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06"/>
  <workbookPr/>
  <mc:AlternateContent xmlns:mc="http://schemas.openxmlformats.org/markup-compatibility/2006">
    <mc:Choice Requires="x15">
      <x15ac:absPath xmlns:x15ac="http://schemas.microsoft.com/office/spreadsheetml/2010/11/ac" url="C:\Users\Pasquet\Desktop\Emilie\CAR\Analyse October 2019\"/>
    </mc:Choice>
  </mc:AlternateContent>
  <xr:revisionPtr revIDLastSave="0" documentId="8_{6D745AAD-7F52-4CD8-8A0B-04AE1DE1172E}" xr6:coauthVersionLast="47" xr6:coauthVersionMax="47" xr10:uidLastSave="{00000000-0000-0000-0000-000000000000}"/>
  <bookViews>
    <workbookView xWindow="0" yWindow="0" windowWidth="20430" windowHeight="6960" firstSheet="1" activeTab="1" xr2:uid="{00000000-000D-0000-FFFF-FFFF00000000}"/>
  </bookViews>
  <sheets>
    <sheet name="Facteurs de resultats MNSA" sheetId="1" r:id="rId1"/>
    <sheet name="Facteurs contributifs MNSA" sheetId="7" r:id="rId2"/>
    <sheet name="`mnsa motherboard" sheetId="8" r:id="rId3"/>
    <sheet name="mnsa OUTCOMES" sheetId="6" r:id="rId4"/>
    <sheet name="MSNA_Outcomes_IPC" sheetId="9" r:id="rId5"/>
    <sheet name="Feuil2" sheetId="2" state="hidden" r:id="rId6"/>
  </sheets>
  <definedNames>
    <definedName name="_xlnm._FilterDatabase" localSheetId="2" hidden="1">'`mnsa motherboard'!$A$1:$BT$937</definedName>
    <definedName name="_xlnm._FilterDatabase" localSheetId="1" hidden="1">'Facteurs contributifs MNSA'!$B$1:$B$71</definedName>
    <definedName name="_xlnm._FilterDatabase" localSheetId="0" hidden="1">'Facteurs de resultats MNSA'!$A$1:$A$71</definedName>
    <definedName name="_xlnm._FilterDatabase" localSheetId="3" hidden="1">'mnsa OUTCOMES'!$A$4:$X$70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54" i="9" l="1"/>
  <c r="A1795" i="9"/>
  <c r="A1796" i="9"/>
  <c r="A1797" i="9"/>
  <c r="A1798" i="9"/>
  <c r="A1799" i="9"/>
  <c r="A1800" i="9"/>
  <c r="A1801" i="9"/>
  <c r="A1802" i="9"/>
  <c r="A1803" i="9"/>
  <c r="A1804" i="9"/>
  <c r="A1805" i="9"/>
  <c r="A1806" i="9"/>
  <c r="A1807" i="9"/>
  <c r="A1808" i="9"/>
  <c r="A1809" i="9"/>
  <c r="A1810" i="9"/>
  <c r="A1811" i="9"/>
  <c r="A1812" i="9"/>
  <c r="A1813" i="9"/>
  <c r="A1814" i="9"/>
  <c r="A1815" i="9"/>
  <c r="A1816" i="9"/>
  <c r="A1817" i="9"/>
  <c r="A1818" i="9"/>
  <c r="A1819" i="9"/>
  <c r="A1820" i="9"/>
  <c r="A1821" i="9"/>
  <c r="A1822" i="9"/>
  <c r="A1823" i="9"/>
  <c r="A1824" i="9"/>
  <c r="A1825" i="9"/>
  <c r="A1826" i="9"/>
  <c r="A1827" i="9"/>
  <c r="A1828" i="9"/>
  <c r="A1829" i="9"/>
  <c r="A1830" i="9"/>
  <c r="A1831" i="9"/>
  <c r="A1832" i="9"/>
  <c r="A1833" i="9"/>
  <c r="A14" i="9"/>
  <c r="A3" i="9" l="1"/>
  <c r="A4" i="9"/>
  <c r="A5" i="9"/>
  <c r="A6" i="9"/>
  <c r="A7" i="9"/>
  <c r="A8" i="9"/>
  <c r="A9" i="9"/>
  <c r="A10" i="9"/>
  <c r="A11" i="9"/>
  <c r="A12" i="9"/>
  <c r="A13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517" i="9"/>
  <c r="A518" i="9"/>
  <c r="A519" i="9"/>
  <c r="A520" i="9"/>
  <c r="A521" i="9"/>
  <c r="A522" i="9"/>
  <c r="A523" i="9"/>
  <c r="A524" i="9"/>
  <c r="A525" i="9"/>
  <c r="A526" i="9"/>
  <c r="A527" i="9"/>
  <c r="A528" i="9"/>
  <c r="A529" i="9"/>
  <c r="A530" i="9"/>
  <c r="A531" i="9"/>
  <c r="A532" i="9"/>
  <c r="A533" i="9"/>
  <c r="A534" i="9"/>
  <c r="A535" i="9"/>
  <c r="A536" i="9"/>
  <c r="A537" i="9"/>
  <c r="A538" i="9"/>
  <c r="A539" i="9"/>
  <c r="A540" i="9"/>
  <c r="A541" i="9"/>
  <c r="A542" i="9"/>
  <c r="A543" i="9"/>
  <c r="A544" i="9"/>
  <c r="A545" i="9"/>
  <c r="A546" i="9"/>
  <c r="A547" i="9"/>
  <c r="A548" i="9"/>
  <c r="A549" i="9"/>
  <c r="A550" i="9"/>
  <c r="A551" i="9"/>
  <c r="A552" i="9"/>
  <c r="A553" i="9"/>
  <c r="A554" i="9"/>
  <c r="A555" i="9"/>
  <c r="A556" i="9"/>
  <c r="A557" i="9"/>
  <c r="A558" i="9"/>
  <c r="A559" i="9"/>
  <c r="A560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591" i="9"/>
  <c r="A592" i="9"/>
  <c r="A593" i="9"/>
  <c r="A594" i="9"/>
  <c r="A595" i="9"/>
  <c r="A596" i="9"/>
  <c r="A597" i="9"/>
  <c r="A598" i="9"/>
  <c r="A599" i="9"/>
  <c r="A600" i="9"/>
  <c r="A601" i="9"/>
  <c r="A602" i="9"/>
  <c r="A603" i="9"/>
  <c r="A604" i="9"/>
  <c r="A605" i="9"/>
  <c r="A606" i="9"/>
  <c r="A607" i="9"/>
  <c r="A608" i="9"/>
  <c r="A609" i="9"/>
  <c r="A610" i="9"/>
  <c r="A611" i="9"/>
  <c r="A612" i="9"/>
  <c r="A613" i="9"/>
  <c r="A614" i="9"/>
  <c r="A615" i="9"/>
  <c r="A616" i="9"/>
  <c r="A617" i="9"/>
  <c r="A618" i="9"/>
  <c r="A619" i="9"/>
  <c r="A620" i="9"/>
  <c r="A621" i="9"/>
  <c r="A622" i="9"/>
  <c r="A623" i="9"/>
  <c r="A624" i="9"/>
  <c r="A625" i="9"/>
  <c r="A626" i="9"/>
  <c r="A627" i="9"/>
  <c r="A628" i="9"/>
  <c r="A629" i="9"/>
  <c r="A630" i="9"/>
  <c r="A631" i="9"/>
  <c r="A632" i="9"/>
  <c r="A633" i="9"/>
  <c r="A634" i="9"/>
  <c r="A635" i="9"/>
  <c r="A636" i="9"/>
  <c r="A637" i="9"/>
  <c r="A638" i="9"/>
  <c r="A639" i="9"/>
  <c r="A640" i="9"/>
  <c r="A641" i="9"/>
  <c r="A642" i="9"/>
  <c r="A643" i="9"/>
  <c r="A644" i="9"/>
  <c r="A645" i="9"/>
  <c r="A646" i="9"/>
  <c r="A647" i="9"/>
  <c r="A648" i="9"/>
  <c r="A649" i="9"/>
  <c r="A650" i="9"/>
  <c r="A651" i="9"/>
  <c r="A652" i="9"/>
  <c r="A653" i="9"/>
  <c r="A654" i="9"/>
  <c r="A655" i="9"/>
  <c r="A656" i="9"/>
  <c r="A657" i="9"/>
  <c r="A658" i="9"/>
  <c r="A659" i="9"/>
  <c r="A660" i="9"/>
  <c r="A661" i="9"/>
  <c r="A662" i="9"/>
  <c r="A663" i="9"/>
  <c r="A664" i="9"/>
  <c r="A665" i="9"/>
  <c r="A666" i="9"/>
  <c r="A667" i="9"/>
  <c r="A668" i="9"/>
  <c r="A669" i="9"/>
  <c r="A670" i="9"/>
  <c r="A671" i="9"/>
  <c r="A672" i="9"/>
  <c r="A673" i="9"/>
  <c r="A674" i="9"/>
  <c r="A675" i="9"/>
  <c r="A676" i="9"/>
  <c r="A677" i="9"/>
  <c r="A678" i="9"/>
  <c r="A679" i="9"/>
  <c r="A680" i="9"/>
  <c r="A681" i="9"/>
  <c r="A682" i="9"/>
  <c r="A683" i="9"/>
  <c r="A684" i="9"/>
  <c r="A685" i="9"/>
  <c r="A686" i="9"/>
  <c r="A687" i="9"/>
  <c r="A688" i="9"/>
  <c r="A689" i="9"/>
  <c r="A690" i="9"/>
  <c r="A691" i="9"/>
  <c r="A692" i="9"/>
  <c r="A693" i="9"/>
  <c r="A694" i="9"/>
  <c r="A695" i="9"/>
  <c r="A696" i="9"/>
  <c r="A697" i="9"/>
  <c r="A698" i="9"/>
  <c r="A699" i="9"/>
  <c r="A700" i="9"/>
  <c r="A701" i="9"/>
  <c r="A702" i="9"/>
  <c r="A703" i="9"/>
  <c r="A704" i="9"/>
  <c r="A705" i="9"/>
  <c r="A706" i="9"/>
  <c r="A707" i="9"/>
  <c r="A708" i="9"/>
  <c r="A709" i="9"/>
  <c r="A710" i="9"/>
  <c r="A711" i="9"/>
  <c r="A712" i="9"/>
  <c r="A713" i="9"/>
  <c r="A714" i="9"/>
  <c r="A715" i="9"/>
  <c r="A716" i="9"/>
  <c r="A717" i="9"/>
  <c r="A718" i="9"/>
  <c r="A719" i="9"/>
  <c r="A720" i="9"/>
  <c r="A721" i="9"/>
  <c r="A722" i="9"/>
  <c r="A723" i="9"/>
  <c r="A724" i="9"/>
  <c r="A725" i="9"/>
  <c r="A726" i="9"/>
  <c r="A727" i="9"/>
  <c r="A728" i="9"/>
  <c r="A729" i="9"/>
  <c r="A730" i="9"/>
  <c r="A731" i="9"/>
  <c r="A732" i="9"/>
  <c r="A733" i="9"/>
  <c r="A734" i="9"/>
  <c r="A735" i="9"/>
  <c r="A736" i="9"/>
  <c r="A737" i="9"/>
  <c r="A738" i="9"/>
  <c r="A739" i="9"/>
  <c r="A740" i="9"/>
  <c r="A741" i="9"/>
  <c r="A742" i="9"/>
  <c r="A743" i="9"/>
  <c r="A744" i="9"/>
  <c r="A745" i="9"/>
  <c r="A746" i="9"/>
  <c r="A747" i="9"/>
  <c r="A748" i="9"/>
  <c r="A749" i="9"/>
  <c r="A750" i="9"/>
  <c r="A751" i="9"/>
  <c r="A752" i="9"/>
  <c r="A753" i="9"/>
  <c r="A754" i="9"/>
  <c r="A755" i="9"/>
  <c r="A756" i="9"/>
  <c r="A757" i="9"/>
  <c r="A758" i="9"/>
  <c r="A759" i="9"/>
  <c r="A760" i="9"/>
  <c r="A761" i="9"/>
  <c r="A762" i="9"/>
  <c r="A763" i="9"/>
  <c r="A764" i="9"/>
  <c r="A765" i="9"/>
  <c r="A766" i="9"/>
  <c r="A767" i="9"/>
  <c r="A768" i="9"/>
  <c r="A769" i="9"/>
  <c r="A770" i="9"/>
  <c r="A771" i="9"/>
  <c r="A772" i="9"/>
  <c r="A773" i="9"/>
  <c r="A774" i="9"/>
  <c r="A775" i="9"/>
  <c r="A776" i="9"/>
  <c r="A777" i="9"/>
  <c r="A778" i="9"/>
  <c r="A779" i="9"/>
  <c r="A780" i="9"/>
  <c r="A781" i="9"/>
  <c r="A782" i="9"/>
  <c r="A783" i="9"/>
  <c r="A784" i="9"/>
  <c r="A785" i="9"/>
  <c r="A786" i="9"/>
  <c r="A787" i="9"/>
  <c r="A788" i="9"/>
  <c r="A789" i="9"/>
  <c r="A790" i="9"/>
  <c r="A791" i="9"/>
  <c r="A792" i="9"/>
  <c r="A793" i="9"/>
  <c r="A794" i="9"/>
  <c r="A795" i="9"/>
  <c r="A796" i="9"/>
  <c r="A797" i="9"/>
  <c r="A798" i="9"/>
  <c r="A799" i="9"/>
  <c r="A800" i="9"/>
  <c r="A801" i="9"/>
  <c r="A802" i="9"/>
  <c r="A803" i="9"/>
  <c r="A804" i="9"/>
  <c r="A805" i="9"/>
  <c r="A806" i="9"/>
  <c r="A807" i="9"/>
  <c r="A808" i="9"/>
  <c r="A809" i="9"/>
  <c r="A810" i="9"/>
  <c r="A811" i="9"/>
  <c r="A812" i="9"/>
  <c r="A813" i="9"/>
  <c r="A814" i="9"/>
  <c r="A815" i="9"/>
  <c r="A816" i="9"/>
  <c r="A817" i="9"/>
  <c r="A818" i="9"/>
  <c r="A819" i="9"/>
  <c r="A820" i="9"/>
  <c r="A821" i="9"/>
  <c r="A822" i="9"/>
  <c r="A823" i="9"/>
  <c r="A824" i="9"/>
  <c r="A825" i="9"/>
  <c r="A826" i="9"/>
  <c r="A827" i="9"/>
  <c r="A828" i="9"/>
  <c r="A829" i="9"/>
  <c r="A830" i="9"/>
  <c r="A831" i="9"/>
  <c r="A832" i="9"/>
  <c r="A833" i="9"/>
  <c r="A834" i="9"/>
  <c r="A835" i="9"/>
  <c r="A836" i="9"/>
  <c r="A837" i="9"/>
  <c r="A838" i="9"/>
  <c r="A839" i="9"/>
  <c r="A840" i="9"/>
  <c r="A841" i="9"/>
  <c r="A842" i="9"/>
  <c r="A843" i="9"/>
  <c r="A844" i="9"/>
  <c r="A845" i="9"/>
  <c r="A846" i="9"/>
  <c r="A847" i="9"/>
  <c r="A848" i="9"/>
  <c r="A849" i="9"/>
  <c r="A850" i="9"/>
  <c r="A851" i="9"/>
  <c r="A852" i="9"/>
  <c r="A853" i="9"/>
  <c r="A854" i="9"/>
  <c r="A855" i="9"/>
  <c r="A856" i="9"/>
  <c r="A857" i="9"/>
  <c r="A858" i="9"/>
  <c r="A859" i="9"/>
  <c r="A860" i="9"/>
  <c r="A861" i="9"/>
  <c r="A862" i="9"/>
  <c r="A863" i="9"/>
  <c r="A864" i="9"/>
  <c r="A865" i="9"/>
  <c r="A866" i="9"/>
  <c r="A867" i="9"/>
  <c r="A868" i="9"/>
  <c r="A869" i="9"/>
  <c r="A870" i="9"/>
  <c r="A871" i="9"/>
  <c r="A872" i="9"/>
  <c r="A873" i="9"/>
  <c r="A874" i="9"/>
  <c r="A875" i="9"/>
  <c r="A876" i="9"/>
  <c r="A877" i="9"/>
  <c r="A878" i="9"/>
  <c r="A879" i="9"/>
  <c r="A880" i="9"/>
  <c r="A881" i="9"/>
  <c r="A882" i="9"/>
  <c r="A883" i="9"/>
  <c r="A884" i="9"/>
  <c r="A885" i="9"/>
  <c r="A886" i="9"/>
  <c r="A887" i="9"/>
  <c r="A888" i="9"/>
  <c r="A889" i="9"/>
  <c r="A890" i="9"/>
  <c r="A891" i="9"/>
  <c r="A892" i="9"/>
  <c r="A893" i="9"/>
  <c r="A894" i="9"/>
  <c r="A895" i="9"/>
  <c r="A896" i="9"/>
  <c r="A897" i="9"/>
  <c r="A898" i="9"/>
  <c r="A899" i="9"/>
  <c r="A900" i="9"/>
  <c r="A901" i="9"/>
  <c r="A902" i="9"/>
  <c r="A903" i="9"/>
  <c r="A904" i="9"/>
  <c r="A905" i="9"/>
  <c r="A906" i="9"/>
  <c r="A907" i="9"/>
  <c r="A908" i="9"/>
  <c r="A909" i="9"/>
  <c r="A910" i="9"/>
  <c r="A911" i="9"/>
  <c r="A912" i="9"/>
  <c r="A913" i="9"/>
  <c r="A914" i="9"/>
  <c r="A915" i="9"/>
  <c r="A916" i="9"/>
  <c r="A917" i="9"/>
  <c r="A918" i="9"/>
  <c r="A919" i="9"/>
  <c r="A920" i="9"/>
  <c r="A921" i="9"/>
  <c r="A922" i="9"/>
  <c r="A923" i="9"/>
  <c r="A924" i="9"/>
  <c r="A925" i="9"/>
  <c r="A926" i="9"/>
  <c r="A927" i="9"/>
  <c r="A928" i="9"/>
  <c r="A929" i="9"/>
  <c r="A930" i="9"/>
  <c r="A931" i="9"/>
  <c r="A932" i="9"/>
  <c r="A933" i="9"/>
  <c r="A934" i="9"/>
  <c r="A935" i="9"/>
  <c r="A936" i="9"/>
  <c r="A937" i="9"/>
  <c r="A938" i="9"/>
  <c r="A939" i="9"/>
  <c r="A940" i="9"/>
  <c r="A941" i="9"/>
  <c r="A942" i="9"/>
  <c r="A943" i="9"/>
  <c r="A944" i="9"/>
  <c r="A945" i="9"/>
  <c r="A946" i="9"/>
  <c r="A947" i="9"/>
  <c r="A948" i="9"/>
  <c r="A949" i="9"/>
  <c r="A950" i="9"/>
  <c r="A951" i="9"/>
  <c r="A952" i="9"/>
  <c r="A953" i="9"/>
  <c r="A954" i="9"/>
  <c r="A955" i="9"/>
  <c r="A956" i="9"/>
  <c r="A957" i="9"/>
  <c r="A958" i="9"/>
  <c r="A959" i="9"/>
  <c r="A960" i="9"/>
  <c r="A961" i="9"/>
  <c r="A962" i="9"/>
  <c r="A963" i="9"/>
  <c r="A964" i="9"/>
  <c r="A965" i="9"/>
  <c r="A966" i="9"/>
  <c r="A967" i="9"/>
  <c r="A968" i="9"/>
  <c r="A969" i="9"/>
  <c r="A970" i="9"/>
  <c r="A971" i="9"/>
  <c r="A972" i="9"/>
  <c r="A973" i="9"/>
  <c r="A974" i="9"/>
  <c r="A975" i="9"/>
  <c r="A976" i="9"/>
  <c r="A977" i="9"/>
  <c r="A978" i="9"/>
  <c r="A979" i="9"/>
  <c r="A980" i="9"/>
  <c r="A981" i="9"/>
  <c r="A982" i="9"/>
  <c r="A983" i="9"/>
  <c r="A984" i="9"/>
  <c r="A985" i="9"/>
  <c r="A986" i="9"/>
  <c r="A987" i="9"/>
  <c r="A988" i="9"/>
  <c r="A989" i="9"/>
  <c r="A990" i="9"/>
  <c r="A991" i="9"/>
  <c r="A992" i="9"/>
  <c r="A993" i="9"/>
  <c r="A994" i="9"/>
  <c r="A995" i="9"/>
  <c r="A996" i="9"/>
  <c r="A997" i="9"/>
  <c r="A998" i="9"/>
  <c r="A999" i="9"/>
  <c r="A1000" i="9"/>
  <c r="A1001" i="9"/>
  <c r="A1002" i="9"/>
  <c r="A1003" i="9"/>
  <c r="A1004" i="9"/>
  <c r="A1005" i="9"/>
  <c r="A1006" i="9"/>
  <c r="A1007" i="9"/>
  <c r="A1008" i="9"/>
  <c r="A1009" i="9"/>
  <c r="A1010" i="9"/>
  <c r="A1011" i="9"/>
  <c r="A1012" i="9"/>
  <c r="A1013" i="9"/>
  <c r="A1014" i="9"/>
  <c r="A1015" i="9"/>
  <c r="A1016" i="9"/>
  <c r="A1017" i="9"/>
  <c r="A1018" i="9"/>
  <c r="A1019" i="9"/>
  <c r="A1020" i="9"/>
  <c r="A1021" i="9"/>
  <c r="A1022" i="9"/>
  <c r="A1023" i="9"/>
  <c r="A1024" i="9"/>
  <c r="A1025" i="9"/>
  <c r="A1026" i="9"/>
  <c r="A1027" i="9"/>
  <c r="A1028" i="9"/>
  <c r="A1029" i="9"/>
  <c r="A1030" i="9"/>
  <c r="A1031" i="9"/>
  <c r="A1032" i="9"/>
  <c r="A1033" i="9"/>
  <c r="A1034" i="9"/>
  <c r="A1035" i="9"/>
  <c r="A1036" i="9"/>
  <c r="A1037" i="9"/>
  <c r="A1038" i="9"/>
  <c r="A1039" i="9"/>
  <c r="A1040" i="9"/>
  <c r="A1041" i="9"/>
  <c r="A1042" i="9"/>
  <c r="A1043" i="9"/>
  <c r="A1044" i="9"/>
  <c r="A1045" i="9"/>
  <c r="A1046" i="9"/>
  <c r="A1047" i="9"/>
  <c r="A1048" i="9"/>
  <c r="A1049" i="9"/>
  <c r="A1050" i="9"/>
  <c r="A1051" i="9"/>
  <c r="A1052" i="9"/>
  <c r="A1053" i="9"/>
  <c r="A1054" i="9"/>
  <c r="A1055" i="9"/>
  <c r="A1056" i="9"/>
  <c r="A1057" i="9"/>
  <c r="A1058" i="9"/>
  <c r="A1059" i="9"/>
  <c r="A1060" i="9"/>
  <c r="A1061" i="9"/>
  <c r="A1062" i="9"/>
  <c r="A1063" i="9"/>
  <c r="A1064" i="9"/>
  <c r="A1065" i="9"/>
  <c r="A1066" i="9"/>
  <c r="A1067" i="9"/>
  <c r="A1068" i="9"/>
  <c r="A1069" i="9"/>
  <c r="A1070" i="9"/>
  <c r="A1071" i="9"/>
  <c r="A1072" i="9"/>
  <c r="A1073" i="9"/>
  <c r="A1074" i="9"/>
  <c r="A1075" i="9"/>
  <c r="A1076" i="9"/>
  <c r="A1077" i="9"/>
  <c r="A1078" i="9"/>
  <c r="A1079" i="9"/>
  <c r="A1080" i="9"/>
  <c r="A1081" i="9"/>
  <c r="A1082" i="9"/>
  <c r="A1083" i="9"/>
  <c r="A1084" i="9"/>
  <c r="A1085" i="9"/>
  <c r="A1086" i="9"/>
  <c r="A1087" i="9"/>
  <c r="A1088" i="9"/>
  <c r="A1089" i="9"/>
  <c r="A1090" i="9"/>
  <c r="A1091" i="9"/>
  <c r="A1092" i="9"/>
  <c r="A1093" i="9"/>
  <c r="A1094" i="9"/>
  <c r="A1095" i="9"/>
  <c r="A1096" i="9"/>
  <c r="A1097" i="9"/>
  <c r="A1098" i="9"/>
  <c r="A1099" i="9"/>
  <c r="A1100" i="9"/>
  <c r="A1101" i="9"/>
  <c r="A1102" i="9"/>
  <c r="A1103" i="9"/>
  <c r="A1104" i="9"/>
  <c r="A1105" i="9"/>
  <c r="A1106" i="9"/>
  <c r="A1107" i="9"/>
  <c r="A1108" i="9"/>
  <c r="A1109" i="9"/>
  <c r="A1110" i="9"/>
  <c r="A1111" i="9"/>
  <c r="A1112" i="9"/>
  <c r="A1113" i="9"/>
  <c r="A1114" i="9"/>
  <c r="A1115" i="9"/>
  <c r="A1116" i="9"/>
  <c r="A1117" i="9"/>
  <c r="A1118" i="9"/>
  <c r="A1119" i="9"/>
  <c r="A1120" i="9"/>
  <c r="A1121" i="9"/>
  <c r="A1122" i="9"/>
  <c r="A1123" i="9"/>
  <c r="A1124" i="9"/>
  <c r="A1125" i="9"/>
  <c r="A1126" i="9"/>
  <c r="A1127" i="9"/>
  <c r="A1128" i="9"/>
  <c r="A1129" i="9"/>
  <c r="A1130" i="9"/>
  <c r="A1131" i="9"/>
  <c r="A1132" i="9"/>
  <c r="A1133" i="9"/>
  <c r="A1134" i="9"/>
  <c r="A1135" i="9"/>
  <c r="A1136" i="9"/>
  <c r="A1137" i="9"/>
  <c r="A1138" i="9"/>
  <c r="A1139" i="9"/>
  <c r="A1140" i="9"/>
  <c r="A1141" i="9"/>
  <c r="A1142" i="9"/>
  <c r="A1143" i="9"/>
  <c r="A1144" i="9"/>
  <c r="A1145" i="9"/>
  <c r="A1146" i="9"/>
  <c r="A1147" i="9"/>
  <c r="A1148" i="9"/>
  <c r="A1149" i="9"/>
  <c r="A1150" i="9"/>
  <c r="A1151" i="9"/>
  <c r="A1152" i="9"/>
  <c r="A1153" i="9"/>
  <c r="A1154" i="9"/>
  <c r="A1155" i="9"/>
  <c r="A1156" i="9"/>
  <c r="A1157" i="9"/>
  <c r="A1158" i="9"/>
  <c r="A1159" i="9"/>
  <c r="A1160" i="9"/>
  <c r="A1161" i="9"/>
  <c r="A1162" i="9"/>
  <c r="A1163" i="9"/>
  <c r="A1164" i="9"/>
  <c r="A1165" i="9"/>
  <c r="A1166" i="9"/>
  <c r="A1167" i="9"/>
  <c r="A1168" i="9"/>
  <c r="A1169" i="9"/>
  <c r="A1170" i="9"/>
  <c r="A1171" i="9"/>
  <c r="A1172" i="9"/>
  <c r="A1173" i="9"/>
  <c r="A1174" i="9"/>
  <c r="A1175" i="9"/>
  <c r="A1176" i="9"/>
  <c r="A1177" i="9"/>
  <c r="A1178" i="9"/>
  <c r="A1179" i="9"/>
  <c r="A1180" i="9"/>
  <c r="A1181" i="9"/>
  <c r="A1182" i="9"/>
  <c r="A1183" i="9"/>
  <c r="A1184" i="9"/>
  <c r="A1185" i="9"/>
  <c r="A1186" i="9"/>
  <c r="A1187" i="9"/>
  <c r="A1188" i="9"/>
  <c r="A1189" i="9"/>
  <c r="A1190" i="9"/>
  <c r="A1191" i="9"/>
  <c r="A1192" i="9"/>
  <c r="A1193" i="9"/>
  <c r="A1194" i="9"/>
  <c r="A1195" i="9"/>
  <c r="A1196" i="9"/>
  <c r="A1197" i="9"/>
  <c r="A1198" i="9"/>
  <c r="A1199" i="9"/>
  <c r="A1200" i="9"/>
  <c r="A1201" i="9"/>
  <c r="A1202" i="9"/>
  <c r="A1203" i="9"/>
  <c r="A1204" i="9"/>
  <c r="A1205" i="9"/>
  <c r="A1206" i="9"/>
  <c r="A1207" i="9"/>
  <c r="A1208" i="9"/>
  <c r="A1209" i="9"/>
  <c r="A1210" i="9"/>
  <c r="A1211" i="9"/>
  <c r="A1212" i="9"/>
  <c r="A1213" i="9"/>
  <c r="A1214" i="9"/>
  <c r="A1215" i="9"/>
  <c r="A1216" i="9"/>
  <c r="A1217" i="9"/>
  <c r="A1218" i="9"/>
  <c r="A1219" i="9"/>
  <c r="A1220" i="9"/>
  <c r="A1221" i="9"/>
  <c r="A1222" i="9"/>
  <c r="A1223" i="9"/>
  <c r="A1224" i="9"/>
  <c r="A1225" i="9"/>
  <c r="A1226" i="9"/>
  <c r="A1227" i="9"/>
  <c r="A1228" i="9"/>
  <c r="A1229" i="9"/>
  <c r="A1230" i="9"/>
  <c r="A1231" i="9"/>
  <c r="A1232" i="9"/>
  <c r="A1233" i="9"/>
  <c r="A1234" i="9"/>
  <c r="A1235" i="9"/>
  <c r="A1236" i="9"/>
  <c r="A1237" i="9"/>
  <c r="A1238" i="9"/>
  <c r="A1239" i="9"/>
  <c r="A1240" i="9"/>
  <c r="A1241" i="9"/>
  <c r="A1242" i="9"/>
  <c r="A1243" i="9"/>
  <c r="A1244" i="9"/>
  <c r="A1245" i="9"/>
  <c r="A1246" i="9"/>
  <c r="A1247" i="9"/>
  <c r="A1248" i="9"/>
  <c r="A1249" i="9"/>
  <c r="A1250" i="9"/>
  <c r="A1251" i="9"/>
  <c r="A1252" i="9"/>
  <c r="A1253" i="9"/>
  <c r="A1254" i="9"/>
  <c r="A1255" i="9"/>
  <c r="A1256" i="9"/>
  <c r="A1257" i="9"/>
  <c r="A1258" i="9"/>
  <c r="A1259" i="9"/>
  <c r="A1260" i="9"/>
  <c r="A1261" i="9"/>
  <c r="A1262" i="9"/>
  <c r="A1263" i="9"/>
  <c r="A1264" i="9"/>
  <c r="A1265" i="9"/>
  <c r="A1266" i="9"/>
  <c r="A1267" i="9"/>
  <c r="A1268" i="9"/>
  <c r="A1269" i="9"/>
  <c r="A1270" i="9"/>
  <c r="A1271" i="9"/>
  <c r="A1272" i="9"/>
  <c r="A1273" i="9"/>
  <c r="A1274" i="9"/>
  <c r="A1275" i="9"/>
  <c r="A1276" i="9"/>
  <c r="A1277" i="9"/>
  <c r="A1278" i="9"/>
  <c r="A1279" i="9"/>
  <c r="A1280" i="9"/>
  <c r="A1281" i="9"/>
  <c r="A1282" i="9"/>
  <c r="A1283" i="9"/>
  <c r="A1284" i="9"/>
  <c r="A1285" i="9"/>
  <c r="A1286" i="9"/>
  <c r="A1287" i="9"/>
  <c r="A1288" i="9"/>
  <c r="A1289" i="9"/>
  <c r="A1290" i="9"/>
  <c r="A1291" i="9"/>
  <c r="A1292" i="9"/>
  <c r="A1293" i="9"/>
  <c r="A1294" i="9"/>
  <c r="A1295" i="9"/>
  <c r="A1296" i="9"/>
  <c r="A1297" i="9"/>
  <c r="A1298" i="9"/>
  <c r="A1299" i="9"/>
  <c r="A1300" i="9"/>
  <c r="A1301" i="9"/>
  <c r="A1302" i="9"/>
  <c r="A1303" i="9"/>
  <c r="A1304" i="9"/>
  <c r="A1305" i="9"/>
  <c r="A1306" i="9"/>
  <c r="A1307" i="9"/>
  <c r="A1308" i="9"/>
  <c r="A1309" i="9"/>
  <c r="A1310" i="9"/>
  <c r="A1311" i="9"/>
  <c r="A1312" i="9"/>
  <c r="A1313" i="9"/>
  <c r="A1314" i="9"/>
  <c r="A1315" i="9"/>
  <c r="A1316" i="9"/>
  <c r="A1317" i="9"/>
  <c r="A1318" i="9"/>
  <c r="A1319" i="9"/>
  <c r="A1320" i="9"/>
  <c r="A1321" i="9"/>
  <c r="A1322" i="9"/>
  <c r="A1323" i="9"/>
  <c r="A1324" i="9"/>
  <c r="A1325" i="9"/>
  <c r="A1326" i="9"/>
  <c r="A1327" i="9"/>
  <c r="A1328" i="9"/>
  <c r="A1329" i="9"/>
  <c r="A1330" i="9"/>
  <c r="A1331" i="9"/>
  <c r="A1332" i="9"/>
  <c r="A1333" i="9"/>
  <c r="A1334" i="9"/>
  <c r="A1335" i="9"/>
  <c r="A1336" i="9"/>
  <c r="A1337" i="9"/>
  <c r="A1338" i="9"/>
  <c r="A1339" i="9"/>
  <c r="A1340" i="9"/>
  <c r="A1341" i="9"/>
  <c r="A1342" i="9"/>
  <c r="A1343" i="9"/>
  <c r="A1344" i="9"/>
  <c r="A1345" i="9"/>
  <c r="A1346" i="9"/>
  <c r="A1347" i="9"/>
  <c r="A1348" i="9"/>
  <c r="A1349" i="9"/>
  <c r="A1350" i="9"/>
  <c r="A1351" i="9"/>
  <c r="A1352" i="9"/>
  <c r="A1353" i="9"/>
  <c r="A1354" i="9"/>
  <c r="A1355" i="9"/>
  <c r="A1356" i="9"/>
  <c r="A1357" i="9"/>
  <c r="A1358" i="9"/>
  <c r="A1359" i="9"/>
  <c r="A1360" i="9"/>
  <c r="A1361" i="9"/>
  <c r="A1362" i="9"/>
  <c r="A1363" i="9"/>
  <c r="A1364" i="9"/>
  <c r="A1365" i="9"/>
  <c r="A1366" i="9"/>
  <c r="A1367" i="9"/>
  <c r="A1368" i="9"/>
  <c r="A1369" i="9"/>
  <c r="A1370" i="9"/>
  <c r="A1371" i="9"/>
  <c r="A1372" i="9"/>
  <c r="A1373" i="9"/>
  <c r="A1374" i="9"/>
  <c r="A1375" i="9"/>
  <c r="A1376" i="9"/>
  <c r="A1377" i="9"/>
  <c r="A1378" i="9"/>
  <c r="A1379" i="9"/>
  <c r="A1380" i="9"/>
  <c r="A1381" i="9"/>
  <c r="A1382" i="9"/>
  <c r="A1383" i="9"/>
  <c r="A1384" i="9"/>
  <c r="A1385" i="9"/>
  <c r="A1386" i="9"/>
  <c r="A1387" i="9"/>
  <c r="A1388" i="9"/>
  <c r="A1389" i="9"/>
  <c r="A1390" i="9"/>
  <c r="A1391" i="9"/>
  <c r="A1392" i="9"/>
  <c r="A1393" i="9"/>
  <c r="A1394" i="9"/>
  <c r="A1395" i="9"/>
  <c r="A1396" i="9"/>
  <c r="A1397" i="9"/>
  <c r="A1398" i="9"/>
  <c r="A1399" i="9"/>
  <c r="A1400" i="9"/>
  <c r="A1401" i="9"/>
  <c r="A1402" i="9"/>
  <c r="A1403" i="9"/>
  <c r="A1404" i="9"/>
  <c r="A1405" i="9"/>
  <c r="A1406" i="9"/>
  <c r="A1407" i="9"/>
  <c r="A1408" i="9"/>
  <c r="A1409" i="9"/>
  <c r="A1410" i="9"/>
  <c r="A1411" i="9"/>
  <c r="A1412" i="9"/>
  <c r="A1413" i="9"/>
  <c r="A1414" i="9"/>
  <c r="A1415" i="9"/>
  <c r="A1416" i="9"/>
  <c r="A1417" i="9"/>
  <c r="A1418" i="9"/>
  <c r="A1419" i="9"/>
  <c r="A1420" i="9"/>
  <c r="A1421" i="9"/>
  <c r="A1422" i="9"/>
  <c r="A1423" i="9"/>
  <c r="A1424" i="9"/>
  <c r="A1425" i="9"/>
  <c r="A1426" i="9"/>
  <c r="A1427" i="9"/>
  <c r="A1428" i="9"/>
  <c r="A1429" i="9"/>
  <c r="A1430" i="9"/>
  <c r="A1431" i="9"/>
  <c r="A1432" i="9"/>
  <c r="A1433" i="9"/>
  <c r="A1434" i="9"/>
  <c r="A1435" i="9"/>
  <c r="A1436" i="9"/>
  <c r="A1437" i="9"/>
  <c r="A1438" i="9"/>
  <c r="A1439" i="9"/>
  <c r="A1440" i="9"/>
  <c r="A1441" i="9"/>
  <c r="A1442" i="9"/>
  <c r="A1443" i="9"/>
  <c r="A1444" i="9"/>
  <c r="A1445" i="9"/>
  <c r="A1446" i="9"/>
  <c r="A1447" i="9"/>
  <c r="A1448" i="9"/>
  <c r="A1449" i="9"/>
  <c r="A1450" i="9"/>
  <c r="A1451" i="9"/>
  <c r="A1452" i="9"/>
  <c r="A1453" i="9"/>
  <c r="A1454" i="9"/>
  <c r="A1455" i="9"/>
  <c r="A1456" i="9"/>
  <c r="A1457" i="9"/>
  <c r="A1458" i="9"/>
  <c r="A1459" i="9"/>
  <c r="A1460" i="9"/>
  <c r="A1461" i="9"/>
  <c r="A1462" i="9"/>
  <c r="A1463" i="9"/>
  <c r="A1464" i="9"/>
  <c r="A1465" i="9"/>
  <c r="A1466" i="9"/>
  <c r="A1467" i="9"/>
  <c r="A1468" i="9"/>
  <c r="A1469" i="9"/>
  <c r="A1470" i="9"/>
  <c r="A1471" i="9"/>
  <c r="A1472" i="9"/>
  <c r="A1473" i="9"/>
  <c r="A1474" i="9"/>
  <c r="A1475" i="9"/>
  <c r="A1476" i="9"/>
  <c r="A1477" i="9"/>
  <c r="A1478" i="9"/>
  <c r="A1479" i="9"/>
  <c r="A1480" i="9"/>
  <c r="A1481" i="9"/>
  <c r="A1482" i="9"/>
  <c r="A1483" i="9"/>
  <c r="A1484" i="9"/>
  <c r="A1485" i="9"/>
  <c r="A1486" i="9"/>
  <c r="A1487" i="9"/>
  <c r="A1488" i="9"/>
  <c r="A1489" i="9"/>
  <c r="A1490" i="9"/>
  <c r="A1491" i="9"/>
  <c r="A1492" i="9"/>
  <c r="A1493" i="9"/>
  <c r="A1494" i="9"/>
  <c r="A1495" i="9"/>
  <c r="A1496" i="9"/>
  <c r="A1497" i="9"/>
  <c r="A1498" i="9"/>
  <c r="A1499" i="9"/>
  <c r="A1500" i="9"/>
  <c r="A1501" i="9"/>
  <c r="A1502" i="9"/>
  <c r="A1503" i="9"/>
  <c r="A1504" i="9"/>
  <c r="A1505" i="9"/>
  <c r="A1506" i="9"/>
  <c r="A1507" i="9"/>
  <c r="A1508" i="9"/>
  <c r="A1509" i="9"/>
  <c r="A1510" i="9"/>
  <c r="A1511" i="9"/>
  <c r="A1512" i="9"/>
  <c r="A1513" i="9"/>
  <c r="A1514" i="9"/>
  <c r="A1515" i="9"/>
  <c r="A1516" i="9"/>
  <c r="A1517" i="9"/>
  <c r="A1518" i="9"/>
  <c r="A1519" i="9"/>
  <c r="A1520" i="9"/>
  <c r="A1521" i="9"/>
  <c r="A1522" i="9"/>
  <c r="A1523" i="9"/>
  <c r="A1524" i="9"/>
  <c r="A1525" i="9"/>
  <c r="A1526" i="9"/>
  <c r="A1527" i="9"/>
  <c r="A1528" i="9"/>
  <c r="A1529" i="9"/>
  <c r="A1530" i="9"/>
  <c r="A1531" i="9"/>
  <c r="A1532" i="9"/>
  <c r="A1533" i="9"/>
  <c r="A1534" i="9"/>
  <c r="A1535" i="9"/>
  <c r="A1536" i="9"/>
  <c r="A1537" i="9"/>
  <c r="A1538" i="9"/>
  <c r="A1539" i="9"/>
  <c r="A1540" i="9"/>
  <c r="A1541" i="9"/>
  <c r="A1542" i="9"/>
  <c r="A1543" i="9"/>
  <c r="A1544" i="9"/>
  <c r="A1545" i="9"/>
  <c r="A1546" i="9"/>
  <c r="A1547" i="9"/>
  <c r="A1548" i="9"/>
  <c r="A1549" i="9"/>
  <c r="A1550" i="9"/>
  <c r="A1551" i="9"/>
  <c r="A1552" i="9"/>
  <c r="A1553" i="9"/>
  <c r="A1554" i="9"/>
  <c r="A1555" i="9"/>
  <c r="A1556" i="9"/>
  <c r="A1557" i="9"/>
  <c r="A1558" i="9"/>
  <c r="A1559" i="9"/>
  <c r="A1560" i="9"/>
  <c r="A1561" i="9"/>
  <c r="A1562" i="9"/>
  <c r="A1563" i="9"/>
  <c r="A1564" i="9"/>
  <c r="A1565" i="9"/>
  <c r="A1566" i="9"/>
  <c r="A1567" i="9"/>
  <c r="A1568" i="9"/>
  <c r="A1569" i="9"/>
  <c r="A1570" i="9"/>
  <c r="A1571" i="9"/>
  <c r="A1572" i="9"/>
  <c r="A1573" i="9"/>
  <c r="A1574" i="9"/>
  <c r="A1575" i="9"/>
  <c r="A1576" i="9"/>
  <c r="A1577" i="9"/>
  <c r="A1578" i="9"/>
  <c r="A1579" i="9"/>
  <c r="A1580" i="9"/>
  <c r="A1581" i="9"/>
  <c r="A1582" i="9"/>
  <c r="A1583" i="9"/>
  <c r="A1584" i="9"/>
  <c r="A1585" i="9"/>
  <c r="A1586" i="9"/>
  <c r="A1587" i="9"/>
  <c r="A1588" i="9"/>
  <c r="A1589" i="9"/>
  <c r="A1590" i="9"/>
  <c r="A1591" i="9"/>
  <c r="A1592" i="9"/>
  <c r="A1593" i="9"/>
  <c r="A1594" i="9"/>
  <c r="A1595" i="9"/>
  <c r="A1596" i="9"/>
  <c r="A1597" i="9"/>
  <c r="A1598" i="9"/>
  <c r="A1599" i="9"/>
  <c r="A1600" i="9"/>
  <c r="A1601" i="9"/>
  <c r="A1602" i="9"/>
  <c r="A1603" i="9"/>
  <c r="A1604" i="9"/>
  <c r="A1605" i="9"/>
  <c r="A1606" i="9"/>
  <c r="A1607" i="9"/>
  <c r="A1608" i="9"/>
  <c r="A1609" i="9"/>
  <c r="A1610" i="9"/>
  <c r="A1611" i="9"/>
  <c r="A1612" i="9"/>
  <c r="A1613" i="9"/>
  <c r="A1614" i="9"/>
  <c r="A1615" i="9"/>
  <c r="A1616" i="9"/>
  <c r="A1617" i="9"/>
  <c r="A1618" i="9"/>
  <c r="A1619" i="9"/>
  <c r="A1620" i="9"/>
  <c r="A1621" i="9"/>
  <c r="A1622" i="9"/>
  <c r="A1623" i="9"/>
  <c r="A1624" i="9"/>
  <c r="A1625" i="9"/>
  <c r="A1626" i="9"/>
  <c r="A1627" i="9"/>
  <c r="A1628" i="9"/>
  <c r="A1629" i="9"/>
  <c r="A1630" i="9"/>
  <c r="A1631" i="9"/>
  <c r="A1632" i="9"/>
  <c r="A1633" i="9"/>
  <c r="A1634" i="9"/>
  <c r="A1635" i="9"/>
  <c r="A1636" i="9"/>
  <c r="A1637" i="9"/>
  <c r="A1638" i="9"/>
  <c r="A1639" i="9"/>
  <c r="A1640" i="9"/>
  <c r="A1641" i="9"/>
  <c r="A1642" i="9"/>
  <c r="A1643" i="9"/>
  <c r="A1644" i="9"/>
  <c r="A1645" i="9"/>
  <c r="A1646" i="9"/>
  <c r="A1647" i="9"/>
  <c r="A1648" i="9"/>
  <c r="A1649" i="9"/>
  <c r="A1650" i="9"/>
  <c r="A1651" i="9"/>
  <c r="A1652" i="9"/>
  <c r="A1653" i="9"/>
  <c r="A1654" i="9"/>
  <c r="A1655" i="9"/>
  <c r="A1656" i="9"/>
  <c r="A1657" i="9"/>
  <c r="A1658" i="9"/>
  <c r="A1659" i="9"/>
  <c r="A1660" i="9"/>
  <c r="A1661" i="9"/>
  <c r="A1662" i="9"/>
  <c r="A1663" i="9"/>
  <c r="A1664" i="9"/>
  <c r="A1665" i="9"/>
  <c r="A1666" i="9"/>
  <c r="A1667" i="9"/>
  <c r="A1668" i="9"/>
  <c r="A1669" i="9"/>
  <c r="A1670" i="9"/>
  <c r="A1671" i="9"/>
  <c r="A1672" i="9"/>
  <c r="A1673" i="9"/>
  <c r="A1674" i="9"/>
  <c r="A1675" i="9"/>
  <c r="A1676" i="9"/>
  <c r="A1677" i="9"/>
  <c r="A1678" i="9"/>
  <c r="A1679" i="9"/>
  <c r="A1680" i="9"/>
  <c r="A1681" i="9"/>
  <c r="A1682" i="9"/>
  <c r="A1683" i="9"/>
  <c r="A1684" i="9"/>
  <c r="A1685" i="9"/>
  <c r="A1686" i="9"/>
  <c r="A1687" i="9"/>
  <c r="A1688" i="9"/>
  <c r="A1689" i="9"/>
  <c r="A1690" i="9"/>
  <c r="A1691" i="9"/>
  <c r="A1692" i="9"/>
  <c r="A1693" i="9"/>
  <c r="A1694" i="9"/>
  <c r="A1695" i="9"/>
  <c r="A1696" i="9"/>
  <c r="A1697" i="9"/>
  <c r="A1698" i="9"/>
  <c r="A1699" i="9"/>
  <c r="A1700" i="9"/>
  <c r="A1701" i="9"/>
  <c r="A1702" i="9"/>
  <c r="A1703" i="9"/>
  <c r="A1704" i="9"/>
  <c r="A1705" i="9"/>
  <c r="A1706" i="9"/>
  <c r="A1707" i="9"/>
  <c r="A1708" i="9"/>
  <c r="A1709" i="9"/>
  <c r="A1710" i="9"/>
  <c r="A1711" i="9"/>
  <c r="A1712" i="9"/>
  <c r="A1713" i="9"/>
  <c r="A1714" i="9"/>
  <c r="A1715" i="9"/>
  <c r="A1716" i="9"/>
  <c r="A1717" i="9"/>
  <c r="A1718" i="9"/>
  <c r="A1719" i="9"/>
  <c r="A1720" i="9"/>
  <c r="A1721" i="9"/>
  <c r="A1722" i="9"/>
  <c r="A1723" i="9"/>
  <c r="A1724" i="9"/>
  <c r="A1725" i="9"/>
  <c r="A1726" i="9"/>
  <c r="A1727" i="9"/>
  <c r="A1728" i="9"/>
  <c r="A1729" i="9"/>
  <c r="A1730" i="9"/>
  <c r="A1731" i="9"/>
  <c r="A1732" i="9"/>
  <c r="A1733" i="9"/>
  <c r="A1734" i="9"/>
  <c r="A1735" i="9"/>
  <c r="A1736" i="9"/>
  <c r="A1737" i="9"/>
  <c r="A1738" i="9"/>
  <c r="A1739" i="9"/>
  <c r="A1740" i="9"/>
  <c r="A1741" i="9"/>
  <c r="A1742" i="9"/>
  <c r="A1743" i="9"/>
  <c r="A1744" i="9"/>
  <c r="A1745" i="9"/>
  <c r="A1746" i="9"/>
  <c r="A1747" i="9"/>
  <c r="A1748" i="9"/>
  <c r="A1749" i="9"/>
  <c r="A1750" i="9"/>
  <c r="A1751" i="9"/>
  <c r="A1752" i="9"/>
  <c r="A1753" i="9"/>
  <c r="A1754" i="9"/>
  <c r="A1755" i="9"/>
  <c r="A1756" i="9"/>
  <c r="A1757" i="9"/>
  <c r="A1758" i="9"/>
  <c r="A1759" i="9"/>
  <c r="A1760" i="9"/>
  <c r="A1761" i="9"/>
  <c r="A1762" i="9"/>
  <c r="A1763" i="9"/>
  <c r="A1764" i="9"/>
  <c r="A1765" i="9"/>
  <c r="A1766" i="9"/>
  <c r="A1767" i="9"/>
  <c r="A1768" i="9"/>
  <c r="A1769" i="9"/>
  <c r="A1770" i="9"/>
  <c r="A1771" i="9"/>
  <c r="A1772" i="9"/>
  <c r="A1773" i="9"/>
  <c r="A1774" i="9"/>
  <c r="A1775" i="9"/>
  <c r="A1776" i="9"/>
  <c r="A1777" i="9"/>
  <c r="A1778" i="9"/>
  <c r="A1779" i="9"/>
  <c r="A1780" i="9"/>
  <c r="A1781" i="9"/>
  <c r="A1782" i="9"/>
  <c r="A1783" i="9"/>
  <c r="A1784" i="9"/>
  <c r="A1785" i="9"/>
  <c r="A1786" i="9"/>
  <c r="A1787" i="9"/>
  <c r="A1788" i="9"/>
  <c r="A1789" i="9"/>
  <c r="A1790" i="9"/>
  <c r="A1791" i="9"/>
  <c r="A1792" i="9"/>
  <c r="A1793" i="9"/>
  <c r="A1794" i="9"/>
  <c r="A2" i="9"/>
  <c r="G37" i="7" l="1"/>
  <c r="H5" i="7"/>
  <c r="H4" i="7"/>
  <c r="X4" i="7"/>
  <c r="Z16" i="7"/>
  <c r="P39" i="7"/>
  <c r="AJ55" i="7"/>
  <c r="N5" i="7"/>
  <c r="N13" i="7"/>
  <c r="N21" i="7"/>
  <c r="N29" i="7"/>
  <c r="N37" i="7"/>
  <c r="N45" i="7"/>
  <c r="N53" i="7"/>
  <c r="N61" i="7"/>
  <c r="N69" i="7"/>
  <c r="N25" i="7"/>
  <c r="N57" i="7"/>
  <c r="N26" i="7"/>
  <c r="N58" i="7"/>
  <c r="N27" i="7"/>
  <c r="N59" i="7"/>
  <c r="N12" i="7"/>
  <c r="N44" i="7"/>
  <c r="N6" i="7"/>
  <c r="N14" i="7"/>
  <c r="N22" i="7"/>
  <c r="N30" i="7"/>
  <c r="N38" i="7"/>
  <c r="N46" i="7"/>
  <c r="N54" i="7"/>
  <c r="N62" i="7"/>
  <c r="N4" i="7"/>
  <c r="N33" i="7"/>
  <c r="N65" i="7"/>
  <c r="N34" i="7"/>
  <c r="N11" i="7"/>
  <c r="N51" i="7"/>
  <c r="N20" i="7"/>
  <c r="N52" i="7"/>
  <c r="N7" i="7"/>
  <c r="N15" i="7"/>
  <c r="N23" i="7"/>
  <c r="N31" i="7"/>
  <c r="N39" i="7"/>
  <c r="N47" i="7"/>
  <c r="N55" i="7"/>
  <c r="N63" i="7"/>
  <c r="N17" i="7"/>
  <c r="N49" i="7"/>
  <c r="N18" i="7"/>
  <c r="N42" i="7"/>
  <c r="N19" i="7"/>
  <c r="N43" i="7"/>
  <c r="N28" i="7"/>
  <c r="N60" i="7"/>
  <c r="N8" i="7"/>
  <c r="N16" i="7"/>
  <c r="N24" i="7"/>
  <c r="N32" i="7"/>
  <c r="N40" i="7"/>
  <c r="N48" i="7"/>
  <c r="N56" i="7"/>
  <c r="N64" i="7"/>
  <c r="N9" i="7"/>
  <c r="N41" i="7"/>
  <c r="N10" i="7"/>
  <c r="N50" i="7"/>
  <c r="N66" i="7"/>
  <c r="N35" i="7"/>
  <c r="N67" i="7"/>
  <c r="N36" i="7"/>
  <c r="N68" i="7"/>
  <c r="X49" i="1"/>
  <c r="X17" i="1"/>
  <c r="Q68" i="7"/>
  <c r="O52" i="7"/>
  <c r="P27" i="7"/>
  <c r="M14" i="7"/>
  <c r="S62" i="7"/>
  <c r="T48" i="7"/>
  <c r="S23" i="7"/>
  <c r="AB4" i="7"/>
  <c r="AB48" i="7"/>
  <c r="AD12" i="7"/>
  <c r="X64" i="1"/>
  <c r="X56" i="1"/>
  <c r="X48" i="1"/>
  <c r="X40" i="1"/>
  <c r="X32" i="1"/>
  <c r="X24" i="1"/>
  <c r="X16" i="1"/>
  <c r="X8" i="1"/>
  <c r="X4" i="1"/>
  <c r="D57" i="7"/>
  <c r="I49" i="7"/>
  <c r="C39" i="7"/>
  <c r="D25" i="7"/>
  <c r="D10" i="7"/>
  <c r="C6" i="7"/>
  <c r="F39" i="7"/>
  <c r="P68" i="7"/>
  <c r="P63" i="7"/>
  <c r="O57" i="7"/>
  <c r="M54" i="7"/>
  <c r="M52" i="7"/>
  <c r="P47" i="7"/>
  <c r="P42" i="7"/>
  <c r="O39" i="7"/>
  <c r="L35" i="7"/>
  <c r="M32" i="7"/>
  <c r="O27" i="7"/>
  <c r="O24" i="7"/>
  <c r="O19" i="7"/>
  <c r="P16" i="7"/>
  <c r="L14" i="7"/>
  <c r="Q7" i="7"/>
  <c r="U4" i="7"/>
  <c r="T66" i="7"/>
  <c r="U61" i="7"/>
  <c r="S56" i="7"/>
  <c r="S51" i="7"/>
  <c r="U48" i="7"/>
  <c r="S42" i="7"/>
  <c r="T36" i="7"/>
  <c r="S29" i="7"/>
  <c r="U23" i="7"/>
  <c r="S15" i="7"/>
  <c r="T9" i="7"/>
  <c r="AA69" i="7"/>
  <c r="Y65" i="7"/>
  <c r="AB60" i="7"/>
  <c r="AB56" i="7"/>
  <c r="Z52" i="7"/>
  <c r="X48" i="7"/>
  <c r="Z42" i="7"/>
  <c r="X36" i="7"/>
  <c r="AA29" i="7"/>
  <c r="Y23" i="7"/>
  <c r="Z14" i="7"/>
  <c r="AF69" i="7"/>
  <c r="AD49" i="7"/>
  <c r="AD6" i="7"/>
  <c r="X65" i="1"/>
  <c r="X33" i="1"/>
  <c r="C69" i="7"/>
  <c r="E25" i="7"/>
  <c r="F49" i="7"/>
  <c r="P54" i="7"/>
  <c r="M35" i="7"/>
  <c r="M17" i="7"/>
  <c r="L5" i="7"/>
  <c r="U52" i="7"/>
  <c r="U31" i="7"/>
  <c r="U11" i="7"/>
  <c r="AA61" i="7"/>
  <c r="AB52" i="7"/>
  <c r="Y37" i="7"/>
  <c r="AB30" i="7"/>
  <c r="Y6" i="7"/>
  <c r="X63" i="1"/>
  <c r="X55" i="1"/>
  <c r="X47" i="1"/>
  <c r="X39" i="1"/>
  <c r="X31" i="1"/>
  <c r="X23" i="1"/>
  <c r="X15" i="1"/>
  <c r="X7" i="1"/>
  <c r="G68" i="7"/>
  <c r="D56" i="7"/>
  <c r="D49" i="7"/>
  <c r="D24" i="7"/>
  <c r="C8" i="7"/>
  <c r="I5" i="7"/>
  <c r="F24" i="7"/>
  <c r="O68" i="7"/>
  <c r="O63" i="7"/>
  <c r="P56" i="7"/>
  <c r="L54" i="7"/>
  <c r="P50" i="7"/>
  <c r="P45" i="7"/>
  <c r="O42" i="7"/>
  <c r="M39" i="7"/>
  <c r="P34" i="7"/>
  <c r="L32" i="7"/>
  <c r="P26" i="7"/>
  <c r="P23" i="7"/>
  <c r="P18" i="7"/>
  <c r="O16" i="7"/>
  <c r="P13" i="7"/>
  <c r="P7" i="7"/>
  <c r="T69" i="7"/>
  <c r="U66" i="7"/>
  <c r="S60" i="7"/>
  <c r="T56" i="7"/>
  <c r="T51" i="7"/>
  <c r="S46" i="7"/>
  <c r="T41" i="7"/>
  <c r="S35" i="7"/>
  <c r="U29" i="7"/>
  <c r="V22" i="7"/>
  <c r="U15" i="7"/>
  <c r="S8" i="7"/>
  <c r="AB68" i="7"/>
  <c r="AB64" i="7"/>
  <c r="Z60" i="7"/>
  <c r="X56" i="7"/>
  <c r="X52" i="7"/>
  <c r="AA47" i="7"/>
  <c r="X42" i="7"/>
  <c r="AA35" i="7"/>
  <c r="Y29" i="7"/>
  <c r="AB22" i="7"/>
  <c r="X14" i="7"/>
  <c r="AF68" i="7"/>
  <c r="AE43" i="7"/>
  <c r="X41" i="1"/>
  <c r="X9" i="1"/>
  <c r="C40" i="7"/>
  <c r="D6" i="7"/>
  <c r="P57" i="7"/>
  <c r="O43" i="7"/>
  <c r="P19" i="7"/>
  <c r="M8" i="7"/>
  <c r="V57" i="7"/>
  <c r="V37" i="7"/>
  <c r="U16" i="7"/>
  <c r="AA65" i="7"/>
  <c r="Y57" i="7"/>
  <c r="AA43" i="7"/>
  <c r="Z24" i="7"/>
  <c r="AF53" i="7"/>
  <c r="BC5" i="7"/>
  <c r="BF6" i="7"/>
  <c r="BD8" i="7"/>
  <c r="BG9" i="7"/>
  <c r="BE11" i="7"/>
  <c r="BC13" i="7"/>
  <c r="BF14" i="7"/>
  <c r="BD16" i="7"/>
  <c r="BG17" i="7"/>
  <c r="BE19" i="7"/>
  <c r="BC21" i="7"/>
  <c r="BF22" i="7"/>
  <c r="BD24" i="7"/>
  <c r="BG25" i="7"/>
  <c r="BE27" i="7"/>
  <c r="BC29" i="7"/>
  <c r="BF30" i="7"/>
  <c r="BD32" i="7"/>
  <c r="BG33" i="7"/>
  <c r="BE35" i="7"/>
  <c r="BC37" i="7"/>
  <c r="BF38" i="7"/>
  <c r="BD40" i="7"/>
  <c r="BG41" i="7"/>
  <c r="BE43" i="7"/>
  <c r="BC45" i="7"/>
  <c r="BF46" i="7"/>
  <c r="BD48" i="7"/>
  <c r="BG49" i="7"/>
  <c r="BE51" i="7"/>
  <c r="BC53" i="7"/>
  <c r="BF54" i="7"/>
  <c r="BD56" i="7"/>
  <c r="BG57" i="7"/>
  <c r="BE59" i="7"/>
  <c r="BC61" i="7"/>
  <c r="BF62" i="7"/>
  <c r="BD64" i="7"/>
  <c r="BG65" i="7"/>
  <c r="BE67" i="7"/>
  <c r="BC69" i="7"/>
  <c r="BD4" i="7"/>
  <c r="AL7" i="7"/>
  <c r="AN9" i="7"/>
  <c r="AM12" i="7"/>
  <c r="AL15" i="7"/>
  <c r="AN17" i="7"/>
  <c r="AM20" i="7"/>
  <c r="AL23" i="7"/>
  <c r="AN25" i="7"/>
  <c r="AM28" i="7"/>
  <c r="AL31" i="7"/>
  <c r="AN33" i="7"/>
  <c r="AM36" i="7"/>
  <c r="AL39" i="7"/>
  <c r="AN41" i="7"/>
  <c r="AM44" i="7"/>
  <c r="AL47" i="7"/>
  <c r="AN49" i="7"/>
  <c r="AM52" i="7"/>
  <c r="AL55" i="7"/>
  <c r="AN57" i="7"/>
  <c r="AM60" i="7"/>
  <c r="AL63" i="7"/>
  <c r="AN65" i="7"/>
  <c r="AM68" i="7"/>
  <c r="AJ6" i="7"/>
  <c r="BD5" i="7"/>
  <c r="BG6" i="7"/>
  <c r="BE8" i="7"/>
  <c r="BC10" i="7"/>
  <c r="BF11" i="7"/>
  <c r="BD13" i="7"/>
  <c r="BG14" i="7"/>
  <c r="BE16" i="7"/>
  <c r="BC18" i="7"/>
  <c r="BF19" i="7"/>
  <c r="BD21" i="7"/>
  <c r="BG22" i="7"/>
  <c r="BE24" i="7"/>
  <c r="BC26" i="7"/>
  <c r="BF27" i="7"/>
  <c r="BD29" i="7"/>
  <c r="BG30" i="7"/>
  <c r="BE32" i="7"/>
  <c r="BC34" i="7"/>
  <c r="BF35" i="7"/>
  <c r="BD37" i="7"/>
  <c r="BG38" i="7"/>
  <c r="BE40" i="7"/>
  <c r="BC42" i="7"/>
  <c r="BF43" i="7"/>
  <c r="BD45" i="7"/>
  <c r="BG46" i="7"/>
  <c r="BE48" i="7"/>
  <c r="BC50" i="7"/>
  <c r="BF51" i="7"/>
  <c r="BD53" i="7"/>
  <c r="BG54" i="7"/>
  <c r="BE56" i="7"/>
  <c r="BC58" i="7"/>
  <c r="BF59" i="7"/>
  <c r="BD61" i="7"/>
  <c r="BG62" i="7"/>
  <c r="BE64" i="7"/>
  <c r="BC66" i="7"/>
  <c r="BF67" i="7"/>
  <c r="BD69" i="7"/>
  <c r="BC4" i="7"/>
  <c r="AM7" i="7"/>
  <c r="AL10" i="7"/>
  <c r="AN12" i="7"/>
  <c r="AM15" i="7"/>
  <c r="AL18" i="7"/>
  <c r="AN20" i="7"/>
  <c r="AM23" i="7"/>
  <c r="AL26" i="7"/>
  <c r="AN28" i="7"/>
  <c r="AM31" i="7"/>
  <c r="AL34" i="7"/>
  <c r="AN36" i="7"/>
  <c r="AM39" i="7"/>
  <c r="AL42" i="7"/>
  <c r="AN44" i="7"/>
  <c r="AM47" i="7"/>
  <c r="AL50" i="7"/>
  <c r="BE5" i="7"/>
  <c r="BC7" i="7"/>
  <c r="BF8" i="7"/>
  <c r="BD10" i="7"/>
  <c r="BG11" i="7"/>
  <c r="BE13" i="7"/>
  <c r="BC15" i="7"/>
  <c r="BF16" i="7"/>
  <c r="BD18" i="7"/>
  <c r="BG19" i="7"/>
  <c r="BE21" i="7"/>
  <c r="BC23" i="7"/>
  <c r="BF24" i="7"/>
  <c r="BD26" i="7"/>
  <c r="BG27" i="7"/>
  <c r="BE29" i="7"/>
  <c r="BC31" i="7"/>
  <c r="BF32" i="7"/>
  <c r="BD34" i="7"/>
  <c r="BG35" i="7"/>
  <c r="BE37" i="7"/>
  <c r="BC39" i="7"/>
  <c r="BF40" i="7"/>
  <c r="BD42" i="7"/>
  <c r="BG43" i="7"/>
  <c r="BE45" i="7"/>
  <c r="BC47" i="7"/>
  <c r="BF48" i="7"/>
  <c r="BD50" i="7"/>
  <c r="BG51" i="7"/>
  <c r="BE53" i="7"/>
  <c r="BC55" i="7"/>
  <c r="BF56" i="7"/>
  <c r="BD58" i="7"/>
  <c r="BG59" i="7"/>
  <c r="BE61" i="7"/>
  <c r="BC63" i="7"/>
  <c r="BF64" i="7"/>
  <c r="BD66" i="7"/>
  <c r="BG67" i="7"/>
  <c r="BE69" i="7"/>
  <c r="AL5" i="7"/>
  <c r="AN7" i="7"/>
  <c r="AM10" i="7"/>
  <c r="AL13" i="7"/>
  <c r="AN15" i="7"/>
  <c r="AM18" i="7"/>
  <c r="AL21" i="7"/>
  <c r="AN23" i="7"/>
  <c r="AM26" i="7"/>
  <c r="AL29" i="7"/>
  <c r="AN31" i="7"/>
  <c r="AM34" i="7"/>
  <c r="AL37" i="7"/>
  <c r="AN39" i="7"/>
  <c r="AM42" i="7"/>
  <c r="AL45" i="7"/>
  <c r="AN47" i="7"/>
  <c r="AM50" i="7"/>
  <c r="AL53" i="7"/>
  <c r="AN55" i="7"/>
  <c r="BF5" i="7"/>
  <c r="BD7" i="7"/>
  <c r="BG8" i="7"/>
  <c r="BE10" i="7"/>
  <c r="BC12" i="7"/>
  <c r="BF13" i="7"/>
  <c r="BD15" i="7"/>
  <c r="BG16" i="7"/>
  <c r="BE18" i="7"/>
  <c r="BC20" i="7"/>
  <c r="BF21" i="7"/>
  <c r="BD23" i="7"/>
  <c r="BG24" i="7"/>
  <c r="BE26" i="7"/>
  <c r="BC28" i="7"/>
  <c r="BF29" i="7"/>
  <c r="BD31" i="7"/>
  <c r="BG32" i="7"/>
  <c r="BE34" i="7"/>
  <c r="BC36" i="7"/>
  <c r="BF37" i="7"/>
  <c r="BD39" i="7"/>
  <c r="BG40" i="7"/>
  <c r="BE42" i="7"/>
  <c r="BC44" i="7"/>
  <c r="BF45" i="7"/>
  <c r="BD47" i="7"/>
  <c r="BG48" i="7"/>
  <c r="BE50" i="7"/>
  <c r="BC52" i="7"/>
  <c r="BF53" i="7"/>
  <c r="BD55" i="7"/>
  <c r="BG56" i="7"/>
  <c r="BE58" i="7"/>
  <c r="BC60" i="7"/>
  <c r="BF61" i="7"/>
  <c r="BD63" i="7"/>
  <c r="BG64" i="7"/>
  <c r="BE66" i="7"/>
  <c r="BC68" i="7"/>
  <c r="BF69" i="7"/>
  <c r="AM5" i="7"/>
  <c r="AL8" i="7"/>
  <c r="AN10" i="7"/>
  <c r="AM13" i="7"/>
  <c r="AL16" i="7"/>
  <c r="AN18" i="7"/>
  <c r="AM21" i="7"/>
  <c r="AL24" i="7"/>
  <c r="AN26" i="7"/>
  <c r="AM29" i="7"/>
  <c r="AL32" i="7"/>
  <c r="AN34" i="7"/>
  <c r="AM37" i="7"/>
  <c r="AL40" i="7"/>
  <c r="AN42" i="7"/>
  <c r="AM45" i="7"/>
  <c r="AL48" i="7"/>
  <c r="AN50" i="7"/>
  <c r="AM53" i="7"/>
  <c r="AL56" i="7"/>
  <c r="AN58" i="7"/>
  <c r="AM61" i="7"/>
  <c r="AL64" i="7"/>
  <c r="AN66" i="7"/>
  <c r="AM69" i="7"/>
  <c r="AJ9" i="7"/>
  <c r="AJ17" i="7"/>
  <c r="AJ25" i="7"/>
  <c r="AJ33" i="7"/>
  <c r="AJ41" i="7"/>
  <c r="AJ49" i="7"/>
  <c r="AJ57" i="7"/>
  <c r="AJ65" i="7"/>
  <c r="AF5" i="7"/>
  <c r="AE7" i="7"/>
  <c r="AD9" i="7"/>
  <c r="AG10" i="7"/>
  <c r="AG12" i="7"/>
  <c r="AF14" i="7"/>
  <c r="AE16" i="7"/>
  <c r="AD18" i="7"/>
  <c r="AG19" i="7"/>
  <c r="AG21" i="7"/>
  <c r="AG23" i="7"/>
  <c r="BG5" i="7"/>
  <c r="BC6" i="7"/>
  <c r="BD9" i="7"/>
  <c r="BE12" i="7"/>
  <c r="BF15" i="7"/>
  <c r="BG18" i="7"/>
  <c r="BC22" i="7"/>
  <c r="BD25" i="7"/>
  <c r="BE28" i="7"/>
  <c r="BF31" i="7"/>
  <c r="BG34" i="7"/>
  <c r="BC38" i="7"/>
  <c r="BD41" i="7"/>
  <c r="BE44" i="7"/>
  <c r="BF47" i="7"/>
  <c r="BG50" i="7"/>
  <c r="BC54" i="7"/>
  <c r="BD57" i="7"/>
  <c r="BE60" i="7"/>
  <c r="BF63" i="7"/>
  <c r="BG66" i="7"/>
  <c r="BG4" i="7"/>
  <c r="AN8" i="7"/>
  <c r="AL14" i="7"/>
  <c r="AM19" i="7"/>
  <c r="AN24" i="7"/>
  <c r="AL30" i="7"/>
  <c r="AM35" i="7"/>
  <c r="AN40" i="7"/>
  <c r="AL46" i="7"/>
  <c r="AM51" i="7"/>
  <c r="AM55" i="7"/>
  <c r="AM59" i="7"/>
  <c r="AN62" i="7"/>
  <c r="AM66" i="7"/>
  <c r="AN4" i="7"/>
  <c r="AJ13" i="7"/>
  <c r="AJ22" i="7"/>
  <c r="AJ31" i="7"/>
  <c r="AJ40" i="7"/>
  <c r="AJ50" i="7"/>
  <c r="AJ59" i="7"/>
  <c r="AJ68" i="7"/>
  <c r="AE6" i="7"/>
  <c r="AE8" i="7"/>
  <c r="AE10" i="7"/>
  <c r="AF12" i="7"/>
  <c r="AG14" i="7"/>
  <c r="AG16" i="7"/>
  <c r="AG18" i="7"/>
  <c r="AG20" i="7"/>
  <c r="AD23" i="7"/>
  <c r="AD25" i="7"/>
  <c r="AH26" i="7"/>
  <c r="AF28" i="7"/>
  <c r="AF30" i="7"/>
  <c r="AF32" i="7"/>
  <c r="AE34" i="7"/>
  <c r="AE36" i="7"/>
  <c r="AE38" i="7"/>
  <c r="AD40" i="7"/>
  <c r="AG41" i="7"/>
  <c r="AG43" i="7"/>
  <c r="AG45" i="7"/>
  <c r="AG47" i="7"/>
  <c r="AG49" i="7"/>
  <c r="AG51" i="7"/>
  <c r="AG53" i="7"/>
  <c r="AG55" i="7"/>
  <c r="AF57" i="7"/>
  <c r="AF59" i="7"/>
  <c r="AE61" i="7"/>
  <c r="AE63" i="7"/>
  <c r="AD65" i="7"/>
  <c r="AD67" i="7"/>
  <c r="AD69" i="7"/>
  <c r="X5" i="7"/>
  <c r="AA6" i="7"/>
  <c r="Y8" i="7"/>
  <c r="AB9" i="7"/>
  <c r="Z11" i="7"/>
  <c r="X13" i="7"/>
  <c r="AA14" i="7"/>
  <c r="Y16" i="7"/>
  <c r="AB17" i="7"/>
  <c r="Z19" i="7"/>
  <c r="BD6" i="7"/>
  <c r="BE9" i="7"/>
  <c r="BF12" i="7"/>
  <c r="BG15" i="7"/>
  <c r="BC19" i="7"/>
  <c r="BD22" i="7"/>
  <c r="BE25" i="7"/>
  <c r="BF28" i="7"/>
  <c r="BG31" i="7"/>
  <c r="BC35" i="7"/>
  <c r="BD38" i="7"/>
  <c r="BE41" i="7"/>
  <c r="BF44" i="7"/>
  <c r="BG47" i="7"/>
  <c r="BC51" i="7"/>
  <c r="BD54" i="7"/>
  <c r="BE57" i="7"/>
  <c r="BF60" i="7"/>
  <c r="BG63" i="7"/>
  <c r="BC67" i="7"/>
  <c r="BF4" i="7"/>
  <c r="AL9" i="7"/>
  <c r="AM14" i="7"/>
  <c r="AN19" i="7"/>
  <c r="AL25" i="7"/>
  <c r="AM30" i="7"/>
  <c r="AN35" i="7"/>
  <c r="AL41" i="7"/>
  <c r="AM46" i="7"/>
  <c r="AN51" i="7"/>
  <c r="AM56" i="7"/>
  <c r="AN59" i="7"/>
  <c r="AM63" i="7"/>
  <c r="AL67" i="7"/>
  <c r="AM4" i="7"/>
  <c r="AJ14" i="7"/>
  <c r="AJ23" i="7"/>
  <c r="AJ32" i="7"/>
  <c r="AJ42" i="7"/>
  <c r="AJ51" i="7"/>
  <c r="AJ60" i="7"/>
  <c r="AJ69" i="7"/>
  <c r="AF6" i="7"/>
  <c r="AF8" i="7"/>
  <c r="AF10" i="7"/>
  <c r="AH12" i="7"/>
  <c r="AH14" i="7"/>
  <c r="AH16" i="7"/>
  <c r="AH18" i="7"/>
  <c r="AD21" i="7"/>
  <c r="AE23" i="7"/>
  <c r="AE25" i="7"/>
  <c r="AD27" i="7"/>
  <c r="AG28" i="7"/>
  <c r="AG30" i="7"/>
  <c r="AG32" i="7"/>
  <c r="AF34" i="7"/>
  <c r="AF36" i="7"/>
  <c r="AF38" i="7"/>
  <c r="AE40" i="7"/>
  <c r="AD42" i="7"/>
  <c r="AD44" i="7"/>
  <c r="AD46" i="7"/>
  <c r="AD48" i="7"/>
  <c r="AH49" i="7"/>
  <c r="AD52" i="7"/>
  <c r="AD54" i="7"/>
  <c r="AH55" i="7"/>
  <c r="AG57" i="7"/>
  <c r="AG59" i="7"/>
  <c r="AF61" i="7"/>
  <c r="AF63" i="7"/>
  <c r="AE65" i="7"/>
  <c r="AE67" i="7"/>
  <c r="AE69" i="7"/>
  <c r="Y5" i="7"/>
  <c r="BE6" i="7"/>
  <c r="BF9" i="7"/>
  <c r="BG12" i="7"/>
  <c r="BC16" i="7"/>
  <c r="BD19" i="7"/>
  <c r="BE22" i="7"/>
  <c r="BF25" i="7"/>
  <c r="BG28" i="7"/>
  <c r="BC32" i="7"/>
  <c r="BD35" i="7"/>
  <c r="BE38" i="7"/>
  <c r="BF41" i="7"/>
  <c r="BG44" i="7"/>
  <c r="BC48" i="7"/>
  <c r="BD51" i="7"/>
  <c r="BE54" i="7"/>
  <c r="BF57" i="7"/>
  <c r="BG60" i="7"/>
  <c r="BC64" i="7"/>
  <c r="BD67" i="7"/>
  <c r="BE4" i="7"/>
  <c r="AM9" i="7"/>
  <c r="AN14" i="7"/>
  <c r="AL20" i="7"/>
  <c r="AM25" i="7"/>
  <c r="AN30" i="7"/>
  <c r="AL36" i="7"/>
  <c r="AM41" i="7"/>
  <c r="AN46" i="7"/>
  <c r="AL52" i="7"/>
  <c r="AN56" i="7"/>
  <c r="AL60" i="7"/>
  <c r="AN63" i="7"/>
  <c r="AM67" i="7"/>
  <c r="AJ5" i="7"/>
  <c r="AJ15" i="7"/>
  <c r="AJ24" i="7"/>
  <c r="AJ34" i="7"/>
  <c r="AJ43" i="7"/>
  <c r="AJ52" i="7"/>
  <c r="AJ61" i="7"/>
  <c r="AJ4" i="7"/>
  <c r="AG6" i="7"/>
  <c r="AG8" i="7"/>
  <c r="AD11" i="7"/>
  <c r="AD13" i="7"/>
  <c r="AD15" i="7"/>
  <c r="AD17" i="7"/>
  <c r="AD19" i="7"/>
  <c r="AE21" i="7"/>
  <c r="AF23" i="7"/>
  <c r="AF25" i="7"/>
  <c r="AE27" i="7"/>
  <c r="AD29" i="7"/>
  <c r="AE31" i="7"/>
  <c r="AH32" i="7"/>
  <c r="AG34" i="7"/>
  <c r="AG36" i="7"/>
  <c r="AG38" i="7"/>
  <c r="AF40" i="7"/>
  <c r="AE42" i="7"/>
  <c r="AE44" i="7"/>
  <c r="AE46" i="7"/>
  <c r="AE48" i="7"/>
  <c r="AD50" i="7"/>
  <c r="AE52" i="7"/>
  <c r="AE54" i="7"/>
  <c r="AE56" i="7"/>
  <c r="AD58" i="7"/>
  <c r="AH59" i="7"/>
  <c r="AG61" i="7"/>
  <c r="AG63" i="7"/>
  <c r="AF65" i="7"/>
  <c r="BE7" i="7"/>
  <c r="BF10" i="7"/>
  <c r="BG13" i="7"/>
  <c r="BC17" i="7"/>
  <c r="BD20" i="7"/>
  <c r="BE23" i="7"/>
  <c r="BF26" i="7"/>
  <c r="BG29" i="7"/>
  <c r="BC33" i="7"/>
  <c r="BD36" i="7"/>
  <c r="BE39" i="7"/>
  <c r="BF42" i="7"/>
  <c r="BG45" i="7"/>
  <c r="BC49" i="7"/>
  <c r="BD52" i="7"/>
  <c r="BE55" i="7"/>
  <c r="BF58" i="7"/>
  <c r="BG61" i="7"/>
  <c r="BC65" i="7"/>
  <c r="BD68" i="7"/>
  <c r="AN5" i="7"/>
  <c r="AL11" i="7"/>
  <c r="AM16" i="7"/>
  <c r="AN21" i="7"/>
  <c r="AL27" i="7"/>
  <c r="AM32" i="7"/>
  <c r="AN37" i="7"/>
  <c r="AL43" i="7"/>
  <c r="AM48" i="7"/>
  <c r="AN52" i="7"/>
  <c r="AL57" i="7"/>
  <c r="AN60" i="7"/>
  <c r="AM64" i="7"/>
  <c r="AN67" i="7"/>
  <c r="AJ7" i="7"/>
  <c r="AJ16" i="7"/>
  <c r="AJ26" i="7"/>
  <c r="AJ35" i="7"/>
  <c r="AJ44" i="7"/>
  <c r="AJ53" i="7"/>
  <c r="AJ62" i="7"/>
  <c r="AD5" i="7"/>
  <c r="AD7" i="7"/>
  <c r="AE9" i="7"/>
  <c r="AE11" i="7"/>
  <c r="AE13" i="7"/>
  <c r="AE15" i="7"/>
  <c r="AE17" i="7"/>
  <c r="AE19" i="7"/>
  <c r="AF21" i="7"/>
  <c r="AD24" i="7"/>
  <c r="AG25" i="7"/>
  <c r="AF27" i="7"/>
  <c r="AE29" i="7"/>
  <c r="AF31" i="7"/>
  <c r="AD33" i="7"/>
  <c r="AD35" i="7"/>
  <c r="AD37" i="7"/>
  <c r="AH38" i="7"/>
  <c r="AG40" i="7"/>
  <c r="AF42" i="7"/>
  <c r="AF44" i="7"/>
  <c r="AF46" i="7"/>
  <c r="AF48" i="7"/>
  <c r="AE50" i="7"/>
  <c r="AF52" i="7"/>
  <c r="AF54" i="7"/>
  <c r="AF56" i="7"/>
  <c r="AE58" i="7"/>
  <c r="AD60" i="7"/>
  <c r="AD62" i="7"/>
  <c r="AD64" i="7"/>
  <c r="AG65" i="7"/>
  <c r="AG67" i="7"/>
  <c r="AG69" i="7"/>
  <c r="AA5" i="7"/>
  <c r="Y7" i="7"/>
  <c r="AB8" i="7"/>
  <c r="Z10" i="7"/>
  <c r="X12" i="7"/>
  <c r="AA13" i="7"/>
  <c r="Y15" i="7"/>
  <c r="AB16" i="7"/>
  <c r="Z18" i="7"/>
  <c r="X20" i="7"/>
  <c r="BF7" i="7"/>
  <c r="BG10" i="7"/>
  <c r="BC14" i="7"/>
  <c r="BD17" i="7"/>
  <c r="BE20" i="7"/>
  <c r="BF23" i="7"/>
  <c r="BG26" i="7"/>
  <c r="BC30" i="7"/>
  <c r="BD33" i="7"/>
  <c r="BE36" i="7"/>
  <c r="BF39" i="7"/>
  <c r="BG42" i="7"/>
  <c r="BC46" i="7"/>
  <c r="BD49" i="7"/>
  <c r="BE52" i="7"/>
  <c r="BF55" i="7"/>
  <c r="BG58" i="7"/>
  <c r="BC62" i="7"/>
  <c r="BD65" i="7"/>
  <c r="BE68" i="7"/>
  <c r="AL6" i="7"/>
  <c r="AM11" i="7"/>
  <c r="AN16" i="7"/>
  <c r="AL22" i="7"/>
  <c r="AM27" i="7"/>
  <c r="AN32" i="7"/>
  <c r="AL38" i="7"/>
  <c r="AM43" i="7"/>
  <c r="AN48" i="7"/>
  <c r="AN53" i="7"/>
  <c r="AM57" i="7"/>
  <c r="AL61" i="7"/>
  <c r="AN64" i="7"/>
  <c r="AL68" i="7"/>
  <c r="AJ8" i="7"/>
  <c r="AJ18" i="7"/>
  <c r="AJ27" i="7"/>
  <c r="AJ36" i="7"/>
  <c r="AJ45" i="7"/>
  <c r="AJ54" i="7"/>
  <c r="AJ63" i="7"/>
  <c r="AE5" i="7"/>
  <c r="AF7" i="7"/>
  <c r="AF9" i="7"/>
  <c r="AF11" i="7"/>
  <c r="AF13" i="7"/>
  <c r="AF15" i="7"/>
  <c r="AF17" i="7"/>
  <c r="AF19" i="7"/>
  <c r="AD22" i="7"/>
  <c r="AE24" i="7"/>
  <c r="AD26" i="7"/>
  <c r="AG27" i="7"/>
  <c r="AF29" i="7"/>
  <c r="AG31" i="7"/>
  <c r="AE33" i="7"/>
  <c r="AE35" i="7"/>
  <c r="AE37" i="7"/>
  <c r="AD39" i="7"/>
  <c r="AH40" i="7"/>
  <c r="AG42" i="7"/>
  <c r="AG44" i="7"/>
  <c r="AG46" i="7"/>
  <c r="AG48" i="7"/>
  <c r="AF50" i="7"/>
  <c r="AG52" i="7"/>
  <c r="AG54" i="7"/>
  <c r="AG56" i="7"/>
  <c r="AF58" i="7"/>
  <c r="AE60" i="7"/>
  <c r="AE62" i="7"/>
  <c r="AE64" i="7"/>
  <c r="AD66" i="7"/>
  <c r="AD68" i="7"/>
  <c r="AG4" i="7"/>
  <c r="AB5" i="7"/>
  <c r="Z7" i="7"/>
  <c r="X9" i="7"/>
  <c r="AA10" i="7"/>
  <c r="Y12" i="7"/>
  <c r="AB13" i="7"/>
  <c r="Z15" i="7"/>
  <c r="X17" i="7"/>
  <c r="AA18" i="7"/>
  <c r="Y20" i="7"/>
  <c r="BG7" i="7"/>
  <c r="BC11" i="7"/>
  <c r="BD14" i="7"/>
  <c r="BE17" i="7"/>
  <c r="BF20" i="7"/>
  <c r="BG23" i="7"/>
  <c r="BC27" i="7"/>
  <c r="BD30" i="7"/>
  <c r="BE33" i="7"/>
  <c r="BF36" i="7"/>
  <c r="BG39" i="7"/>
  <c r="BC43" i="7"/>
  <c r="BD46" i="7"/>
  <c r="BE49" i="7"/>
  <c r="BF52" i="7"/>
  <c r="BG55" i="7"/>
  <c r="BC59" i="7"/>
  <c r="BD62" i="7"/>
  <c r="BE65" i="7"/>
  <c r="BF68" i="7"/>
  <c r="AM6" i="7"/>
  <c r="AN11" i="7"/>
  <c r="AL17" i="7"/>
  <c r="AM22" i="7"/>
  <c r="AN27" i="7"/>
  <c r="AL33" i="7"/>
  <c r="AM38" i="7"/>
  <c r="AN43" i="7"/>
  <c r="AL49" i="7"/>
  <c r="AL54" i="7"/>
  <c r="AL58" i="7"/>
  <c r="AN61" i="7"/>
  <c r="AL65" i="7"/>
  <c r="AN68" i="7"/>
  <c r="AJ10" i="7"/>
  <c r="AJ19" i="7"/>
  <c r="BC8" i="7"/>
  <c r="BD11" i="7"/>
  <c r="BE14" i="7"/>
  <c r="BF17" i="7"/>
  <c r="BG20" i="7"/>
  <c r="BC24" i="7"/>
  <c r="BD27" i="7"/>
  <c r="BE30" i="7"/>
  <c r="BF33" i="7"/>
  <c r="BG36" i="7"/>
  <c r="BC40" i="7"/>
  <c r="BD43" i="7"/>
  <c r="BE46" i="7"/>
  <c r="BF49" i="7"/>
  <c r="BG52" i="7"/>
  <c r="BC56" i="7"/>
  <c r="BD59" i="7"/>
  <c r="BE62" i="7"/>
  <c r="BF65" i="7"/>
  <c r="BG68" i="7"/>
  <c r="AN6" i="7"/>
  <c r="AL12" i="7"/>
  <c r="AM17" i="7"/>
  <c r="AN22" i="7"/>
  <c r="AL28" i="7"/>
  <c r="AM33" i="7"/>
  <c r="AN38" i="7"/>
  <c r="AL44" i="7"/>
  <c r="AM49" i="7"/>
  <c r="AM54" i="7"/>
  <c r="AM58" i="7"/>
  <c r="AL62" i="7"/>
  <c r="AM65" i="7"/>
  <c r="AL69" i="7"/>
  <c r="BC9" i="7"/>
  <c r="BF34" i="7"/>
  <c r="BD60" i="7"/>
  <c r="AN29" i="7"/>
  <c r="AL66" i="7"/>
  <c r="AJ30" i="7"/>
  <c r="AJ56" i="7"/>
  <c r="AG7" i="7"/>
  <c r="AE12" i="7"/>
  <c r="AE18" i="7"/>
  <c r="AF24" i="7"/>
  <c r="AE28" i="7"/>
  <c r="AG33" i="7"/>
  <c r="AE39" i="7"/>
  <c r="AF43" i="7"/>
  <c r="AE49" i="7"/>
  <c r="AD55" i="7"/>
  <c r="AE59" i="7"/>
  <c r="AG64" i="7"/>
  <c r="AG68" i="7"/>
  <c r="Z6" i="7"/>
  <c r="Y9" i="7"/>
  <c r="AA11" i="7"/>
  <c r="Y14" i="7"/>
  <c r="AA16" i="7"/>
  <c r="Y19" i="7"/>
  <c r="Z21" i="7"/>
  <c r="X23" i="7"/>
  <c r="AA24" i="7"/>
  <c r="Y26" i="7"/>
  <c r="AB27" i="7"/>
  <c r="Z29" i="7"/>
  <c r="X31" i="7"/>
  <c r="AA32" i="7"/>
  <c r="Y34" i="7"/>
  <c r="AB35" i="7"/>
  <c r="Z37" i="7"/>
  <c r="X39" i="7"/>
  <c r="AA40" i="7"/>
  <c r="Y42" i="7"/>
  <c r="AB43" i="7"/>
  <c r="AA45" i="7"/>
  <c r="Z47" i="7"/>
  <c r="X49" i="7"/>
  <c r="AA50" i="7"/>
  <c r="Y52" i="7"/>
  <c r="AB53" i="7"/>
  <c r="Z55" i="7"/>
  <c r="X57" i="7"/>
  <c r="AA58" i="7"/>
  <c r="Y60" i="7"/>
  <c r="AB61" i="7"/>
  <c r="Z63" i="7"/>
  <c r="X65" i="7"/>
  <c r="AA66" i="7"/>
  <c r="Y68" i="7"/>
  <c r="AB69" i="7"/>
  <c r="S5" i="7"/>
  <c r="T8" i="7"/>
  <c r="T11" i="7"/>
  <c r="T13" i="7"/>
  <c r="T15" i="7"/>
  <c r="T18" i="7"/>
  <c r="U21" i="7"/>
  <c r="T23" i="7"/>
  <c r="V26" i="7"/>
  <c r="S28" i="7"/>
  <c r="T31" i="7"/>
  <c r="S33" i="7"/>
  <c r="U36" i="7"/>
  <c r="T38" i="7"/>
  <c r="S40" i="7"/>
  <c r="U43" i="7"/>
  <c r="BD12" i="7"/>
  <c r="BG37" i="7"/>
  <c r="BE63" i="7"/>
  <c r="AL35" i="7"/>
  <c r="AN69" i="7"/>
  <c r="AJ37" i="7"/>
  <c r="AJ58" i="7"/>
  <c r="AH7" i="7"/>
  <c r="AG13" i="7"/>
  <c r="AF18" i="7"/>
  <c r="AG24" i="7"/>
  <c r="AG29" i="7"/>
  <c r="AD34" i="7"/>
  <c r="AF39" i="7"/>
  <c r="AD45" i="7"/>
  <c r="AF49" i="7"/>
  <c r="BE15" i="7"/>
  <c r="BC41" i="7"/>
  <c r="BF66" i="7"/>
  <c r="AM40" i="7"/>
  <c r="AJ11" i="7"/>
  <c r="AJ38" i="7"/>
  <c r="AJ64" i="7"/>
  <c r="AD8" i="7"/>
  <c r="AD14" i="7"/>
  <c r="AD20" i="7"/>
  <c r="AH24" i="7"/>
  <c r="AD30" i="7"/>
  <c r="AF35" i="7"/>
  <c r="AG39" i="7"/>
  <c r="AE45" i="7"/>
  <c r="AG50" i="7"/>
  <c r="AF55" i="7"/>
  <c r="AG60" i="7"/>
  <c r="AE66" i="7"/>
  <c r="AF4" i="7"/>
  <c r="X7" i="7"/>
  <c r="AA9" i="7"/>
  <c r="Z12" i="7"/>
  <c r="AB14" i="7"/>
  <c r="Z17" i="7"/>
  <c r="AB19" i="7"/>
  <c r="AB21" i="7"/>
  <c r="Z23" i="7"/>
  <c r="X25" i="7"/>
  <c r="AA26" i="7"/>
  <c r="Y28" i="7"/>
  <c r="AB29" i="7"/>
  <c r="Z31" i="7"/>
  <c r="X33" i="7"/>
  <c r="AA34" i="7"/>
  <c r="Y36" i="7"/>
  <c r="AB37" i="7"/>
  <c r="Z39" i="7"/>
  <c r="X41" i="7"/>
  <c r="AA42" i="7"/>
  <c r="Y44" i="7"/>
  <c r="X46" i="7"/>
  <c r="AB47" i="7"/>
  <c r="Z49" i="7"/>
  <c r="X51" i="7"/>
  <c r="AA52" i="7"/>
  <c r="Y54" i="7"/>
  <c r="AB55" i="7"/>
  <c r="Z57" i="7"/>
  <c r="X59" i="7"/>
  <c r="AA60" i="7"/>
  <c r="Y62" i="7"/>
  <c r="AB63" i="7"/>
  <c r="Z65" i="7"/>
  <c r="X67" i="7"/>
  <c r="AA68" i="7"/>
  <c r="AA4" i="7"/>
  <c r="U6" i="7"/>
  <c r="U9" i="7"/>
  <c r="V12" i="7"/>
  <c r="V14" i="7"/>
  <c r="V16" i="7"/>
  <c r="U19" i="7"/>
  <c r="S21" i="7"/>
  <c r="T24" i="7"/>
  <c r="S26" i="7"/>
  <c r="T29" i="7"/>
  <c r="U32" i="7"/>
  <c r="T34" i="7"/>
  <c r="S36" i="7"/>
  <c r="U39" i="7"/>
  <c r="U41" i="7"/>
  <c r="S43" i="7"/>
  <c r="BF18" i="7"/>
  <c r="BD44" i="7"/>
  <c r="BG69" i="7"/>
  <c r="AN45" i="7"/>
  <c r="AJ12" i="7"/>
  <c r="AJ39" i="7"/>
  <c r="AJ66" i="7"/>
  <c r="AG9" i="7"/>
  <c r="AE14" i="7"/>
  <c r="AE20" i="7"/>
  <c r="AE26" i="7"/>
  <c r="AE30" i="7"/>
  <c r="AG35" i="7"/>
  <c r="AD41" i="7"/>
  <c r="AF45" i="7"/>
  <c r="AE51" i="7"/>
  <c r="AH56" i="7"/>
  <c r="AD61" i="7"/>
  <c r="AF66" i="7"/>
  <c r="AE4" i="7"/>
  <c r="AA7" i="7"/>
  <c r="X10" i="7"/>
  <c r="AA12" i="7"/>
  <c r="X15" i="7"/>
  <c r="AA17" i="7"/>
  <c r="Z20" i="7"/>
  <c r="X22" i="7"/>
  <c r="AA23" i="7"/>
  <c r="Y25" i="7"/>
  <c r="AB26" i="7"/>
  <c r="Z28" i="7"/>
  <c r="X30" i="7"/>
  <c r="AA31" i="7"/>
  <c r="Y33" i="7"/>
  <c r="AB34" i="7"/>
  <c r="Z36" i="7"/>
  <c r="X38" i="7"/>
  <c r="AA39" i="7"/>
  <c r="Y41" i="7"/>
  <c r="AB42" i="7"/>
  <c r="Z44" i="7"/>
  <c r="BG21" i="7"/>
  <c r="BE47" i="7"/>
  <c r="AM8" i="7"/>
  <c r="AL51" i="7"/>
  <c r="AJ20" i="7"/>
  <c r="AJ46" i="7"/>
  <c r="AJ67" i="7"/>
  <c r="AH9" i="7"/>
  <c r="AG15" i="7"/>
  <c r="AF20" i="7"/>
  <c r="AF26" i="7"/>
  <c r="AH31" i="7"/>
  <c r="AD36" i="7"/>
  <c r="AE41" i="7"/>
  <c r="AD47" i="7"/>
  <c r="AF51" i="7"/>
  <c r="AD57" i="7"/>
  <c r="AF62" i="7"/>
  <c r="AG66" i="7"/>
  <c r="AD4" i="7"/>
  <c r="AB7" i="7"/>
  <c r="Y10" i="7"/>
  <c r="AB12" i="7"/>
  <c r="AA15" i="7"/>
  <c r="X18" i="7"/>
  <c r="AA20" i="7"/>
  <c r="Y22" i="7"/>
  <c r="AB23" i="7"/>
  <c r="Z25" i="7"/>
  <c r="X27" i="7"/>
  <c r="AA28" i="7"/>
  <c r="Y30" i="7"/>
  <c r="AB31" i="7"/>
  <c r="Z33" i="7"/>
  <c r="X35" i="7"/>
  <c r="AA36" i="7"/>
  <c r="Y38" i="7"/>
  <c r="AB39" i="7"/>
  <c r="Z41" i="7"/>
  <c r="X43" i="7"/>
  <c r="AA44" i="7"/>
  <c r="Z46" i="7"/>
  <c r="Y48" i="7"/>
  <c r="AB49" i="7"/>
  <c r="Z51" i="7"/>
  <c r="X53" i="7"/>
  <c r="AA54" i="7"/>
  <c r="Y56" i="7"/>
  <c r="AB57" i="7"/>
  <c r="Z59" i="7"/>
  <c r="X61" i="7"/>
  <c r="AA62" i="7"/>
  <c r="Y64" i="7"/>
  <c r="AB65" i="7"/>
  <c r="Z67" i="7"/>
  <c r="X69" i="7"/>
  <c r="Y4" i="7"/>
  <c r="S6" i="7"/>
  <c r="S9" i="7"/>
  <c r="T12" i="7"/>
  <c r="T14" i="7"/>
  <c r="T16" i="7"/>
  <c r="S19" i="7"/>
  <c r="U22" i="7"/>
  <c r="V25" i="7"/>
  <c r="T27" i="7"/>
  <c r="U30" i="7"/>
  <c r="S32" i="7"/>
  <c r="V35" i="7"/>
  <c r="U37" i="7"/>
  <c r="S39" i="7"/>
  <c r="S41" i="7"/>
  <c r="T44" i="7"/>
  <c r="U47" i="7"/>
  <c r="T49" i="7"/>
  <c r="T52" i="7"/>
  <c r="T55" i="7"/>
  <c r="T58" i="7"/>
  <c r="T61" i="7"/>
  <c r="S64" i="7"/>
  <c r="T67" i="7"/>
  <c r="S69" i="7"/>
  <c r="M6" i="7"/>
  <c r="O8" i="7"/>
  <c r="L13" i="7"/>
  <c r="BC25" i="7"/>
  <c r="BF50" i="7"/>
  <c r="AN13" i="7"/>
  <c r="AN54" i="7"/>
  <c r="AJ21" i="7"/>
  <c r="AJ47" i="7"/>
  <c r="AG5" i="7"/>
  <c r="AD10" i="7"/>
  <c r="AD16" i="7"/>
  <c r="AE22" i="7"/>
  <c r="AG26" i="7"/>
  <c r="AD32" i="7"/>
  <c r="AF37" i="7"/>
  <c r="AF41" i="7"/>
  <c r="AE47" i="7"/>
  <c r="AD53" i="7"/>
  <c r="AE57" i="7"/>
  <c r="AG62" i="7"/>
  <c r="AF67" i="7"/>
  <c r="Z5" i="7"/>
  <c r="X8" i="7"/>
  <c r="AB10" i="7"/>
  <c r="Y13" i="7"/>
  <c r="AB15" i="7"/>
  <c r="Y18" i="7"/>
  <c r="AB20" i="7"/>
  <c r="Z22" i="7"/>
  <c r="X24" i="7"/>
  <c r="AA25" i="7"/>
  <c r="Y27" i="7"/>
  <c r="AB28" i="7"/>
  <c r="Z30" i="7"/>
  <c r="X32" i="7"/>
  <c r="AA33" i="7"/>
  <c r="Y35" i="7"/>
  <c r="AB36" i="7"/>
  <c r="Z38" i="7"/>
  <c r="X40" i="7"/>
  <c r="AA41" i="7"/>
  <c r="Y43" i="7"/>
  <c r="AB44" i="7"/>
  <c r="AA46" i="7"/>
  <c r="Z48" i="7"/>
  <c r="X50" i="7"/>
  <c r="AA51" i="7"/>
  <c r="Y53" i="7"/>
  <c r="AB54" i="7"/>
  <c r="Z56" i="7"/>
  <c r="X58" i="7"/>
  <c r="AA59" i="7"/>
  <c r="Y61" i="7"/>
  <c r="AB62" i="7"/>
  <c r="Z64" i="7"/>
  <c r="X66" i="7"/>
  <c r="AA67" i="7"/>
  <c r="Y69" i="7"/>
  <c r="V5" i="7"/>
  <c r="T7" i="7"/>
  <c r="T10" i="7"/>
  <c r="S12" i="7"/>
  <c r="S14" i="7"/>
  <c r="S16" i="7"/>
  <c r="U20" i="7"/>
  <c r="T22" i="7"/>
  <c r="U25" i="7"/>
  <c r="S27" i="7"/>
  <c r="T30" i="7"/>
  <c r="V33" i="7"/>
  <c r="U35" i="7"/>
  <c r="T37" i="7"/>
  <c r="V40" i="7"/>
  <c r="U42" i="7"/>
  <c r="S44" i="7"/>
  <c r="T47" i="7"/>
  <c r="S49" i="7"/>
  <c r="S52" i="7"/>
  <c r="S55" i="7"/>
  <c r="S58" i="7"/>
  <c r="S61" i="7"/>
  <c r="U65" i="7"/>
  <c r="S67" i="7"/>
  <c r="S4" i="7"/>
  <c r="O6" i="7"/>
  <c r="P8" i="7"/>
  <c r="M13" i="7"/>
  <c r="BD28" i="7"/>
  <c r="BG53" i="7"/>
  <c r="AL19" i="7"/>
  <c r="AL59" i="7"/>
  <c r="AJ28" i="7"/>
  <c r="AJ48" i="7"/>
  <c r="AH5" i="7"/>
  <c r="AG11" i="7"/>
  <c r="AF16" i="7"/>
  <c r="AF22" i="7"/>
  <c r="AH27" i="7"/>
  <c r="AE32" i="7"/>
  <c r="AG37" i="7"/>
  <c r="AD43" i="7"/>
  <c r="AF47" i="7"/>
  <c r="AE53" i="7"/>
  <c r="AG58" i="7"/>
  <c r="AD63" i="7"/>
  <c r="AE68" i="7"/>
  <c r="X6" i="7"/>
  <c r="Z8" i="7"/>
  <c r="X11" i="7"/>
  <c r="Z13" i="7"/>
  <c r="X16" i="7"/>
  <c r="AB18" i="7"/>
  <c r="X21" i="7"/>
  <c r="AA22" i="7"/>
  <c r="Y24" i="7"/>
  <c r="AB25" i="7"/>
  <c r="Z27" i="7"/>
  <c r="X29" i="7"/>
  <c r="AA30" i="7"/>
  <c r="Y32" i="7"/>
  <c r="AB33" i="7"/>
  <c r="Z35" i="7"/>
  <c r="X37" i="7"/>
  <c r="AA38" i="7"/>
  <c r="Y40" i="7"/>
  <c r="AB41" i="7"/>
  <c r="Z43" i="7"/>
  <c r="Y45" i="7"/>
  <c r="AB46" i="7"/>
  <c r="AA48" i="7"/>
  <c r="Y50" i="7"/>
  <c r="AB51" i="7"/>
  <c r="Z53" i="7"/>
  <c r="X55" i="7"/>
  <c r="AA56" i="7"/>
  <c r="Y58" i="7"/>
  <c r="AB59" i="7"/>
  <c r="Z61" i="7"/>
  <c r="X63" i="7"/>
  <c r="AA64" i="7"/>
  <c r="Y66" i="7"/>
  <c r="AB67" i="7"/>
  <c r="Z69" i="7"/>
  <c r="U5" i="7"/>
  <c r="S7" i="7"/>
  <c r="S10" i="7"/>
  <c r="V13" i="7"/>
  <c r="V15" i="7"/>
  <c r="T17" i="7"/>
  <c r="T20" i="7"/>
  <c r="S22" i="7"/>
  <c r="W22" i="7" s="1"/>
  <c r="T25" i="7"/>
  <c r="U28" i="7"/>
  <c r="S30" i="7"/>
  <c r="U33" i="7"/>
  <c r="T35" i="7"/>
  <c r="S37" i="7"/>
  <c r="U40" i="7"/>
  <c r="T42" i="7"/>
  <c r="U45" i="7"/>
  <c r="S47" i="7"/>
  <c r="T50" i="7"/>
  <c r="U53" i="7"/>
  <c r="U56" i="7"/>
  <c r="T59" i="7"/>
  <c r="T62" i="7"/>
  <c r="T65" i="7"/>
  <c r="U68" i="7"/>
  <c r="T4" i="7"/>
  <c r="P6" i="7"/>
  <c r="O10" i="7"/>
  <c r="O13" i="7"/>
  <c r="C24" i="7"/>
  <c r="X62" i="1"/>
  <c r="X54" i="1"/>
  <c r="X46" i="1"/>
  <c r="X38" i="1"/>
  <c r="X30" i="1"/>
  <c r="X22" i="1"/>
  <c r="X14" i="1"/>
  <c r="X6" i="1"/>
  <c r="D4" i="7"/>
  <c r="D68" i="7"/>
  <c r="C56" i="7"/>
  <c r="C47" i="7"/>
  <c r="G35" i="7"/>
  <c r="D7" i="7"/>
  <c r="G5" i="7"/>
  <c r="P4" i="7"/>
  <c r="M68" i="7"/>
  <c r="M63" i="7"/>
  <c r="O56" i="7"/>
  <c r="Q53" i="7"/>
  <c r="O50" i="7"/>
  <c r="O45" i="7"/>
  <c r="M42" i="7"/>
  <c r="P37" i="7"/>
  <c r="O34" i="7"/>
  <c r="P31" i="7"/>
  <c r="O26" i="7"/>
  <c r="O23" i="7"/>
  <c r="O18" i="7"/>
  <c r="P15" i="7"/>
  <c r="Q12" i="7"/>
  <c r="O7" i="7"/>
  <c r="U69" i="7"/>
  <c r="S65" i="7"/>
  <c r="T60" i="7"/>
  <c r="S54" i="7"/>
  <c r="U51" i="7"/>
  <c r="T46" i="7"/>
  <c r="V41" i="7"/>
  <c r="S34" i="7"/>
  <c r="T28" i="7"/>
  <c r="T21" i="7"/>
  <c r="U14" i="7"/>
  <c r="U8" i="7"/>
  <c r="Z68" i="7"/>
  <c r="X64" i="7"/>
  <c r="X60" i="7"/>
  <c r="AA55" i="7"/>
  <c r="Y51" i="7"/>
  <c r="Y47" i="7"/>
  <c r="AB40" i="7"/>
  <c r="Z34" i="7"/>
  <c r="X28" i="7"/>
  <c r="AA21" i="7"/>
  <c r="AB11" i="7"/>
  <c r="AH64" i="7"/>
  <c r="AD38" i="7"/>
  <c r="AJ29" i="7"/>
  <c r="X57" i="1"/>
  <c r="X25" i="1"/>
  <c r="C63" i="7"/>
  <c r="C16" i="7"/>
  <c r="O64" i="7"/>
  <c r="L49" i="7"/>
  <c r="P24" i="7"/>
  <c r="S66" i="7"/>
  <c r="T43" i="7"/>
  <c r="X69" i="1"/>
  <c r="X61" i="1"/>
  <c r="X53" i="1"/>
  <c r="X45" i="1"/>
  <c r="X37" i="1"/>
  <c r="X29" i="1"/>
  <c r="X21" i="1"/>
  <c r="X13" i="1"/>
  <c r="X5" i="1"/>
  <c r="E65" i="7"/>
  <c r="G55" i="7"/>
  <c r="I45" i="7"/>
  <c r="D33" i="7"/>
  <c r="C7" i="7"/>
  <c r="E5" i="7"/>
  <c r="Q69" i="7"/>
  <c r="P65" i="7"/>
  <c r="P62" i="7"/>
  <c r="P55" i="7"/>
  <c r="P53" i="7"/>
  <c r="Q49" i="7"/>
  <c r="P44" i="7"/>
  <c r="Q40" i="7"/>
  <c r="O37" i="7"/>
  <c r="M34" i="7"/>
  <c r="P29" i="7"/>
  <c r="M26" i="7"/>
  <c r="M23" i="7"/>
  <c r="M18" i="7"/>
  <c r="O15" i="7"/>
  <c r="P12" i="7"/>
  <c r="Q6" i="7"/>
  <c r="V69" i="7"/>
  <c r="T64" i="7"/>
  <c r="U60" i="7"/>
  <c r="T54" i="7"/>
  <c r="S50" i="7"/>
  <c r="U46" i="7"/>
  <c r="T40" i="7"/>
  <c r="U34" i="7"/>
  <c r="U27" i="7"/>
  <c r="S20" i="7"/>
  <c r="S13" i="7"/>
  <c r="T6" i="7"/>
  <c r="X68" i="7"/>
  <c r="AA63" i="7"/>
  <c r="Y59" i="7"/>
  <c r="Y55" i="7"/>
  <c r="AB50" i="7"/>
  <c r="Y46" i="7"/>
  <c r="Z40" i="7"/>
  <c r="X34" i="7"/>
  <c r="AA27" i="7"/>
  <c r="Y21" i="7"/>
  <c r="Y11" i="7"/>
  <c r="AF64" i="7"/>
  <c r="AF33" i="7"/>
  <c r="AM62" i="7"/>
  <c r="X68" i="1"/>
  <c r="X60" i="1"/>
  <c r="X52" i="1"/>
  <c r="X44" i="1"/>
  <c r="X36" i="1"/>
  <c r="X28" i="1"/>
  <c r="X20" i="1"/>
  <c r="X12" i="1"/>
  <c r="G69" i="7"/>
  <c r="D65" i="7"/>
  <c r="E55" i="7"/>
  <c r="D32" i="7"/>
  <c r="E18" i="7"/>
  <c r="J6" i="7"/>
  <c r="D5" i="7"/>
  <c r="P69" i="7"/>
  <c r="O65" i="7"/>
  <c r="P60" i="7"/>
  <c r="O55" i="7"/>
  <c r="O53" i="7"/>
  <c r="P49" i="7"/>
  <c r="O44" i="7"/>
  <c r="P40" i="7"/>
  <c r="M37" i="7"/>
  <c r="P33" i="7"/>
  <c r="O29" i="7"/>
  <c r="P25" i="7"/>
  <c r="P22" i="7"/>
  <c r="L18" i="7"/>
  <c r="M15" i="7"/>
  <c r="O12" i="7"/>
  <c r="P5" i="7"/>
  <c r="S68" i="7"/>
  <c r="U64" i="7"/>
  <c r="S59" i="7"/>
  <c r="U54" i="7"/>
  <c r="U49" i="7"/>
  <c r="S45" i="7"/>
  <c r="T39" i="7"/>
  <c r="T33" i="7"/>
  <c r="T26" i="7"/>
  <c r="T19" i="7"/>
  <c r="U13" i="7"/>
  <c r="V6" i="7"/>
  <c r="Y67" i="7"/>
  <c r="Y63" i="7"/>
  <c r="AB58" i="7"/>
  <c r="Z54" i="7"/>
  <c r="Z50" i="7"/>
  <c r="AB45" i="7"/>
  <c r="Y39" i="7"/>
  <c r="AB32" i="7"/>
  <c r="Z26" i="7"/>
  <c r="AA19" i="7"/>
  <c r="Z9" i="7"/>
  <c r="AF60" i="7"/>
  <c r="AD28" i="7"/>
  <c r="AM24" i="7"/>
  <c r="O32" i="7"/>
  <c r="X67" i="1"/>
  <c r="X59" i="1"/>
  <c r="X51" i="1"/>
  <c r="X43" i="1"/>
  <c r="X35" i="1"/>
  <c r="X27" i="1"/>
  <c r="X19" i="1"/>
  <c r="X11" i="1"/>
  <c r="E69" i="7"/>
  <c r="D64" i="7"/>
  <c r="D55" i="7"/>
  <c r="G44" i="7"/>
  <c r="C32" i="7"/>
  <c r="D18" i="7"/>
  <c r="C5" i="7"/>
  <c r="O69" i="7"/>
  <c r="M65" i="7"/>
  <c r="O60" i="7"/>
  <c r="M55" i="7"/>
  <c r="Q52" i="7"/>
  <c r="O49" i="7"/>
  <c r="L44" i="7"/>
  <c r="O40" i="7"/>
  <c r="P35" i="7"/>
  <c r="O33" i="7"/>
  <c r="P28" i="7"/>
  <c r="O25" i="7"/>
  <c r="O22" i="7"/>
  <c r="P17" i="7"/>
  <c r="P14" i="7"/>
  <c r="M12" i="7"/>
  <c r="O5" i="7"/>
  <c r="T68" i="7"/>
  <c r="S63" i="7"/>
  <c r="U58" i="7"/>
  <c r="S53" i="7"/>
  <c r="V49" i="7"/>
  <c r="T45" i="7"/>
  <c r="S38" i="7"/>
  <c r="T32" i="7"/>
  <c r="S25" i="7"/>
  <c r="S18" i="7"/>
  <c r="U12" i="7"/>
  <c r="T5" i="7"/>
  <c r="AB66" i="7"/>
  <c r="Z62" i="7"/>
  <c r="Z58" i="7"/>
  <c r="X54" i="7"/>
  <c r="AA49" i="7"/>
  <c r="Z45" i="7"/>
  <c r="AB38" i="7"/>
  <c r="Z32" i="7"/>
  <c r="X26" i="7"/>
  <c r="X19" i="7"/>
  <c r="AA8" i="7"/>
  <c r="AD59" i="7"/>
  <c r="AG22" i="7"/>
  <c r="BC57" i="7"/>
  <c r="X66" i="1"/>
  <c r="X58" i="1"/>
  <c r="X50" i="1"/>
  <c r="X42" i="1"/>
  <c r="X34" i="1"/>
  <c r="X26" i="1"/>
  <c r="X18" i="1"/>
  <c r="X10" i="1"/>
  <c r="D69" i="7"/>
  <c r="C64" i="7"/>
  <c r="C55" i="7"/>
  <c r="D40" i="7"/>
  <c r="E26" i="7"/>
  <c r="D17" i="7"/>
  <c r="G6" i="7"/>
  <c r="F68" i="7"/>
  <c r="M69" i="7"/>
  <c r="P64" i="7"/>
  <c r="L60" i="7"/>
  <c r="Q54" i="7"/>
  <c r="P52" i="7"/>
  <c r="M49" i="7"/>
  <c r="P43" i="7"/>
  <c r="M40" i="7"/>
  <c r="O35" i="7"/>
  <c r="P32" i="7"/>
  <c r="O28" i="7"/>
  <c r="M25" i="7"/>
  <c r="M22" i="7"/>
  <c r="O17" i="7"/>
  <c r="O14" i="7"/>
  <c r="P10" i="7"/>
  <c r="M5" i="7"/>
  <c r="U67" i="7"/>
  <c r="T63" i="7"/>
  <c r="S57" i="7"/>
  <c r="T53" i="7"/>
  <c r="S48" i="7"/>
  <c r="U44" i="7"/>
  <c r="U38" i="7"/>
  <c r="S31" i="7"/>
  <c r="S24" i="7"/>
  <c r="S17" i="7"/>
  <c r="S11" i="7"/>
  <c r="Z4" i="7"/>
  <c r="Z66" i="7"/>
  <c r="X62" i="7"/>
  <c r="AA57" i="7"/>
  <c r="AA53" i="7"/>
  <c r="Y49" i="7"/>
  <c r="X44" i="7"/>
  <c r="AA37" i="7"/>
  <c r="Y31" i="7"/>
  <c r="AB24" i="7"/>
  <c r="Y17" i="7"/>
  <c r="AB6" i="7"/>
  <c r="AE55" i="7"/>
  <c r="AG17" i="7"/>
  <c r="BE31" i="7"/>
  <c r="AL4" i="7"/>
  <c r="U10" i="7"/>
  <c r="V60" i="7"/>
  <c r="AH69" i="7"/>
  <c r="AH61" i="7"/>
  <c r="AH53" i="7"/>
  <c r="AH45" i="7"/>
  <c r="AH37" i="7"/>
  <c r="AH29" i="7"/>
  <c r="AH21" i="7"/>
  <c r="AH13" i="7"/>
  <c r="AH48" i="7"/>
  <c r="AH8" i="7"/>
  <c r="AH67" i="7"/>
  <c r="AH51" i="7"/>
  <c r="AH43" i="7"/>
  <c r="AH35" i="7"/>
  <c r="AD31" i="7"/>
  <c r="AH19" i="7"/>
  <c r="AH11" i="7"/>
  <c r="AH62" i="7"/>
  <c r="AH54" i="7"/>
  <c r="AH46" i="7"/>
  <c r="AH30" i="7"/>
  <c r="AH22" i="7"/>
  <c r="AH6" i="7"/>
  <c r="AH65" i="7"/>
  <c r="AH57" i="7"/>
  <c r="AH41" i="7"/>
  <c r="AH33" i="7"/>
  <c r="AH25" i="7"/>
  <c r="AH17" i="7"/>
  <c r="AH68" i="7"/>
  <c r="AH60" i="7"/>
  <c r="AD56" i="7"/>
  <c r="AH52" i="7"/>
  <c r="AH44" i="7"/>
  <c r="AH36" i="7"/>
  <c r="AH28" i="7"/>
  <c r="AH20" i="7"/>
  <c r="AH63" i="7"/>
  <c r="AD51" i="7"/>
  <c r="AH47" i="7"/>
  <c r="AH39" i="7"/>
  <c r="AH23" i="7"/>
  <c r="AH15" i="7"/>
  <c r="AH4" i="7"/>
  <c r="AH66" i="7"/>
  <c r="AH58" i="7"/>
  <c r="AH50" i="7"/>
  <c r="AH42" i="7"/>
  <c r="AH34" i="7"/>
  <c r="AH10" i="7"/>
  <c r="Q56" i="7"/>
  <c r="L66" i="7"/>
  <c r="O47" i="7"/>
  <c r="V62" i="7"/>
  <c r="V52" i="7"/>
  <c r="V28" i="7"/>
  <c r="V54" i="7"/>
  <c r="V30" i="7"/>
  <c r="V18" i="7"/>
  <c r="V38" i="7"/>
  <c r="V36" i="7"/>
  <c r="V34" i="7"/>
  <c r="V32" i="7"/>
  <c r="L42" i="7"/>
  <c r="V64" i="7"/>
  <c r="V56" i="7"/>
  <c r="V42" i="7"/>
  <c r="V20" i="7"/>
  <c r="V66" i="7"/>
  <c r="V44" i="7"/>
  <c r="V8" i="7"/>
  <c r="L34" i="7"/>
  <c r="V68" i="7"/>
  <c r="V58" i="7"/>
  <c r="V46" i="7"/>
  <c r="V24" i="7"/>
  <c r="V10" i="7"/>
  <c r="V50" i="7"/>
  <c r="V48" i="7"/>
  <c r="O31" i="7"/>
  <c r="T57" i="7"/>
  <c r="O59" i="7"/>
  <c r="L46" i="7"/>
  <c r="Q32" i="7"/>
  <c r="M30" i="7"/>
  <c r="U63" i="7"/>
  <c r="U59" i="7"/>
  <c r="U57" i="7"/>
  <c r="U55" i="7"/>
  <c r="U17" i="7"/>
  <c r="U7" i="7"/>
  <c r="Q64" i="7"/>
  <c r="M58" i="7"/>
  <c r="V65" i="7"/>
  <c r="V63" i="7"/>
  <c r="V61" i="7"/>
  <c r="V59" i="7"/>
  <c r="V55" i="7"/>
  <c r="V53" i="7"/>
  <c r="V51" i="7"/>
  <c r="V47" i="7"/>
  <c r="V45" i="7"/>
  <c r="V43" i="7"/>
  <c r="V39" i="7"/>
  <c r="V31" i="7"/>
  <c r="V29" i="7"/>
  <c r="V27" i="7"/>
  <c r="V23" i="7"/>
  <c r="V21" i="7"/>
  <c r="V19" i="7"/>
  <c r="V17" i="7"/>
  <c r="V11" i="7"/>
  <c r="V9" i="7"/>
  <c r="V7" i="7"/>
  <c r="X47" i="7"/>
  <c r="M46" i="7"/>
  <c r="M62" i="7"/>
  <c r="L30" i="7"/>
  <c r="V67" i="7"/>
  <c r="O67" i="7"/>
  <c r="L62" i="7"/>
  <c r="L58" i="7"/>
  <c r="Q48" i="7"/>
  <c r="V4" i="7"/>
  <c r="L38" i="7"/>
  <c r="Q60" i="7"/>
  <c r="P48" i="7"/>
  <c r="Q36" i="7"/>
  <c r="X45" i="7"/>
  <c r="M38" i="7"/>
  <c r="O51" i="7"/>
  <c r="M50" i="7"/>
  <c r="Q44" i="7"/>
  <c r="M66" i="7"/>
  <c r="L50" i="7"/>
  <c r="P36" i="7"/>
  <c r="L26" i="7"/>
  <c r="U62" i="7"/>
  <c r="U50" i="7"/>
  <c r="U26" i="7"/>
  <c r="U24" i="7"/>
  <c r="U18" i="7"/>
  <c r="L22" i="7"/>
  <c r="P20" i="7"/>
  <c r="L10" i="7"/>
  <c r="Q4" i="7"/>
  <c r="M67" i="7"/>
  <c r="Q65" i="7"/>
  <c r="Q61" i="7"/>
  <c r="M59" i="7"/>
  <c r="Q57" i="7"/>
  <c r="M51" i="7"/>
  <c r="O48" i="7"/>
  <c r="M47" i="7"/>
  <c r="Q45" i="7"/>
  <c r="M43" i="7"/>
  <c r="Q41" i="7"/>
  <c r="Q37" i="7"/>
  <c r="O36" i="7"/>
  <c r="Q33" i="7"/>
  <c r="M31" i="7"/>
  <c r="Q29" i="7"/>
  <c r="M27" i="7"/>
  <c r="Q25" i="7"/>
  <c r="Q21" i="7"/>
  <c r="O20" i="7"/>
  <c r="M19" i="7"/>
  <c r="Q17" i="7"/>
  <c r="Q13" i="7"/>
  <c r="M11" i="7"/>
  <c r="Q9" i="7"/>
  <c r="M7" i="7"/>
  <c r="Q5" i="7"/>
  <c r="L6" i="7"/>
  <c r="L67" i="7"/>
  <c r="L63" i="7"/>
  <c r="P61" i="7"/>
  <c r="L59" i="7"/>
  <c r="L55" i="7"/>
  <c r="L51" i="7"/>
  <c r="L47" i="7"/>
  <c r="L43" i="7"/>
  <c r="P41" i="7"/>
  <c r="L39" i="7"/>
  <c r="L31" i="7"/>
  <c r="L27" i="7"/>
  <c r="L23" i="7"/>
  <c r="P21" i="7"/>
  <c r="L19" i="7"/>
  <c r="L15" i="7"/>
  <c r="L11" i="7"/>
  <c r="P9" i="7"/>
  <c r="L7" i="7"/>
  <c r="Q66" i="7"/>
  <c r="M64" i="7"/>
  <c r="Q62" i="7"/>
  <c r="O61" i="7"/>
  <c r="M60" i="7"/>
  <c r="Q58" i="7"/>
  <c r="M56" i="7"/>
  <c r="Q50" i="7"/>
  <c r="M48" i="7"/>
  <c r="Q46" i="7"/>
  <c r="M44" i="7"/>
  <c r="Q42" i="7"/>
  <c r="O41" i="7"/>
  <c r="Q38" i="7"/>
  <c r="M36" i="7"/>
  <c r="Q34" i="7"/>
  <c r="Q30" i="7"/>
  <c r="M28" i="7"/>
  <c r="Q26" i="7"/>
  <c r="M24" i="7"/>
  <c r="Q22" i="7"/>
  <c r="O21" i="7"/>
  <c r="M20" i="7"/>
  <c r="Q18" i="7"/>
  <c r="M16" i="7"/>
  <c r="Q14" i="7"/>
  <c r="Q10" i="7"/>
  <c r="O9" i="7"/>
  <c r="L64" i="7"/>
  <c r="L52" i="7"/>
  <c r="L48" i="7"/>
  <c r="P46" i="7"/>
  <c r="L40" i="7"/>
  <c r="P38" i="7"/>
  <c r="L36" i="7"/>
  <c r="P30" i="7"/>
  <c r="L28" i="7"/>
  <c r="L24" i="7"/>
  <c r="L20" i="7"/>
  <c r="L16" i="7"/>
  <c r="L12" i="7"/>
  <c r="L8" i="7"/>
  <c r="L68" i="7"/>
  <c r="P58" i="7"/>
  <c r="L56" i="7"/>
  <c r="Q67" i="7"/>
  <c r="O66" i="7"/>
  <c r="Q63" i="7"/>
  <c r="O62" i="7"/>
  <c r="M61" i="7"/>
  <c r="Q59" i="7"/>
  <c r="O58" i="7"/>
  <c r="M57" i="7"/>
  <c r="Q55" i="7"/>
  <c r="O54" i="7"/>
  <c r="M53" i="7"/>
  <c r="Q51" i="7"/>
  <c r="Q47" i="7"/>
  <c r="O46" i="7"/>
  <c r="M45" i="7"/>
  <c r="Q43" i="7"/>
  <c r="M41" i="7"/>
  <c r="Q39" i="7"/>
  <c r="O38" i="7"/>
  <c r="Q35" i="7"/>
  <c r="M33" i="7"/>
  <c r="Q31" i="7"/>
  <c r="O30" i="7"/>
  <c r="M29" i="7"/>
  <c r="Q27" i="7"/>
  <c r="Q23" i="7"/>
  <c r="M21" i="7"/>
  <c r="Q19" i="7"/>
  <c r="Q15" i="7"/>
  <c r="Q11" i="7"/>
  <c r="M9" i="7"/>
  <c r="P66" i="7"/>
  <c r="L69" i="7"/>
  <c r="P67" i="7"/>
  <c r="L65" i="7"/>
  <c r="L61" i="7"/>
  <c r="P59" i="7"/>
  <c r="L57" i="7"/>
  <c r="L53" i="7"/>
  <c r="P51" i="7"/>
  <c r="L45" i="7"/>
  <c r="L41" i="7"/>
  <c r="L37" i="7"/>
  <c r="L33" i="7"/>
  <c r="L29" i="7"/>
  <c r="L25" i="7"/>
  <c r="L21" i="7"/>
  <c r="L17" i="7"/>
  <c r="P11" i="7"/>
  <c r="L9" i="7"/>
  <c r="Q28" i="7"/>
  <c r="Q24" i="7"/>
  <c r="Q20" i="7"/>
  <c r="Q16" i="7"/>
  <c r="O11" i="7"/>
  <c r="M10" i="7"/>
  <c r="Q8" i="7"/>
  <c r="F34" i="7"/>
  <c r="E33" i="7"/>
  <c r="G12" i="7"/>
  <c r="F66" i="7"/>
  <c r="L4" i="7"/>
  <c r="J22" i="7"/>
  <c r="F58" i="7"/>
  <c r="M4" i="7"/>
  <c r="E57" i="7"/>
  <c r="J54" i="7"/>
  <c r="F50" i="7"/>
  <c r="O4" i="7"/>
  <c r="G67" i="7"/>
  <c r="I28" i="7"/>
  <c r="F42" i="7"/>
  <c r="E49" i="7"/>
  <c r="F26" i="7"/>
  <c r="F10" i="7"/>
  <c r="C67" i="7"/>
  <c r="J62" i="7"/>
  <c r="J53" i="7"/>
  <c r="J38" i="7"/>
  <c r="G28" i="7"/>
  <c r="C17" i="7"/>
  <c r="E11" i="7"/>
  <c r="F65" i="7"/>
  <c r="F57" i="7"/>
  <c r="F41" i="7"/>
  <c r="F33" i="7"/>
  <c r="F25" i="7"/>
  <c r="F17" i="7"/>
  <c r="F9" i="7"/>
  <c r="F18" i="7"/>
  <c r="E66" i="7"/>
  <c r="J61" i="7"/>
  <c r="I53" i="7"/>
  <c r="D48" i="7"/>
  <c r="G43" i="7"/>
  <c r="J37" i="7"/>
  <c r="G27" i="7"/>
  <c r="E10" i="7"/>
  <c r="F64" i="7"/>
  <c r="F56" i="7"/>
  <c r="F48" i="7"/>
  <c r="F40" i="7"/>
  <c r="F32" i="7"/>
  <c r="F16" i="7"/>
  <c r="F8" i="7"/>
  <c r="J65" i="7"/>
  <c r="I61" i="7"/>
  <c r="C48" i="7"/>
  <c r="E42" i="7"/>
  <c r="G21" i="7"/>
  <c r="J15" i="7"/>
  <c r="F63" i="7"/>
  <c r="F55" i="7"/>
  <c r="F47" i="7"/>
  <c r="F31" i="7"/>
  <c r="F23" i="7"/>
  <c r="F15" i="7"/>
  <c r="F7" i="7"/>
  <c r="I60" i="7"/>
  <c r="G52" i="7"/>
  <c r="E41" i="7"/>
  <c r="I36" i="7"/>
  <c r="C31" i="7"/>
  <c r="G20" i="7"/>
  <c r="J14" i="7"/>
  <c r="D9" i="7"/>
  <c r="F4" i="7"/>
  <c r="F62" i="7"/>
  <c r="F54" i="7"/>
  <c r="F46" i="7"/>
  <c r="F38" i="7"/>
  <c r="F30" i="7"/>
  <c r="F22" i="7"/>
  <c r="F14" i="7"/>
  <c r="F6" i="7"/>
  <c r="G60" i="7"/>
  <c r="G51" i="7"/>
  <c r="J46" i="7"/>
  <c r="D41" i="7"/>
  <c r="G36" i="7"/>
  <c r="J30" i="7"/>
  <c r="E19" i="7"/>
  <c r="I14" i="7"/>
  <c r="C9" i="7"/>
  <c r="F69" i="7"/>
  <c r="F61" i="7"/>
  <c r="F53" i="7"/>
  <c r="F45" i="7"/>
  <c r="F37" i="7"/>
  <c r="F29" i="7"/>
  <c r="F21" i="7"/>
  <c r="F13" i="7"/>
  <c r="F5" i="7"/>
  <c r="J69" i="7"/>
  <c r="G59" i="7"/>
  <c r="E50" i="7"/>
  <c r="J45" i="7"/>
  <c r="J29" i="7"/>
  <c r="I13" i="7"/>
  <c r="F60" i="7"/>
  <c r="F52" i="7"/>
  <c r="F44" i="7"/>
  <c r="F36" i="7"/>
  <c r="F28" i="7"/>
  <c r="F20" i="7"/>
  <c r="F12" i="7"/>
  <c r="E67" i="7"/>
  <c r="J67" i="7"/>
  <c r="E58" i="7"/>
  <c r="E34" i="7"/>
  <c r="I29" i="7"/>
  <c r="J23" i="7"/>
  <c r="G13" i="7"/>
  <c r="J7" i="7"/>
  <c r="F67" i="7"/>
  <c r="F59" i="7"/>
  <c r="F51" i="7"/>
  <c r="F43" i="7"/>
  <c r="F35" i="7"/>
  <c r="F27" i="7"/>
  <c r="F19" i="7"/>
  <c r="F11" i="7"/>
  <c r="C4" i="7"/>
  <c r="J68" i="7"/>
  <c r="I67" i="7"/>
  <c r="G66" i="7"/>
  <c r="E64" i="7"/>
  <c r="D63" i="7"/>
  <c r="C62" i="7"/>
  <c r="J60" i="7"/>
  <c r="I59" i="7"/>
  <c r="G58" i="7"/>
  <c r="E56" i="7"/>
  <c r="C54" i="7"/>
  <c r="J52" i="7"/>
  <c r="I51" i="7"/>
  <c r="G50" i="7"/>
  <c r="E48" i="7"/>
  <c r="D47" i="7"/>
  <c r="C46" i="7"/>
  <c r="J44" i="7"/>
  <c r="G42" i="7"/>
  <c r="E40" i="7"/>
  <c r="D39" i="7"/>
  <c r="C38" i="7"/>
  <c r="J36" i="7"/>
  <c r="G34" i="7"/>
  <c r="E32" i="7"/>
  <c r="D31" i="7"/>
  <c r="C30" i="7"/>
  <c r="J28" i="7"/>
  <c r="G26" i="7"/>
  <c r="E24" i="7"/>
  <c r="C23" i="7"/>
  <c r="J21" i="7"/>
  <c r="I20" i="7"/>
  <c r="G19" i="7"/>
  <c r="E17" i="7"/>
  <c r="D16" i="7"/>
  <c r="C15" i="7"/>
  <c r="J13" i="7"/>
  <c r="G11" i="7"/>
  <c r="E9" i="7"/>
  <c r="D8" i="7"/>
  <c r="J5" i="7"/>
  <c r="G4" i="7"/>
  <c r="D66" i="7"/>
  <c r="C65" i="7"/>
  <c r="J63" i="7"/>
  <c r="I62" i="7"/>
  <c r="G61" i="7"/>
  <c r="E59" i="7"/>
  <c r="D58" i="7"/>
  <c r="C57" i="7"/>
  <c r="J55" i="7"/>
  <c r="I54" i="7"/>
  <c r="G53" i="7"/>
  <c r="E51" i="7"/>
  <c r="D50" i="7"/>
  <c r="C49" i="7"/>
  <c r="J47" i="7"/>
  <c r="I46" i="7"/>
  <c r="G45" i="7"/>
  <c r="E43" i="7"/>
  <c r="D42" i="7"/>
  <c r="C41" i="7"/>
  <c r="J39" i="7"/>
  <c r="I38" i="7"/>
  <c r="E35" i="7"/>
  <c r="D34" i="7"/>
  <c r="C33" i="7"/>
  <c r="J31" i="7"/>
  <c r="I30" i="7"/>
  <c r="G29" i="7"/>
  <c r="E27" i="7"/>
  <c r="D26" i="7"/>
  <c r="C25" i="7"/>
  <c r="I23" i="7"/>
  <c r="G22" i="7"/>
  <c r="E20" i="7"/>
  <c r="D19" i="7"/>
  <c r="C18" i="7"/>
  <c r="J16" i="7"/>
  <c r="I15" i="7"/>
  <c r="G14" i="7"/>
  <c r="E12" i="7"/>
  <c r="D11" i="7"/>
  <c r="C10" i="7"/>
  <c r="J8" i="7"/>
  <c r="I7" i="7"/>
  <c r="J4" i="7"/>
  <c r="E68" i="7"/>
  <c r="D67" i="7"/>
  <c r="C66" i="7"/>
  <c r="J64" i="7"/>
  <c r="I63" i="7"/>
  <c r="G62" i="7"/>
  <c r="E60" i="7"/>
  <c r="D59" i="7"/>
  <c r="C58" i="7"/>
  <c r="J56" i="7"/>
  <c r="I55" i="7"/>
  <c r="G54" i="7"/>
  <c r="E52" i="7"/>
  <c r="D51" i="7"/>
  <c r="C50" i="7"/>
  <c r="J48" i="7"/>
  <c r="I47" i="7"/>
  <c r="G46" i="7"/>
  <c r="E44" i="7"/>
  <c r="D43" i="7"/>
  <c r="C42" i="7"/>
  <c r="J40" i="7"/>
  <c r="G38" i="7"/>
  <c r="E36" i="7"/>
  <c r="D35" i="7"/>
  <c r="C34" i="7"/>
  <c r="J32" i="7"/>
  <c r="I31" i="7"/>
  <c r="G30" i="7"/>
  <c r="E28" i="7"/>
  <c r="D27" i="7"/>
  <c r="C26" i="7"/>
  <c r="J24" i="7"/>
  <c r="G23" i="7"/>
  <c r="E21" i="7"/>
  <c r="D20" i="7"/>
  <c r="C19" i="7"/>
  <c r="J17" i="7"/>
  <c r="I16" i="7"/>
  <c r="G15" i="7"/>
  <c r="E13" i="7"/>
  <c r="D12" i="7"/>
  <c r="C11" i="7"/>
  <c r="J9" i="7"/>
  <c r="I8" i="7"/>
  <c r="G7" i="7"/>
  <c r="I64" i="7"/>
  <c r="G63" i="7"/>
  <c r="E61" i="7"/>
  <c r="D60" i="7"/>
  <c r="C59" i="7"/>
  <c r="J57" i="7"/>
  <c r="I56" i="7"/>
  <c r="E53" i="7"/>
  <c r="D52" i="7"/>
  <c r="C51" i="7"/>
  <c r="J49" i="7"/>
  <c r="I48" i="7"/>
  <c r="G47" i="7"/>
  <c r="E45" i="7"/>
  <c r="D44" i="7"/>
  <c r="C43" i="7"/>
  <c r="J41" i="7"/>
  <c r="G39" i="7"/>
  <c r="E37" i="7"/>
  <c r="D36" i="7"/>
  <c r="C35" i="7"/>
  <c r="J33" i="7"/>
  <c r="G31" i="7"/>
  <c r="E29" i="7"/>
  <c r="D28" i="7"/>
  <c r="C27" i="7"/>
  <c r="J25" i="7"/>
  <c r="I24" i="7"/>
  <c r="E22" i="7"/>
  <c r="D21" i="7"/>
  <c r="C20" i="7"/>
  <c r="J18" i="7"/>
  <c r="G16" i="7"/>
  <c r="E14" i="7"/>
  <c r="D13" i="7"/>
  <c r="C12" i="7"/>
  <c r="J10" i="7"/>
  <c r="I9" i="7"/>
  <c r="G8" i="7"/>
  <c r="E6" i="7"/>
  <c r="E4" i="7"/>
  <c r="C68" i="7"/>
  <c r="K68" i="7" s="1"/>
  <c r="J66" i="7"/>
  <c r="G64" i="7"/>
  <c r="E62" i="7"/>
  <c r="D61" i="7"/>
  <c r="C60" i="7"/>
  <c r="K60" i="7" s="1"/>
  <c r="J58" i="7"/>
  <c r="G56" i="7"/>
  <c r="E54" i="7"/>
  <c r="D53" i="7"/>
  <c r="C52" i="7"/>
  <c r="K52" i="7" s="1"/>
  <c r="J50" i="7"/>
  <c r="G48" i="7"/>
  <c r="E46" i="7"/>
  <c r="D45" i="7"/>
  <c r="C44" i="7"/>
  <c r="K44" i="7" s="1"/>
  <c r="J42" i="7"/>
  <c r="I41" i="7"/>
  <c r="G40" i="7"/>
  <c r="E38" i="7"/>
  <c r="D37" i="7"/>
  <c r="C36" i="7"/>
  <c r="K36" i="7" s="1"/>
  <c r="J34" i="7"/>
  <c r="I33" i="7"/>
  <c r="G32" i="7"/>
  <c r="E30" i="7"/>
  <c r="D29" i="7"/>
  <c r="C28" i="7"/>
  <c r="K28" i="7" s="1"/>
  <c r="J26" i="7"/>
  <c r="G24" i="7"/>
  <c r="E23" i="7"/>
  <c r="D22" i="7"/>
  <c r="C21" i="7"/>
  <c r="K21" i="7" s="1"/>
  <c r="J19" i="7"/>
  <c r="G17" i="7"/>
  <c r="E15" i="7"/>
  <c r="D14" i="7"/>
  <c r="C13" i="7"/>
  <c r="K13" i="7" s="1"/>
  <c r="J11" i="7"/>
  <c r="I10" i="7"/>
  <c r="G9" i="7"/>
  <c r="E7" i="7"/>
  <c r="I66" i="7"/>
  <c r="G65" i="7"/>
  <c r="E63" i="7"/>
  <c r="D62" i="7"/>
  <c r="C61" i="7"/>
  <c r="K61" i="7" s="1"/>
  <c r="J59" i="7"/>
  <c r="I58" i="7"/>
  <c r="G57" i="7"/>
  <c r="D54" i="7"/>
  <c r="C53" i="7"/>
  <c r="K53" i="7" s="1"/>
  <c r="J51" i="7"/>
  <c r="I50" i="7"/>
  <c r="G49" i="7"/>
  <c r="E47" i="7"/>
  <c r="D46" i="7"/>
  <c r="C45" i="7"/>
  <c r="K45" i="7" s="1"/>
  <c r="J43" i="7"/>
  <c r="G41" i="7"/>
  <c r="E39" i="7"/>
  <c r="D38" i="7"/>
  <c r="C37" i="7"/>
  <c r="K37" i="7" s="1"/>
  <c r="J35" i="7"/>
  <c r="I34" i="7"/>
  <c r="G33" i="7"/>
  <c r="E31" i="7"/>
  <c r="D30" i="7"/>
  <c r="C29" i="7"/>
  <c r="K29" i="7" s="1"/>
  <c r="J27" i="7"/>
  <c r="G25" i="7"/>
  <c r="D23" i="7"/>
  <c r="C22" i="7"/>
  <c r="K22" i="7" s="1"/>
  <c r="J20" i="7"/>
  <c r="G18" i="7"/>
  <c r="E16" i="7"/>
  <c r="D15" i="7"/>
  <c r="C14" i="7"/>
  <c r="K14" i="7" s="1"/>
  <c r="J12" i="7"/>
  <c r="I11" i="7"/>
  <c r="G10" i="7"/>
  <c r="E8" i="7"/>
  <c r="V5" i="1"/>
  <c r="V52" i="1"/>
  <c r="V4" i="1"/>
  <c r="V68" i="1"/>
  <c r="V53" i="1"/>
  <c r="V60" i="1"/>
  <c r="V12" i="1"/>
  <c r="V67" i="1"/>
  <c r="V59" i="1"/>
  <c r="V51" i="1"/>
  <c r="V43" i="1"/>
  <c r="V35" i="1"/>
  <c r="V27" i="1"/>
  <c r="V19" i="1"/>
  <c r="V11" i="1"/>
  <c r="V36" i="1"/>
  <c r="V66" i="1"/>
  <c r="V58" i="1"/>
  <c r="V50" i="1"/>
  <c r="V42" i="1"/>
  <c r="V34" i="1"/>
  <c r="V26" i="1"/>
  <c r="V18" i="1"/>
  <c r="V10" i="1"/>
  <c r="V28" i="1"/>
  <c r="V65" i="1"/>
  <c r="V57" i="1"/>
  <c r="V49" i="1"/>
  <c r="V41" i="1"/>
  <c r="V33" i="1"/>
  <c r="V25" i="1"/>
  <c r="V17" i="1"/>
  <c r="V9" i="1"/>
  <c r="V20" i="1"/>
  <c r="V64" i="1"/>
  <c r="V56" i="1"/>
  <c r="V48" i="1"/>
  <c r="V40" i="1"/>
  <c r="V32" i="1"/>
  <c r="V24" i="1"/>
  <c r="V16" i="1"/>
  <c r="V8" i="1"/>
  <c r="V44" i="1"/>
  <c r="V63" i="1"/>
  <c r="V55" i="1"/>
  <c r="V47" i="1"/>
  <c r="V39" i="1"/>
  <c r="V31" i="1"/>
  <c r="V23" i="1"/>
  <c r="V15" i="1"/>
  <c r="V7" i="1"/>
  <c r="V62" i="1"/>
  <c r="V54" i="1"/>
  <c r="V46" i="1"/>
  <c r="V38" i="1"/>
  <c r="V30" i="1"/>
  <c r="V22" i="1"/>
  <c r="V14" i="1"/>
  <c r="V6" i="1"/>
  <c r="V69" i="1"/>
  <c r="V61" i="1"/>
  <c r="V45" i="1"/>
  <c r="V37" i="1"/>
  <c r="V29" i="1"/>
  <c r="V21" i="1"/>
  <c r="W21" i="1" s="1"/>
  <c r="V13" i="1"/>
  <c r="K12" i="7" l="1"/>
  <c r="K20" i="7"/>
  <c r="K27" i="7"/>
  <c r="K35" i="7"/>
  <c r="K43" i="7"/>
  <c r="K51" i="7"/>
  <c r="K59" i="7"/>
  <c r="K11" i="7"/>
  <c r="K19" i="7"/>
  <c r="K26" i="7"/>
  <c r="K34" i="7"/>
  <c r="K42" i="7"/>
  <c r="K50" i="7"/>
  <c r="K58" i="7"/>
  <c r="K66" i="7"/>
  <c r="K10" i="7"/>
  <c r="K18" i="7"/>
  <c r="K25" i="7"/>
  <c r="K33" i="7"/>
  <c r="K41" i="7"/>
  <c r="K49" i="7"/>
  <c r="K57" i="7"/>
  <c r="K65" i="7"/>
  <c r="K15" i="7"/>
  <c r="K23" i="7"/>
  <c r="K30" i="7"/>
  <c r="K38" i="7"/>
  <c r="K46" i="7"/>
  <c r="K54" i="7"/>
  <c r="K62" i="7"/>
  <c r="K4" i="7"/>
  <c r="K9" i="7"/>
  <c r="K31" i="7"/>
  <c r="K48" i="7"/>
  <c r="K17" i="7"/>
  <c r="K67" i="7"/>
  <c r="K55" i="7"/>
  <c r="K64" i="7"/>
  <c r="K5" i="7"/>
  <c r="K32" i="7"/>
  <c r="K7" i="7"/>
  <c r="K16" i="7"/>
  <c r="K63" i="7"/>
  <c r="K47" i="7"/>
  <c r="K56" i="7"/>
  <c r="K24" i="7"/>
  <c r="K40" i="7"/>
  <c r="K8" i="7"/>
  <c r="K69" i="7"/>
  <c r="K6" i="7"/>
  <c r="K39" i="7"/>
  <c r="W25" i="7"/>
  <c r="W14" i="7"/>
  <c r="W48" i="7"/>
  <c r="W30" i="7"/>
  <c r="W11" i="7"/>
  <c r="W57" i="7"/>
  <c r="W18" i="7"/>
  <c r="W63" i="7"/>
  <c r="W45" i="7"/>
  <c r="W50" i="7"/>
  <c r="W66" i="7"/>
  <c r="W65" i="7"/>
  <c r="W4" i="7"/>
  <c r="W58" i="7"/>
  <c r="W27" i="7"/>
  <c r="W16" i="7"/>
  <c r="W39" i="7"/>
  <c r="W19" i="7"/>
  <c r="W9" i="7"/>
  <c r="W43" i="7"/>
  <c r="W5" i="7"/>
  <c r="W46" i="7"/>
  <c r="W62" i="7"/>
  <c r="W17" i="7"/>
  <c r="W68" i="7"/>
  <c r="W67" i="7"/>
  <c r="W55" i="7"/>
  <c r="W44" i="7"/>
  <c r="W69" i="7"/>
  <c r="W6" i="7"/>
  <c r="W21" i="7"/>
  <c r="W33" i="7"/>
  <c r="W29" i="7"/>
  <c r="W51" i="7"/>
  <c r="W24" i="7"/>
  <c r="W53" i="7"/>
  <c r="W13" i="7"/>
  <c r="W34" i="7"/>
  <c r="W54" i="7"/>
  <c r="W10" i="7"/>
  <c r="W52" i="7"/>
  <c r="W12" i="7"/>
  <c r="W40" i="7"/>
  <c r="W8" i="7"/>
  <c r="W35" i="7"/>
  <c r="W56" i="7"/>
  <c r="W23" i="7"/>
  <c r="W31" i="7"/>
  <c r="W38" i="7"/>
  <c r="W59" i="7"/>
  <c r="W20" i="7"/>
  <c r="W47" i="7"/>
  <c r="W37" i="7"/>
  <c r="W7" i="7"/>
  <c r="W61" i="7"/>
  <c r="W49" i="7"/>
  <c r="W64" i="7"/>
  <c r="W41" i="7"/>
  <c r="W32" i="7"/>
  <c r="W36" i="7"/>
  <c r="W26" i="7"/>
  <c r="W28" i="7"/>
  <c r="W60" i="7"/>
  <c r="W15" i="7"/>
  <c r="W42" i="7"/>
  <c r="Y69" i="1"/>
  <c r="W69" i="1"/>
  <c r="Y68" i="1"/>
  <c r="W68" i="1"/>
  <c r="Y67" i="1"/>
  <c r="W67" i="1"/>
  <c r="Y66" i="1"/>
  <c r="W66" i="1"/>
  <c r="Y65" i="1"/>
  <c r="W65" i="1"/>
  <c r="Y64" i="1"/>
  <c r="W64" i="1"/>
  <c r="Y63" i="1"/>
  <c r="W63" i="1"/>
  <c r="Y62" i="1"/>
  <c r="W62" i="1"/>
  <c r="Y61" i="1"/>
  <c r="W61" i="1"/>
  <c r="Y60" i="1"/>
  <c r="W60" i="1"/>
  <c r="Y59" i="1"/>
  <c r="W59" i="1"/>
  <c r="Y58" i="1"/>
  <c r="W58" i="1"/>
  <c r="Y57" i="1"/>
  <c r="W57" i="1"/>
  <c r="Y56" i="1"/>
  <c r="W56" i="1"/>
  <c r="Y55" i="1"/>
  <c r="W55" i="1"/>
  <c r="Y54" i="1"/>
  <c r="W54" i="1"/>
  <c r="Y53" i="1"/>
  <c r="W53" i="1"/>
  <c r="Y52" i="1"/>
  <c r="W52" i="1"/>
  <c r="Y51" i="1"/>
  <c r="W51" i="1"/>
  <c r="Y50" i="1"/>
  <c r="W50" i="1"/>
  <c r="Y49" i="1"/>
  <c r="W49" i="1"/>
  <c r="Y48" i="1"/>
  <c r="W48" i="1"/>
  <c r="Y47" i="1"/>
  <c r="W47" i="1"/>
  <c r="Y46" i="1"/>
  <c r="W46" i="1"/>
  <c r="Y45" i="1"/>
  <c r="W45" i="1"/>
  <c r="Y44" i="1"/>
  <c r="W44" i="1"/>
  <c r="Y43" i="1"/>
  <c r="W43" i="1"/>
  <c r="Y42" i="1"/>
  <c r="W42" i="1"/>
  <c r="Y41" i="1"/>
  <c r="W41" i="1"/>
  <c r="Y40" i="1"/>
  <c r="W40" i="1"/>
  <c r="Y39" i="1"/>
  <c r="W39" i="1"/>
  <c r="Y38" i="1"/>
  <c r="W38" i="1"/>
  <c r="Y37" i="1"/>
  <c r="W37" i="1"/>
  <c r="Y36" i="1"/>
  <c r="W36" i="1"/>
  <c r="Y35" i="1"/>
  <c r="W35" i="1"/>
  <c r="Y34" i="1"/>
  <c r="W34" i="1"/>
  <c r="Y33" i="1"/>
  <c r="W33" i="1"/>
  <c r="Y32" i="1"/>
  <c r="W32" i="1"/>
  <c r="Y31" i="1"/>
  <c r="W31" i="1"/>
  <c r="Y30" i="1"/>
  <c r="W30" i="1"/>
  <c r="Y29" i="1"/>
  <c r="W29" i="1"/>
  <c r="Y28" i="1"/>
  <c r="W28" i="1"/>
  <c r="Y27" i="1"/>
  <c r="W27" i="1"/>
  <c r="Y26" i="1"/>
  <c r="W26" i="1"/>
  <c r="Y25" i="1"/>
  <c r="W25" i="1"/>
  <c r="Y24" i="1"/>
  <c r="W24" i="1"/>
  <c r="Y23" i="1"/>
  <c r="W23" i="1"/>
  <c r="Y22" i="1"/>
  <c r="W22" i="1"/>
  <c r="Y21" i="1"/>
  <c r="Y20" i="1"/>
  <c r="W20" i="1"/>
  <c r="Y19" i="1"/>
  <c r="W19" i="1"/>
  <c r="Y18" i="1"/>
  <c r="W18" i="1"/>
  <c r="Y17" i="1"/>
  <c r="W17" i="1"/>
  <c r="Y16" i="1"/>
  <c r="W16" i="1"/>
  <c r="Y15" i="1"/>
  <c r="W15" i="1"/>
  <c r="Y14" i="1"/>
  <c r="W14" i="1"/>
  <c r="Y13" i="1"/>
  <c r="W13" i="1"/>
  <c r="Y12" i="1"/>
  <c r="W12" i="1"/>
  <c r="Y11" i="1"/>
  <c r="W11" i="1"/>
  <c r="Y10" i="1"/>
  <c r="W10" i="1"/>
  <c r="Y9" i="1"/>
  <c r="W9" i="1"/>
  <c r="Y8" i="1"/>
  <c r="W8" i="1"/>
  <c r="Y7" i="1"/>
  <c r="W7" i="1"/>
  <c r="Y6" i="1"/>
  <c r="W6" i="1"/>
  <c r="Y5" i="1"/>
  <c r="W5" i="1"/>
  <c r="Y4" i="1"/>
  <c r="W4" i="1"/>
  <c r="BH4" i="7" l="1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H25" i="7"/>
  <c r="BH26" i="7"/>
  <c r="BH27" i="7"/>
  <c r="BH28" i="7"/>
  <c r="BH29" i="7"/>
  <c r="BH30" i="7"/>
  <c r="BH31" i="7"/>
  <c r="BH32" i="7"/>
  <c r="BH33" i="7"/>
  <c r="BH34" i="7"/>
  <c r="BH35" i="7"/>
  <c r="BH36" i="7"/>
  <c r="BH37" i="7"/>
  <c r="BH38" i="7"/>
  <c r="BH39" i="7"/>
  <c r="BH40" i="7"/>
  <c r="BH41" i="7"/>
  <c r="BH42" i="7"/>
  <c r="BH43" i="7"/>
  <c r="BH44" i="7"/>
  <c r="BH45" i="7"/>
  <c r="BH46" i="7"/>
  <c r="BH47" i="7"/>
  <c r="BH48" i="7"/>
  <c r="BH49" i="7"/>
  <c r="BH50" i="7"/>
  <c r="BH51" i="7"/>
  <c r="BH52" i="7"/>
  <c r="BH53" i="7"/>
  <c r="BH54" i="7"/>
  <c r="BH55" i="7"/>
  <c r="BH56" i="7"/>
  <c r="BH57" i="7"/>
  <c r="BH58" i="7"/>
  <c r="BH59" i="7"/>
  <c r="BH60" i="7"/>
  <c r="BH61" i="7"/>
  <c r="BH62" i="7"/>
  <c r="BH63" i="7"/>
  <c r="BH64" i="7"/>
  <c r="BH65" i="7"/>
  <c r="BH66" i="7"/>
  <c r="BH67" i="7"/>
  <c r="BH68" i="7"/>
  <c r="BH69" i="7"/>
  <c r="BH5" i="7"/>
  <c r="BH6" i="7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O25" i="7"/>
  <c r="AO26" i="7"/>
  <c r="AO27" i="7"/>
  <c r="AO28" i="7"/>
  <c r="AO29" i="7"/>
  <c r="AO30" i="7"/>
  <c r="AO31" i="7"/>
  <c r="AO32" i="7"/>
  <c r="AO33" i="7"/>
  <c r="AO34" i="7"/>
  <c r="AO35" i="7"/>
  <c r="AO36" i="7"/>
  <c r="AO37" i="7"/>
  <c r="AO38" i="7"/>
  <c r="AO39" i="7"/>
  <c r="AO40" i="7"/>
  <c r="AO41" i="7"/>
  <c r="AO42" i="7"/>
  <c r="AO43" i="7"/>
  <c r="AO44" i="7"/>
  <c r="AO45" i="7"/>
  <c r="AO46" i="7"/>
  <c r="AO47" i="7"/>
  <c r="AO48" i="7"/>
  <c r="AO49" i="7"/>
  <c r="AO50" i="7"/>
  <c r="AO51" i="7"/>
  <c r="AO52" i="7"/>
  <c r="AO53" i="7"/>
  <c r="AO54" i="7"/>
  <c r="AO55" i="7"/>
  <c r="AO56" i="7"/>
  <c r="AO57" i="7"/>
  <c r="AO58" i="7"/>
  <c r="AO59" i="7"/>
  <c r="AO60" i="7"/>
  <c r="AO61" i="7"/>
  <c r="AO62" i="7"/>
  <c r="AO63" i="7"/>
  <c r="AO64" i="7"/>
  <c r="AO65" i="7"/>
  <c r="AO66" i="7"/>
  <c r="AO67" i="7"/>
  <c r="AO68" i="7"/>
  <c r="AO69" i="7"/>
  <c r="AO4" i="7"/>
  <c r="BB69" i="7" l="1"/>
  <c r="AV69" i="7"/>
  <c r="AK69" i="7"/>
  <c r="AI69" i="7"/>
  <c r="AC69" i="7"/>
  <c r="R69" i="7"/>
  <c r="BB68" i="7"/>
  <c r="AV68" i="7"/>
  <c r="AK68" i="7"/>
  <c r="AI68" i="7"/>
  <c r="AC68" i="7"/>
  <c r="R68" i="7"/>
  <c r="BB67" i="7"/>
  <c r="AV67" i="7"/>
  <c r="AK67" i="7"/>
  <c r="AI67" i="7"/>
  <c r="AC67" i="7"/>
  <c r="R67" i="7"/>
  <c r="BB66" i="7"/>
  <c r="AV66" i="7"/>
  <c r="AK66" i="7"/>
  <c r="AI66" i="7"/>
  <c r="AC66" i="7"/>
  <c r="R66" i="7"/>
  <c r="BB65" i="7"/>
  <c r="AV65" i="7"/>
  <c r="AK65" i="7"/>
  <c r="AI65" i="7"/>
  <c r="AC65" i="7"/>
  <c r="R65" i="7"/>
  <c r="BB64" i="7"/>
  <c r="AV64" i="7"/>
  <c r="AK64" i="7"/>
  <c r="AI64" i="7"/>
  <c r="AC64" i="7"/>
  <c r="R64" i="7"/>
  <c r="BB63" i="7"/>
  <c r="AV63" i="7"/>
  <c r="AK63" i="7"/>
  <c r="AI63" i="7"/>
  <c r="AC63" i="7"/>
  <c r="R63" i="7"/>
  <c r="BB62" i="7"/>
  <c r="AV62" i="7"/>
  <c r="AK62" i="7"/>
  <c r="AI62" i="7"/>
  <c r="AC62" i="7"/>
  <c r="R62" i="7"/>
  <c r="BB61" i="7"/>
  <c r="AV61" i="7"/>
  <c r="AK61" i="7"/>
  <c r="AI61" i="7"/>
  <c r="AC61" i="7"/>
  <c r="R61" i="7"/>
  <c r="BB60" i="7"/>
  <c r="AV60" i="7"/>
  <c r="AK60" i="7"/>
  <c r="AI60" i="7"/>
  <c r="AC60" i="7"/>
  <c r="R60" i="7"/>
  <c r="BB59" i="7"/>
  <c r="AV59" i="7"/>
  <c r="AK59" i="7"/>
  <c r="AI59" i="7"/>
  <c r="AC59" i="7"/>
  <c r="R59" i="7"/>
  <c r="BB58" i="7"/>
  <c r="AV58" i="7"/>
  <c r="AK58" i="7"/>
  <c r="AI58" i="7"/>
  <c r="AC58" i="7"/>
  <c r="R58" i="7"/>
  <c r="BB57" i="7"/>
  <c r="AV57" i="7"/>
  <c r="AK57" i="7"/>
  <c r="AI57" i="7"/>
  <c r="AC57" i="7"/>
  <c r="R57" i="7"/>
  <c r="BB56" i="7"/>
  <c r="AV56" i="7"/>
  <c r="AK56" i="7"/>
  <c r="AI56" i="7"/>
  <c r="AC56" i="7"/>
  <c r="R56" i="7"/>
  <c r="BB55" i="7"/>
  <c r="AV55" i="7"/>
  <c r="AK55" i="7"/>
  <c r="AI55" i="7"/>
  <c r="AC55" i="7"/>
  <c r="R55" i="7"/>
  <c r="BB54" i="7"/>
  <c r="AV54" i="7"/>
  <c r="AK54" i="7"/>
  <c r="AI54" i="7"/>
  <c r="AC54" i="7"/>
  <c r="R54" i="7"/>
  <c r="BB53" i="7"/>
  <c r="AV53" i="7"/>
  <c r="AK53" i="7"/>
  <c r="AI53" i="7"/>
  <c r="AC53" i="7"/>
  <c r="R53" i="7"/>
  <c r="BB52" i="7"/>
  <c r="AV52" i="7"/>
  <c r="AK52" i="7"/>
  <c r="AI52" i="7"/>
  <c r="AC52" i="7"/>
  <c r="R52" i="7"/>
  <c r="BB51" i="7"/>
  <c r="AV51" i="7"/>
  <c r="AK51" i="7"/>
  <c r="AI51" i="7"/>
  <c r="AC51" i="7"/>
  <c r="R51" i="7"/>
  <c r="BB50" i="7"/>
  <c r="AV50" i="7"/>
  <c r="AK50" i="7"/>
  <c r="AI50" i="7"/>
  <c r="AC50" i="7"/>
  <c r="R50" i="7"/>
  <c r="BB49" i="7"/>
  <c r="AV49" i="7"/>
  <c r="AK49" i="7"/>
  <c r="AI49" i="7"/>
  <c r="AC49" i="7"/>
  <c r="R49" i="7"/>
  <c r="BB48" i="7"/>
  <c r="AV48" i="7"/>
  <c r="AK48" i="7"/>
  <c r="AI48" i="7"/>
  <c r="AC48" i="7"/>
  <c r="R48" i="7"/>
  <c r="BB47" i="7"/>
  <c r="AV47" i="7"/>
  <c r="AK47" i="7"/>
  <c r="AI47" i="7"/>
  <c r="AC47" i="7"/>
  <c r="R47" i="7"/>
  <c r="BB46" i="7"/>
  <c r="AV46" i="7"/>
  <c r="AK46" i="7"/>
  <c r="AI46" i="7"/>
  <c r="AC46" i="7"/>
  <c r="R46" i="7"/>
  <c r="BB45" i="7"/>
  <c r="AV45" i="7"/>
  <c r="AK45" i="7"/>
  <c r="AI45" i="7"/>
  <c r="AC45" i="7"/>
  <c r="R45" i="7"/>
  <c r="BB44" i="7"/>
  <c r="AV44" i="7"/>
  <c r="AK44" i="7"/>
  <c r="AI44" i="7"/>
  <c r="AC44" i="7"/>
  <c r="R44" i="7"/>
  <c r="BB43" i="7"/>
  <c r="AV43" i="7"/>
  <c r="AK43" i="7"/>
  <c r="AI43" i="7"/>
  <c r="AC43" i="7"/>
  <c r="R43" i="7"/>
  <c r="BB42" i="7"/>
  <c r="AV42" i="7"/>
  <c r="AK42" i="7"/>
  <c r="AI42" i="7"/>
  <c r="AC42" i="7"/>
  <c r="R42" i="7"/>
  <c r="BB41" i="7"/>
  <c r="AV41" i="7"/>
  <c r="AK41" i="7"/>
  <c r="AI41" i="7"/>
  <c r="AC41" i="7"/>
  <c r="R41" i="7"/>
  <c r="BB40" i="7"/>
  <c r="AV40" i="7"/>
  <c r="AK40" i="7"/>
  <c r="AI40" i="7"/>
  <c r="AC40" i="7"/>
  <c r="R40" i="7"/>
  <c r="BB39" i="7"/>
  <c r="AV39" i="7"/>
  <c r="AK39" i="7"/>
  <c r="AI39" i="7"/>
  <c r="AC39" i="7"/>
  <c r="R39" i="7"/>
  <c r="BB38" i="7"/>
  <c r="AV38" i="7"/>
  <c r="AK38" i="7"/>
  <c r="AI38" i="7"/>
  <c r="AC38" i="7"/>
  <c r="R38" i="7"/>
  <c r="BB37" i="7"/>
  <c r="AV37" i="7"/>
  <c r="AK37" i="7"/>
  <c r="AI37" i="7"/>
  <c r="AC37" i="7"/>
  <c r="R37" i="7"/>
  <c r="BB36" i="7"/>
  <c r="AV36" i="7"/>
  <c r="AK36" i="7"/>
  <c r="AI36" i="7"/>
  <c r="AC36" i="7"/>
  <c r="R36" i="7"/>
  <c r="BB35" i="7"/>
  <c r="AV35" i="7"/>
  <c r="AK35" i="7"/>
  <c r="AI35" i="7"/>
  <c r="AC35" i="7"/>
  <c r="R35" i="7"/>
  <c r="BB34" i="7"/>
  <c r="AV34" i="7"/>
  <c r="AK34" i="7"/>
  <c r="AI34" i="7"/>
  <c r="AC34" i="7"/>
  <c r="R34" i="7"/>
  <c r="BB33" i="7"/>
  <c r="AV33" i="7"/>
  <c r="AK33" i="7"/>
  <c r="AI33" i="7"/>
  <c r="AC33" i="7"/>
  <c r="R33" i="7"/>
  <c r="BB32" i="7"/>
  <c r="AV32" i="7"/>
  <c r="AK32" i="7"/>
  <c r="AI32" i="7"/>
  <c r="AC32" i="7"/>
  <c r="R32" i="7"/>
  <c r="BB31" i="7"/>
  <c r="AV31" i="7"/>
  <c r="AK31" i="7"/>
  <c r="AI31" i="7"/>
  <c r="AC31" i="7"/>
  <c r="R31" i="7"/>
  <c r="BB30" i="7"/>
  <c r="AV30" i="7"/>
  <c r="AK30" i="7"/>
  <c r="AI30" i="7"/>
  <c r="AC30" i="7"/>
  <c r="R30" i="7"/>
  <c r="BB29" i="7"/>
  <c r="AV29" i="7"/>
  <c r="AK29" i="7"/>
  <c r="AI29" i="7"/>
  <c r="AC29" i="7"/>
  <c r="R29" i="7"/>
  <c r="BB28" i="7"/>
  <c r="AV28" i="7"/>
  <c r="AK28" i="7"/>
  <c r="AI28" i="7"/>
  <c r="AC28" i="7"/>
  <c r="R28" i="7"/>
  <c r="BB27" i="7"/>
  <c r="AV27" i="7"/>
  <c r="AK27" i="7"/>
  <c r="AI27" i="7"/>
  <c r="AC27" i="7"/>
  <c r="R27" i="7"/>
  <c r="BB26" i="7"/>
  <c r="AV26" i="7"/>
  <c r="AK26" i="7"/>
  <c r="AI26" i="7"/>
  <c r="AC26" i="7"/>
  <c r="R26" i="7"/>
  <c r="BB25" i="7"/>
  <c r="AV25" i="7"/>
  <c r="AK25" i="7"/>
  <c r="AI25" i="7"/>
  <c r="AC25" i="7"/>
  <c r="R25" i="7"/>
  <c r="BB24" i="7"/>
  <c r="AV24" i="7"/>
  <c r="AK24" i="7"/>
  <c r="AI24" i="7"/>
  <c r="AC24" i="7"/>
  <c r="R24" i="7"/>
  <c r="BB23" i="7"/>
  <c r="AV23" i="7"/>
  <c r="AK23" i="7"/>
  <c r="AI23" i="7"/>
  <c r="AC23" i="7"/>
  <c r="R23" i="7"/>
  <c r="BB22" i="7"/>
  <c r="AV22" i="7"/>
  <c r="AK22" i="7"/>
  <c r="AI22" i="7"/>
  <c r="AC22" i="7"/>
  <c r="R22" i="7"/>
  <c r="BB21" i="7"/>
  <c r="AV21" i="7"/>
  <c r="AK21" i="7"/>
  <c r="AI21" i="7"/>
  <c r="AC21" i="7"/>
  <c r="R21" i="7"/>
  <c r="BB20" i="7"/>
  <c r="AV20" i="7"/>
  <c r="AK20" i="7"/>
  <c r="AI20" i="7"/>
  <c r="AC20" i="7"/>
  <c r="R20" i="7"/>
  <c r="BB19" i="7"/>
  <c r="AV19" i="7"/>
  <c r="AK19" i="7"/>
  <c r="AI19" i="7"/>
  <c r="AC19" i="7"/>
  <c r="R19" i="7"/>
  <c r="BB18" i="7"/>
  <c r="AV18" i="7"/>
  <c r="AK18" i="7"/>
  <c r="AI18" i="7"/>
  <c r="AC18" i="7"/>
  <c r="R18" i="7"/>
  <c r="BB17" i="7"/>
  <c r="AV17" i="7"/>
  <c r="AK17" i="7"/>
  <c r="AI17" i="7"/>
  <c r="AC17" i="7"/>
  <c r="R17" i="7"/>
  <c r="BB16" i="7"/>
  <c r="AV16" i="7"/>
  <c r="AK16" i="7"/>
  <c r="AI16" i="7"/>
  <c r="AC16" i="7"/>
  <c r="R16" i="7"/>
  <c r="BB15" i="7"/>
  <c r="AV15" i="7"/>
  <c r="AK15" i="7"/>
  <c r="AI15" i="7"/>
  <c r="AC15" i="7"/>
  <c r="R15" i="7"/>
  <c r="BB14" i="7"/>
  <c r="AV14" i="7"/>
  <c r="AK14" i="7"/>
  <c r="AI14" i="7"/>
  <c r="AC14" i="7"/>
  <c r="R14" i="7"/>
  <c r="BB13" i="7"/>
  <c r="AV13" i="7"/>
  <c r="AK13" i="7"/>
  <c r="AI13" i="7"/>
  <c r="AC13" i="7"/>
  <c r="R13" i="7"/>
  <c r="BB12" i="7"/>
  <c r="AV12" i="7"/>
  <c r="AK12" i="7"/>
  <c r="AI12" i="7"/>
  <c r="AC12" i="7"/>
  <c r="R12" i="7"/>
  <c r="BB11" i="7"/>
  <c r="AV11" i="7"/>
  <c r="AK11" i="7"/>
  <c r="AI11" i="7"/>
  <c r="AC11" i="7"/>
  <c r="R11" i="7"/>
  <c r="BB10" i="7"/>
  <c r="AV10" i="7"/>
  <c r="AK10" i="7"/>
  <c r="AI10" i="7"/>
  <c r="AC10" i="7"/>
  <c r="R10" i="7"/>
  <c r="BB9" i="7"/>
  <c r="AV9" i="7"/>
  <c r="AK9" i="7"/>
  <c r="AI9" i="7"/>
  <c r="AC9" i="7"/>
  <c r="R9" i="7"/>
  <c r="BB8" i="7"/>
  <c r="AV8" i="7"/>
  <c r="AK8" i="7"/>
  <c r="AI8" i="7"/>
  <c r="AC8" i="7"/>
  <c r="R8" i="7"/>
  <c r="BB7" i="7"/>
  <c r="AV7" i="7"/>
  <c r="AK7" i="7"/>
  <c r="AI7" i="7"/>
  <c r="AC7" i="7"/>
  <c r="R7" i="7"/>
  <c r="BB6" i="7"/>
  <c r="AV6" i="7"/>
  <c r="AK6" i="7"/>
  <c r="AI6" i="7"/>
  <c r="AC6" i="7"/>
  <c r="R6" i="7"/>
  <c r="BB5" i="7"/>
  <c r="AV5" i="7"/>
  <c r="AK5" i="7"/>
  <c r="AI5" i="7"/>
  <c r="AC5" i="7"/>
  <c r="R5" i="7"/>
  <c r="BB4" i="7"/>
  <c r="AV4" i="7"/>
  <c r="AK4" i="7"/>
  <c r="AI4" i="7"/>
  <c r="AC4" i="7"/>
  <c r="R4" i="7"/>
  <c r="T69" i="1"/>
  <c r="S69" i="1"/>
  <c r="R69" i="1"/>
  <c r="Q69" i="1"/>
  <c r="U69" i="1" s="1"/>
  <c r="O69" i="1"/>
  <c r="N69" i="1"/>
  <c r="M69" i="1"/>
  <c r="K69" i="1"/>
  <c r="J69" i="1"/>
  <c r="I69" i="1"/>
  <c r="H69" i="1"/>
  <c r="G69" i="1"/>
  <c r="L69" i="1" s="1"/>
  <c r="E69" i="1"/>
  <c r="D69" i="1"/>
  <c r="C69" i="1"/>
  <c r="T68" i="1"/>
  <c r="S68" i="1"/>
  <c r="R68" i="1"/>
  <c r="Q68" i="1"/>
  <c r="U68" i="1" s="1"/>
  <c r="O68" i="1"/>
  <c r="N68" i="1"/>
  <c r="M68" i="1"/>
  <c r="K68" i="1"/>
  <c r="J68" i="1"/>
  <c r="I68" i="1"/>
  <c r="H68" i="1"/>
  <c r="G68" i="1"/>
  <c r="E68" i="1"/>
  <c r="D68" i="1"/>
  <c r="C68" i="1"/>
  <c r="T67" i="1"/>
  <c r="S67" i="1"/>
  <c r="R67" i="1"/>
  <c r="Q67" i="1"/>
  <c r="O67" i="1"/>
  <c r="N67" i="1"/>
  <c r="M67" i="1"/>
  <c r="K67" i="1"/>
  <c r="J67" i="1"/>
  <c r="I67" i="1"/>
  <c r="H67" i="1"/>
  <c r="G67" i="1"/>
  <c r="L67" i="1" s="1"/>
  <c r="E67" i="1"/>
  <c r="D67" i="1"/>
  <c r="C67" i="1"/>
  <c r="T66" i="1"/>
  <c r="S66" i="1"/>
  <c r="R66" i="1"/>
  <c r="Q66" i="1"/>
  <c r="O66" i="1"/>
  <c r="N66" i="1"/>
  <c r="M66" i="1"/>
  <c r="K66" i="1"/>
  <c r="J66" i="1"/>
  <c r="I66" i="1"/>
  <c r="H66" i="1"/>
  <c r="G66" i="1"/>
  <c r="E66" i="1"/>
  <c r="D66" i="1"/>
  <c r="C66" i="1"/>
  <c r="T65" i="1"/>
  <c r="S65" i="1"/>
  <c r="R65" i="1"/>
  <c r="Q65" i="1"/>
  <c r="O65" i="1"/>
  <c r="N65" i="1"/>
  <c r="M65" i="1"/>
  <c r="P65" i="1" s="1"/>
  <c r="K65" i="1"/>
  <c r="J65" i="1"/>
  <c r="I65" i="1"/>
  <c r="H65" i="1"/>
  <c r="G65" i="1"/>
  <c r="E65" i="1"/>
  <c r="D65" i="1"/>
  <c r="C65" i="1"/>
  <c r="T64" i="1"/>
  <c r="S64" i="1"/>
  <c r="R64" i="1"/>
  <c r="Q64" i="1"/>
  <c r="O64" i="1"/>
  <c r="N64" i="1"/>
  <c r="M64" i="1"/>
  <c r="P64" i="1" s="1"/>
  <c r="J64" i="1"/>
  <c r="I64" i="1"/>
  <c r="H64" i="1"/>
  <c r="G64" i="1"/>
  <c r="E64" i="1"/>
  <c r="D64" i="1"/>
  <c r="C64" i="1"/>
  <c r="T63" i="1"/>
  <c r="S63" i="1"/>
  <c r="R63" i="1"/>
  <c r="Q63" i="1"/>
  <c r="O63" i="1"/>
  <c r="N63" i="1"/>
  <c r="M63" i="1"/>
  <c r="K63" i="1"/>
  <c r="J63" i="1"/>
  <c r="I63" i="1"/>
  <c r="H63" i="1"/>
  <c r="G63" i="1"/>
  <c r="E63" i="1"/>
  <c r="D63" i="1"/>
  <c r="C63" i="1"/>
  <c r="T62" i="1"/>
  <c r="S62" i="1"/>
  <c r="R62" i="1"/>
  <c r="Q62" i="1"/>
  <c r="O62" i="1"/>
  <c r="N62" i="1"/>
  <c r="M62" i="1"/>
  <c r="K62" i="1"/>
  <c r="J62" i="1"/>
  <c r="I62" i="1"/>
  <c r="H62" i="1"/>
  <c r="G62" i="1"/>
  <c r="E62" i="1"/>
  <c r="D62" i="1"/>
  <c r="C62" i="1"/>
  <c r="T61" i="1"/>
  <c r="S61" i="1"/>
  <c r="R61" i="1"/>
  <c r="Q61" i="1"/>
  <c r="U61" i="1" s="1"/>
  <c r="O61" i="1"/>
  <c r="N61" i="1"/>
  <c r="M61" i="1"/>
  <c r="K61" i="1"/>
  <c r="J61" i="1"/>
  <c r="I61" i="1"/>
  <c r="H61" i="1"/>
  <c r="G61" i="1"/>
  <c r="E61" i="1"/>
  <c r="D61" i="1"/>
  <c r="C61" i="1"/>
  <c r="T60" i="1"/>
  <c r="S60" i="1"/>
  <c r="R60" i="1"/>
  <c r="Q60" i="1"/>
  <c r="O60" i="1"/>
  <c r="N60" i="1"/>
  <c r="M60" i="1"/>
  <c r="K60" i="1"/>
  <c r="J60" i="1"/>
  <c r="I60" i="1"/>
  <c r="H60" i="1"/>
  <c r="G60" i="1"/>
  <c r="E60" i="1"/>
  <c r="D60" i="1"/>
  <c r="C60" i="1"/>
  <c r="T59" i="1"/>
  <c r="S59" i="1"/>
  <c r="R59" i="1"/>
  <c r="Q59" i="1"/>
  <c r="O59" i="1"/>
  <c r="N59" i="1"/>
  <c r="M59" i="1"/>
  <c r="K59" i="1"/>
  <c r="J59" i="1"/>
  <c r="I59" i="1"/>
  <c r="H59" i="1"/>
  <c r="G59" i="1"/>
  <c r="E59" i="1"/>
  <c r="D59" i="1"/>
  <c r="C59" i="1"/>
  <c r="T58" i="1"/>
  <c r="S58" i="1"/>
  <c r="R58" i="1"/>
  <c r="Q58" i="1"/>
  <c r="U58" i="1" s="1"/>
  <c r="O58" i="1"/>
  <c r="N58" i="1"/>
  <c r="M58" i="1"/>
  <c r="K58" i="1"/>
  <c r="J58" i="1"/>
  <c r="I58" i="1"/>
  <c r="H58" i="1"/>
  <c r="G58" i="1"/>
  <c r="L58" i="1" s="1"/>
  <c r="E58" i="1"/>
  <c r="D58" i="1"/>
  <c r="C58" i="1"/>
  <c r="T57" i="1"/>
  <c r="S57" i="1"/>
  <c r="R57" i="1"/>
  <c r="Q57" i="1"/>
  <c r="U57" i="1" s="1"/>
  <c r="O57" i="1"/>
  <c r="N57" i="1"/>
  <c r="M57" i="1"/>
  <c r="P57" i="1" s="1"/>
  <c r="K57" i="1"/>
  <c r="J57" i="1"/>
  <c r="I57" i="1"/>
  <c r="H57" i="1"/>
  <c r="G57" i="1"/>
  <c r="E57" i="1"/>
  <c r="D57" i="1"/>
  <c r="C57" i="1"/>
  <c r="T56" i="1"/>
  <c r="S56" i="1"/>
  <c r="R56" i="1"/>
  <c r="Q56" i="1"/>
  <c r="O56" i="1"/>
  <c r="N56" i="1"/>
  <c r="M56" i="1"/>
  <c r="K56" i="1"/>
  <c r="J56" i="1"/>
  <c r="I56" i="1"/>
  <c r="H56" i="1"/>
  <c r="L56" i="1" s="1"/>
  <c r="E56" i="1"/>
  <c r="D56" i="1"/>
  <c r="C56" i="1"/>
  <c r="T55" i="1"/>
  <c r="S55" i="1"/>
  <c r="R55" i="1"/>
  <c r="Q55" i="1"/>
  <c r="O55" i="1"/>
  <c r="N55" i="1"/>
  <c r="M55" i="1"/>
  <c r="J55" i="1"/>
  <c r="I55" i="1"/>
  <c r="H55" i="1"/>
  <c r="G55" i="1"/>
  <c r="E55" i="1"/>
  <c r="D55" i="1"/>
  <c r="C55" i="1"/>
  <c r="T54" i="1"/>
  <c r="S54" i="1"/>
  <c r="R54" i="1"/>
  <c r="Q54" i="1"/>
  <c r="O54" i="1"/>
  <c r="N54" i="1"/>
  <c r="M54" i="1"/>
  <c r="P54" i="1" s="1"/>
  <c r="K54" i="1"/>
  <c r="J54" i="1"/>
  <c r="I54" i="1"/>
  <c r="H54" i="1"/>
  <c r="G54" i="1"/>
  <c r="E54" i="1"/>
  <c r="D54" i="1"/>
  <c r="C54" i="1"/>
  <c r="F54" i="1" s="1"/>
  <c r="T53" i="1"/>
  <c r="S53" i="1"/>
  <c r="R53" i="1"/>
  <c r="Q53" i="1"/>
  <c r="O53" i="1"/>
  <c r="N53" i="1"/>
  <c r="M53" i="1"/>
  <c r="P53" i="1" s="1"/>
  <c r="K53" i="1"/>
  <c r="J53" i="1"/>
  <c r="I53" i="1"/>
  <c r="H53" i="1"/>
  <c r="G53" i="1"/>
  <c r="E53" i="1"/>
  <c r="D53" i="1"/>
  <c r="C53" i="1"/>
  <c r="F53" i="1" s="1"/>
  <c r="T52" i="1"/>
  <c r="S52" i="1"/>
  <c r="R52" i="1"/>
  <c r="Q52" i="1"/>
  <c r="O52" i="1"/>
  <c r="N52" i="1"/>
  <c r="M52" i="1"/>
  <c r="K52" i="1"/>
  <c r="J52" i="1"/>
  <c r="I52" i="1"/>
  <c r="H52" i="1"/>
  <c r="G52" i="1"/>
  <c r="E52" i="1"/>
  <c r="D52" i="1"/>
  <c r="C52" i="1"/>
  <c r="T51" i="1"/>
  <c r="S51" i="1"/>
  <c r="R51" i="1"/>
  <c r="Q51" i="1"/>
  <c r="O51" i="1"/>
  <c r="N51" i="1"/>
  <c r="M51" i="1"/>
  <c r="P51" i="1" s="1"/>
  <c r="K51" i="1"/>
  <c r="I51" i="1"/>
  <c r="H51" i="1"/>
  <c r="G51" i="1"/>
  <c r="E51" i="1"/>
  <c r="D51" i="1"/>
  <c r="C51" i="1"/>
  <c r="T50" i="1"/>
  <c r="S50" i="1"/>
  <c r="R50" i="1"/>
  <c r="Q50" i="1"/>
  <c r="O50" i="1"/>
  <c r="N50" i="1"/>
  <c r="M50" i="1"/>
  <c r="J50" i="1"/>
  <c r="I50" i="1"/>
  <c r="H50" i="1"/>
  <c r="G50" i="1"/>
  <c r="E50" i="1"/>
  <c r="D50" i="1"/>
  <c r="C50" i="1"/>
  <c r="T49" i="1"/>
  <c r="S49" i="1"/>
  <c r="R49" i="1"/>
  <c r="Q49" i="1"/>
  <c r="O49" i="1"/>
  <c r="N49" i="1"/>
  <c r="M49" i="1"/>
  <c r="K49" i="1"/>
  <c r="J49" i="1"/>
  <c r="I49" i="1"/>
  <c r="H49" i="1"/>
  <c r="G49" i="1"/>
  <c r="L49" i="1" s="1"/>
  <c r="E49" i="1"/>
  <c r="D49" i="1"/>
  <c r="C49" i="1"/>
  <c r="T48" i="1"/>
  <c r="S48" i="1"/>
  <c r="R48" i="1"/>
  <c r="Q48" i="1"/>
  <c r="O48" i="1"/>
  <c r="N48" i="1"/>
  <c r="M48" i="1"/>
  <c r="J48" i="1"/>
  <c r="I48" i="1"/>
  <c r="H48" i="1"/>
  <c r="G48" i="1"/>
  <c r="E48" i="1"/>
  <c r="D48" i="1"/>
  <c r="C48" i="1"/>
  <c r="T47" i="1"/>
  <c r="S47" i="1"/>
  <c r="R47" i="1"/>
  <c r="Q47" i="1"/>
  <c r="O47" i="1"/>
  <c r="N47" i="1"/>
  <c r="M47" i="1"/>
  <c r="K47" i="1"/>
  <c r="J47" i="1"/>
  <c r="I47" i="1"/>
  <c r="H47" i="1"/>
  <c r="G47" i="1"/>
  <c r="E47" i="1"/>
  <c r="D47" i="1"/>
  <c r="C47" i="1"/>
  <c r="T46" i="1"/>
  <c r="S46" i="1"/>
  <c r="R46" i="1"/>
  <c r="Q46" i="1"/>
  <c r="O46" i="1"/>
  <c r="N46" i="1"/>
  <c r="M46" i="1"/>
  <c r="J46" i="1"/>
  <c r="I46" i="1"/>
  <c r="H46" i="1"/>
  <c r="G46" i="1"/>
  <c r="E46" i="1"/>
  <c r="D46" i="1"/>
  <c r="C46" i="1"/>
  <c r="T45" i="1"/>
  <c r="S45" i="1"/>
  <c r="R45" i="1"/>
  <c r="Q45" i="1"/>
  <c r="U45" i="1" s="1"/>
  <c r="O45" i="1"/>
  <c r="N45" i="1"/>
  <c r="M45" i="1"/>
  <c r="K45" i="1"/>
  <c r="J45" i="1"/>
  <c r="I45" i="1"/>
  <c r="H45" i="1"/>
  <c r="G45" i="1"/>
  <c r="L45" i="1" s="1"/>
  <c r="E45" i="1"/>
  <c r="D45" i="1"/>
  <c r="C45" i="1"/>
  <c r="T44" i="1"/>
  <c r="S44" i="1"/>
  <c r="R44" i="1"/>
  <c r="Q44" i="1"/>
  <c r="U44" i="1" s="1"/>
  <c r="O44" i="1"/>
  <c r="N44" i="1"/>
  <c r="M44" i="1"/>
  <c r="P44" i="1" s="1"/>
  <c r="K44" i="1"/>
  <c r="J44" i="1"/>
  <c r="I44" i="1"/>
  <c r="H44" i="1"/>
  <c r="G44" i="1"/>
  <c r="E44" i="1"/>
  <c r="D44" i="1"/>
  <c r="C44" i="1"/>
  <c r="T43" i="1"/>
  <c r="S43" i="1"/>
  <c r="R43" i="1"/>
  <c r="Q43" i="1"/>
  <c r="O43" i="1"/>
  <c r="N43" i="1"/>
  <c r="M43" i="1"/>
  <c r="K43" i="1"/>
  <c r="J43" i="1"/>
  <c r="I43" i="1"/>
  <c r="H43" i="1"/>
  <c r="G43" i="1"/>
  <c r="L43" i="1" s="1"/>
  <c r="E43" i="1"/>
  <c r="D43" i="1"/>
  <c r="C43" i="1"/>
  <c r="T42" i="1"/>
  <c r="S42" i="1"/>
  <c r="R42" i="1"/>
  <c r="Q42" i="1"/>
  <c r="U42" i="1" s="1"/>
  <c r="O42" i="1"/>
  <c r="N42" i="1"/>
  <c r="M42" i="1"/>
  <c r="K42" i="1"/>
  <c r="J42" i="1"/>
  <c r="I42" i="1"/>
  <c r="H42" i="1"/>
  <c r="G42" i="1"/>
  <c r="E42" i="1"/>
  <c r="D42" i="1"/>
  <c r="C42" i="1"/>
  <c r="T41" i="1"/>
  <c r="S41" i="1"/>
  <c r="R41" i="1"/>
  <c r="Q41" i="1"/>
  <c r="O41" i="1"/>
  <c r="N41" i="1"/>
  <c r="M41" i="1"/>
  <c r="K41" i="1"/>
  <c r="J41" i="1"/>
  <c r="I41" i="1"/>
  <c r="H41" i="1"/>
  <c r="G41" i="1"/>
  <c r="E41" i="1"/>
  <c r="D41" i="1"/>
  <c r="C41" i="1"/>
  <c r="T40" i="1"/>
  <c r="S40" i="1"/>
  <c r="R40" i="1"/>
  <c r="Q40" i="1"/>
  <c r="O40" i="1"/>
  <c r="N40" i="1"/>
  <c r="M40" i="1"/>
  <c r="K40" i="1"/>
  <c r="J40" i="1"/>
  <c r="I40" i="1"/>
  <c r="H40" i="1"/>
  <c r="G40" i="1"/>
  <c r="E40" i="1"/>
  <c r="D40" i="1"/>
  <c r="C40" i="1"/>
  <c r="T39" i="1"/>
  <c r="S39" i="1"/>
  <c r="R39" i="1"/>
  <c r="Q39" i="1"/>
  <c r="O39" i="1"/>
  <c r="N39" i="1"/>
  <c r="M39" i="1"/>
  <c r="P39" i="1" s="1"/>
  <c r="K39" i="1"/>
  <c r="J39" i="1"/>
  <c r="I39" i="1"/>
  <c r="H39" i="1"/>
  <c r="G39" i="1"/>
  <c r="E39" i="1"/>
  <c r="D39" i="1"/>
  <c r="C39" i="1"/>
  <c r="T38" i="1"/>
  <c r="S38" i="1"/>
  <c r="R38" i="1"/>
  <c r="Q38" i="1"/>
  <c r="O38" i="1"/>
  <c r="N38" i="1"/>
  <c r="M38" i="1"/>
  <c r="P38" i="1" s="1"/>
  <c r="K38" i="1"/>
  <c r="J38" i="1"/>
  <c r="I38" i="1"/>
  <c r="H38" i="1"/>
  <c r="G38" i="1"/>
  <c r="E38" i="1"/>
  <c r="D38" i="1"/>
  <c r="C38" i="1"/>
  <c r="T37" i="1"/>
  <c r="S37" i="1"/>
  <c r="R37" i="1"/>
  <c r="Q37" i="1"/>
  <c r="O37" i="1"/>
  <c r="N37" i="1"/>
  <c r="M37" i="1"/>
  <c r="I37" i="1"/>
  <c r="H37" i="1"/>
  <c r="G37" i="1"/>
  <c r="E37" i="1"/>
  <c r="D37" i="1"/>
  <c r="C37" i="1"/>
  <c r="T36" i="1"/>
  <c r="S36" i="1"/>
  <c r="R36" i="1"/>
  <c r="Q36" i="1"/>
  <c r="O36" i="1"/>
  <c r="N36" i="1"/>
  <c r="M36" i="1"/>
  <c r="K36" i="1"/>
  <c r="J36" i="1"/>
  <c r="I36" i="1"/>
  <c r="H36" i="1"/>
  <c r="G36" i="1"/>
  <c r="E36" i="1"/>
  <c r="D36" i="1"/>
  <c r="C36" i="1"/>
  <c r="T35" i="1"/>
  <c r="S35" i="1"/>
  <c r="R35" i="1"/>
  <c r="Q35" i="1"/>
  <c r="O35" i="1"/>
  <c r="N35" i="1"/>
  <c r="M35" i="1"/>
  <c r="P35" i="1" s="1"/>
  <c r="K35" i="1"/>
  <c r="J35" i="1"/>
  <c r="I35" i="1"/>
  <c r="H35" i="1"/>
  <c r="G35" i="1"/>
  <c r="E35" i="1"/>
  <c r="D35" i="1"/>
  <c r="C35" i="1"/>
  <c r="F35" i="1" s="1"/>
  <c r="T34" i="1"/>
  <c r="S34" i="1"/>
  <c r="R34" i="1"/>
  <c r="Q34" i="1"/>
  <c r="U34" i="1" s="1"/>
  <c r="O34" i="1"/>
  <c r="N34" i="1"/>
  <c r="M34" i="1"/>
  <c r="P34" i="1" s="1"/>
  <c r="K34" i="1"/>
  <c r="J34" i="1"/>
  <c r="I34" i="1"/>
  <c r="H34" i="1"/>
  <c r="G34" i="1"/>
  <c r="L34" i="1" s="1"/>
  <c r="E34" i="1"/>
  <c r="D34" i="1"/>
  <c r="C34" i="1"/>
  <c r="T33" i="1"/>
  <c r="S33" i="1"/>
  <c r="R33" i="1"/>
  <c r="Q33" i="1"/>
  <c r="U33" i="1" s="1"/>
  <c r="O33" i="1"/>
  <c r="N33" i="1"/>
  <c r="M33" i="1"/>
  <c r="P33" i="1" s="1"/>
  <c r="K33" i="1"/>
  <c r="J33" i="1"/>
  <c r="I33" i="1"/>
  <c r="H33" i="1"/>
  <c r="G33" i="1"/>
  <c r="E33" i="1"/>
  <c r="D33" i="1"/>
  <c r="C33" i="1"/>
  <c r="T32" i="1"/>
  <c r="S32" i="1"/>
  <c r="R32" i="1"/>
  <c r="Q32" i="1"/>
  <c r="U32" i="1" s="1"/>
  <c r="O32" i="1"/>
  <c r="N32" i="1"/>
  <c r="M32" i="1"/>
  <c r="J32" i="1"/>
  <c r="I32" i="1"/>
  <c r="H32" i="1"/>
  <c r="G32" i="1"/>
  <c r="E32" i="1"/>
  <c r="D32" i="1"/>
  <c r="C32" i="1"/>
  <c r="T31" i="1"/>
  <c r="S31" i="1"/>
  <c r="R31" i="1"/>
  <c r="Q31" i="1"/>
  <c r="O31" i="1"/>
  <c r="N31" i="1"/>
  <c r="M31" i="1"/>
  <c r="K31" i="1"/>
  <c r="J31" i="1"/>
  <c r="I31" i="1"/>
  <c r="H31" i="1"/>
  <c r="G31" i="1"/>
  <c r="E31" i="1"/>
  <c r="D31" i="1"/>
  <c r="C31" i="1"/>
  <c r="T30" i="1"/>
  <c r="S30" i="1"/>
  <c r="R30" i="1"/>
  <c r="Q30" i="1"/>
  <c r="O30" i="1"/>
  <c r="N30" i="1"/>
  <c r="M30" i="1"/>
  <c r="P30" i="1" s="1"/>
  <c r="K30" i="1"/>
  <c r="J30" i="1"/>
  <c r="I30" i="1"/>
  <c r="H30" i="1"/>
  <c r="G30" i="1"/>
  <c r="E30" i="1"/>
  <c r="D30" i="1"/>
  <c r="C30" i="1"/>
  <c r="T29" i="1"/>
  <c r="S29" i="1"/>
  <c r="R29" i="1"/>
  <c r="Q29" i="1"/>
  <c r="O29" i="1"/>
  <c r="N29" i="1"/>
  <c r="M29" i="1"/>
  <c r="P29" i="1" s="1"/>
  <c r="K29" i="1"/>
  <c r="J29" i="1"/>
  <c r="I29" i="1"/>
  <c r="H29" i="1"/>
  <c r="G29" i="1"/>
  <c r="E29" i="1"/>
  <c r="D29" i="1"/>
  <c r="C29" i="1"/>
  <c r="T28" i="1"/>
  <c r="S28" i="1"/>
  <c r="R28" i="1"/>
  <c r="Q28" i="1"/>
  <c r="O28" i="1"/>
  <c r="N28" i="1"/>
  <c r="M28" i="1"/>
  <c r="K28" i="1"/>
  <c r="J28" i="1"/>
  <c r="I28" i="1"/>
  <c r="H28" i="1"/>
  <c r="E28" i="1"/>
  <c r="D28" i="1"/>
  <c r="C28" i="1"/>
  <c r="T27" i="1"/>
  <c r="S27" i="1"/>
  <c r="R27" i="1"/>
  <c r="Q27" i="1"/>
  <c r="O27" i="1"/>
  <c r="N27" i="1"/>
  <c r="M27" i="1"/>
  <c r="P27" i="1" s="1"/>
  <c r="K27" i="1"/>
  <c r="I27" i="1"/>
  <c r="H27" i="1"/>
  <c r="G27" i="1"/>
  <c r="E27" i="1"/>
  <c r="D27" i="1"/>
  <c r="C27" i="1"/>
  <c r="T26" i="1"/>
  <c r="S26" i="1"/>
  <c r="R26" i="1"/>
  <c r="Q26" i="1"/>
  <c r="O26" i="1"/>
  <c r="N26" i="1"/>
  <c r="M26" i="1"/>
  <c r="K26" i="1"/>
  <c r="J26" i="1"/>
  <c r="I26" i="1"/>
  <c r="H26" i="1"/>
  <c r="G26" i="1"/>
  <c r="E26" i="1"/>
  <c r="D26" i="1"/>
  <c r="C26" i="1"/>
  <c r="T25" i="1"/>
  <c r="S25" i="1"/>
  <c r="R25" i="1"/>
  <c r="Q25" i="1"/>
  <c r="O25" i="1"/>
  <c r="N25" i="1"/>
  <c r="M25" i="1"/>
  <c r="K25" i="1"/>
  <c r="J25" i="1"/>
  <c r="I25" i="1"/>
  <c r="H25" i="1"/>
  <c r="G25" i="1"/>
  <c r="E25" i="1"/>
  <c r="D25" i="1"/>
  <c r="C25" i="1"/>
  <c r="T24" i="1"/>
  <c r="S24" i="1"/>
  <c r="R24" i="1"/>
  <c r="Q24" i="1"/>
  <c r="U24" i="1" s="1"/>
  <c r="O24" i="1"/>
  <c r="N24" i="1"/>
  <c r="M24" i="1"/>
  <c r="K24" i="1"/>
  <c r="J24" i="1"/>
  <c r="I24" i="1"/>
  <c r="H24" i="1"/>
  <c r="G24" i="1"/>
  <c r="E24" i="1"/>
  <c r="D24" i="1"/>
  <c r="C24" i="1"/>
  <c r="T23" i="1"/>
  <c r="S23" i="1"/>
  <c r="R23" i="1"/>
  <c r="Q23" i="1"/>
  <c r="U23" i="1" s="1"/>
  <c r="O23" i="1"/>
  <c r="N23" i="1"/>
  <c r="M23" i="1"/>
  <c r="P23" i="1" s="1"/>
  <c r="J23" i="1"/>
  <c r="I23" i="1"/>
  <c r="H23" i="1"/>
  <c r="G23" i="1"/>
  <c r="E23" i="1"/>
  <c r="D23" i="1"/>
  <c r="C23" i="1"/>
  <c r="T22" i="1"/>
  <c r="S22" i="1"/>
  <c r="R22" i="1"/>
  <c r="Q22" i="1"/>
  <c r="U22" i="1" s="1"/>
  <c r="O22" i="1"/>
  <c r="N22" i="1"/>
  <c r="M22" i="1"/>
  <c r="J22" i="1"/>
  <c r="I22" i="1"/>
  <c r="H22" i="1"/>
  <c r="G22" i="1"/>
  <c r="E22" i="1"/>
  <c r="D22" i="1"/>
  <c r="C22" i="1"/>
  <c r="T21" i="1"/>
  <c r="S21" i="1"/>
  <c r="R21" i="1"/>
  <c r="Q21" i="1"/>
  <c r="O21" i="1"/>
  <c r="N21" i="1"/>
  <c r="M21" i="1"/>
  <c r="I21" i="1"/>
  <c r="H21" i="1"/>
  <c r="G21" i="1"/>
  <c r="L21" i="1" s="1"/>
  <c r="E21" i="1"/>
  <c r="D21" i="1"/>
  <c r="C21" i="1"/>
  <c r="T20" i="1"/>
  <c r="S20" i="1"/>
  <c r="R20" i="1"/>
  <c r="Q20" i="1"/>
  <c r="O20" i="1"/>
  <c r="N20" i="1"/>
  <c r="M20" i="1"/>
  <c r="P20" i="1" s="1"/>
  <c r="K20" i="1"/>
  <c r="J20" i="1"/>
  <c r="I20" i="1"/>
  <c r="H20" i="1"/>
  <c r="G20" i="1"/>
  <c r="E20" i="1"/>
  <c r="D20" i="1"/>
  <c r="C20" i="1"/>
  <c r="T19" i="1"/>
  <c r="S19" i="1"/>
  <c r="R19" i="1"/>
  <c r="Q19" i="1"/>
  <c r="O19" i="1"/>
  <c r="N19" i="1"/>
  <c r="M19" i="1"/>
  <c r="J19" i="1"/>
  <c r="I19" i="1"/>
  <c r="H19" i="1"/>
  <c r="G19" i="1"/>
  <c r="E19" i="1"/>
  <c r="D19" i="1"/>
  <c r="C19" i="1"/>
  <c r="T18" i="1"/>
  <c r="S18" i="1"/>
  <c r="R18" i="1"/>
  <c r="Q18" i="1"/>
  <c r="O18" i="1"/>
  <c r="N18" i="1"/>
  <c r="M18" i="1"/>
  <c r="K18" i="1"/>
  <c r="I18" i="1"/>
  <c r="H18" i="1"/>
  <c r="G18" i="1"/>
  <c r="L18" i="1" s="1"/>
  <c r="E18" i="1"/>
  <c r="D18" i="1"/>
  <c r="C18" i="1"/>
  <c r="T17" i="1"/>
  <c r="S17" i="1"/>
  <c r="R17" i="1"/>
  <c r="Q17" i="1"/>
  <c r="O17" i="1"/>
  <c r="N17" i="1"/>
  <c r="M17" i="1"/>
  <c r="K17" i="1"/>
  <c r="J17" i="1"/>
  <c r="I17" i="1"/>
  <c r="H17" i="1"/>
  <c r="G17" i="1"/>
  <c r="E17" i="1"/>
  <c r="D17" i="1"/>
  <c r="C17" i="1"/>
  <c r="T16" i="1"/>
  <c r="S16" i="1"/>
  <c r="R16" i="1"/>
  <c r="Q16" i="1"/>
  <c r="O16" i="1"/>
  <c r="N16" i="1"/>
  <c r="M16" i="1"/>
  <c r="I16" i="1"/>
  <c r="H16" i="1"/>
  <c r="G16" i="1"/>
  <c r="E16" i="1"/>
  <c r="D16" i="1"/>
  <c r="C16" i="1"/>
  <c r="T15" i="1"/>
  <c r="S15" i="1"/>
  <c r="R15" i="1"/>
  <c r="Q15" i="1"/>
  <c r="O15" i="1"/>
  <c r="N15" i="1"/>
  <c r="M15" i="1"/>
  <c r="K15" i="1"/>
  <c r="I15" i="1"/>
  <c r="H15" i="1"/>
  <c r="G15" i="1"/>
  <c r="E15" i="1"/>
  <c r="D15" i="1"/>
  <c r="C15" i="1"/>
  <c r="T14" i="1"/>
  <c r="S14" i="1"/>
  <c r="R14" i="1"/>
  <c r="Q14" i="1"/>
  <c r="U14" i="1" s="1"/>
  <c r="O14" i="1"/>
  <c r="N14" i="1"/>
  <c r="M14" i="1"/>
  <c r="K14" i="1"/>
  <c r="J14" i="1"/>
  <c r="I14" i="1"/>
  <c r="H14" i="1"/>
  <c r="G14" i="1"/>
  <c r="E14" i="1"/>
  <c r="D14" i="1"/>
  <c r="C14" i="1"/>
  <c r="T13" i="1"/>
  <c r="S13" i="1"/>
  <c r="R13" i="1"/>
  <c r="Q13" i="1"/>
  <c r="O13" i="1"/>
  <c r="N13" i="1"/>
  <c r="M13" i="1"/>
  <c r="K13" i="1"/>
  <c r="J13" i="1"/>
  <c r="I13" i="1"/>
  <c r="H13" i="1"/>
  <c r="G13" i="1"/>
  <c r="E13" i="1"/>
  <c r="D13" i="1"/>
  <c r="C13" i="1"/>
  <c r="T12" i="1"/>
  <c r="S12" i="1"/>
  <c r="R12" i="1"/>
  <c r="Q12" i="1"/>
  <c r="O12" i="1"/>
  <c r="N12" i="1"/>
  <c r="M12" i="1"/>
  <c r="K12" i="1"/>
  <c r="J12" i="1"/>
  <c r="I12" i="1"/>
  <c r="H12" i="1"/>
  <c r="G12" i="1"/>
  <c r="E12" i="1"/>
  <c r="D12" i="1"/>
  <c r="C12" i="1"/>
  <c r="T11" i="1"/>
  <c r="S11" i="1"/>
  <c r="R11" i="1"/>
  <c r="Q11" i="1"/>
  <c r="U11" i="1" s="1"/>
  <c r="O11" i="1"/>
  <c r="N11" i="1"/>
  <c r="M11" i="1"/>
  <c r="P11" i="1" s="1"/>
  <c r="J11" i="1"/>
  <c r="I11" i="1"/>
  <c r="H11" i="1"/>
  <c r="G11" i="1"/>
  <c r="E11" i="1"/>
  <c r="D11" i="1"/>
  <c r="C11" i="1"/>
  <c r="T10" i="1"/>
  <c r="S10" i="1"/>
  <c r="R10" i="1"/>
  <c r="Q10" i="1"/>
  <c r="O10" i="1"/>
  <c r="N10" i="1"/>
  <c r="M10" i="1"/>
  <c r="K10" i="1"/>
  <c r="J10" i="1"/>
  <c r="I10" i="1"/>
  <c r="H10" i="1"/>
  <c r="G10" i="1"/>
  <c r="E10" i="1"/>
  <c r="D10" i="1"/>
  <c r="C10" i="1"/>
  <c r="T9" i="1"/>
  <c r="S9" i="1"/>
  <c r="R9" i="1"/>
  <c r="Q9" i="1"/>
  <c r="O9" i="1"/>
  <c r="N9" i="1"/>
  <c r="M9" i="1"/>
  <c r="K9" i="1"/>
  <c r="J9" i="1"/>
  <c r="I9" i="1"/>
  <c r="H9" i="1"/>
  <c r="G9" i="1"/>
  <c r="E9" i="1"/>
  <c r="D9" i="1"/>
  <c r="C9" i="1"/>
  <c r="T8" i="1"/>
  <c r="S8" i="1"/>
  <c r="R8" i="1"/>
  <c r="Q8" i="1"/>
  <c r="O8" i="1"/>
  <c r="N8" i="1"/>
  <c r="M8" i="1"/>
  <c r="P8" i="1" s="1"/>
  <c r="K8" i="1"/>
  <c r="J8" i="1"/>
  <c r="I8" i="1"/>
  <c r="H8" i="1"/>
  <c r="G8" i="1"/>
  <c r="E8" i="1"/>
  <c r="D8" i="1"/>
  <c r="C8" i="1"/>
  <c r="T7" i="1"/>
  <c r="S7" i="1"/>
  <c r="R7" i="1"/>
  <c r="Q7" i="1"/>
  <c r="O7" i="1"/>
  <c r="N7" i="1"/>
  <c r="M7" i="1"/>
  <c r="K7" i="1"/>
  <c r="J7" i="1"/>
  <c r="I7" i="1"/>
  <c r="H7" i="1"/>
  <c r="G7" i="1"/>
  <c r="E7" i="1"/>
  <c r="D7" i="1"/>
  <c r="C7" i="1"/>
  <c r="T6" i="1"/>
  <c r="S6" i="1"/>
  <c r="R6" i="1"/>
  <c r="Q6" i="1"/>
  <c r="O6" i="1"/>
  <c r="N6" i="1"/>
  <c r="M6" i="1"/>
  <c r="P6" i="1" s="1"/>
  <c r="K6" i="1"/>
  <c r="J6" i="1"/>
  <c r="I6" i="1"/>
  <c r="H6" i="1"/>
  <c r="G6" i="1"/>
  <c r="E6" i="1"/>
  <c r="D6" i="1"/>
  <c r="C6" i="1"/>
  <c r="T5" i="1"/>
  <c r="S5" i="1"/>
  <c r="R5" i="1"/>
  <c r="Q5" i="1"/>
  <c r="O5" i="1"/>
  <c r="N5" i="1"/>
  <c r="M5" i="1"/>
  <c r="K5" i="1"/>
  <c r="J5" i="1"/>
  <c r="I5" i="1"/>
  <c r="H5" i="1"/>
  <c r="G5" i="1"/>
  <c r="E5" i="1"/>
  <c r="D5" i="1"/>
  <c r="C5" i="1"/>
  <c r="T4" i="1"/>
  <c r="S4" i="1"/>
  <c r="R4" i="1"/>
  <c r="Q4" i="1"/>
  <c r="U4" i="1" s="1"/>
  <c r="O4" i="1"/>
  <c r="N4" i="1"/>
  <c r="M4" i="1"/>
  <c r="P4" i="1" s="1"/>
  <c r="K4" i="1"/>
  <c r="J4" i="1"/>
  <c r="I4" i="1"/>
  <c r="H4" i="1"/>
  <c r="G4" i="1"/>
  <c r="E4" i="1"/>
  <c r="D4" i="1"/>
  <c r="C4" i="1"/>
  <c r="F5" i="1" l="1"/>
  <c r="F7" i="1"/>
  <c r="P7" i="1"/>
  <c r="F8" i="1"/>
  <c r="F9" i="1"/>
  <c r="P10" i="1"/>
  <c r="F11" i="1"/>
  <c r="F12" i="1"/>
  <c r="P12" i="1"/>
  <c r="P13" i="1"/>
  <c r="F14" i="1"/>
  <c r="F17" i="1"/>
  <c r="P17" i="1"/>
  <c r="U18" i="1"/>
  <c r="F20" i="1"/>
  <c r="F24" i="1"/>
  <c r="L24" i="1"/>
  <c r="P24" i="1"/>
  <c r="U25" i="1"/>
  <c r="L26" i="1"/>
  <c r="U26" i="1"/>
  <c r="F27" i="1"/>
  <c r="F30" i="1"/>
  <c r="U31" i="1"/>
  <c r="L32" i="1"/>
  <c r="F37" i="1"/>
  <c r="U38" i="1"/>
  <c r="F39" i="1"/>
  <c r="U40" i="1"/>
  <c r="L41" i="1"/>
  <c r="F42" i="1"/>
  <c r="P42" i="1"/>
  <c r="F45" i="1"/>
  <c r="F46" i="1"/>
  <c r="L46" i="1"/>
  <c r="U46" i="1"/>
  <c r="F48" i="1"/>
  <c r="P48" i="1"/>
  <c r="F49" i="1"/>
  <c r="U49" i="1"/>
  <c r="F52" i="1"/>
  <c r="L53" i="1"/>
  <c r="P55" i="1"/>
  <c r="F58" i="1"/>
  <c r="F60" i="1"/>
  <c r="P60" i="1"/>
  <c r="F61" i="1"/>
  <c r="F62" i="1"/>
  <c r="U64" i="1"/>
  <c r="F66" i="1"/>
  <c r="F67" i="1"/>
  <c r="U67" i="1"/>
  <c r="F69" i="1"/>
  <c r="L51" i="1"/>
  <c r="L52" i="1"/>
  <c r="U52" i="1"/>
  <c r="L63" i="1"/>
  <c r="U63" i="1"/>
  <c r="L4" i="1"/>
  <c r="L14" i="1"/>
  <c r="U19" i="1"/>
  <c r="U20" i="1"/>
  <c r="P22" i="1"/>
  <c r="F23" i="1"/>
  <c r="F25" i="1"/>
  <c r="L27" i="1"/>
  <c r="U27" i="1"/>
  <c r="L28" i="1"/>
  <c r="P32" i="1"/>
  <c r="F33" i="1"/>
  <c r="F36" i="1"/>
  <c r="P36" i="1"/>
  <c r="L37" i="1"/>
  <c r="P43" i="1"/>
  <c r="P45" i="1"/>
  <c r="F47" i="1"/>
  <c r="F50" i="1"/>
  <c r="U53" i="1"/>
  <c r="F56" i="1"/>
  <c r="P56" i="1"/>
  <c r="P58" i="1"/>
  <c r="L61" i="1"/>
  <c r="L65" i="1"/>
  <c r="P68" i="1"/>
  <c r="U15" i="1"/>
  <c r="U51" i="1"/>
  <c r="L9" i="1"/>
  <c r="L20" i="1"/>
  <c r="L6" i="1"/>
  <c r="P9" i="1"/>
  <c r="F10" i="1"/>
  <c r="U12" i="1"/>
  <c r="L13" i="1"/>
  <c r="U13" i="1"/>
  <c r="P16" i="1"/>
  <c r="F18" i="1"/>
  <c r="L25" i="1"/>
  <c r="L29" i="1"/>
  <c r="P31" i="1"/>
  <c r="F32" i="1"/>
  <c r="F34" i="1"/>
  <c r="L36" i="1"/>
  <c r="U36" i="1"/>
  <c r="L38" i="1"/>
  <c r="P40" i="1"/>
  <c r="F41" i="1"/>
  <c r="P41" i="1"/>
  <c r="F43" i="1"/>
  <c r="F44" i="1"/>
  <c r="U47" i="1"/>
  <c r="L48" i="1"/>
  <c r="U48" i="1"/>
  <c r="U50" i="1"/>
  <c r="F57" i="1"/>
  <c r="L60" i="1"/>
  <c r="U60" i="1"/>
  <c r="U62" i="1"/>
  <c r="P67" i="1"/>
  <c r="F68" i="1"/>
  <c r="P69" i="1"/>
  <c r="F22" i="1"/>
  <c r="F38" i="1"/>
  <c r="F40" i="1"/>
  <c r="L62" i="1"/>
  <c r="P66" i="1"/>
  <c r="P5" i="1"/>
  <c r="U9" i="1"/>
  <c r="L10" i="1"/>
  <c r="U10" i="1"/>
  <c r="L11" i="1"/>
  <c r="P15" i="1"/>
  <c r="F16" i="1"/>
  <c r="U17" i="1"/>
  <c r="L19" i="1"/>
  <c r="P21" i="1"/>
  <c r="L22" i="1"/>
  <c r="P28" i="1"/>
  <c r="L31" i="1"/>
  <c r="P37" i="1"/>
  <c r="L40" i="1"/>
  <c r="L44" i="1"/>
  <c r="F55" i="1"/>
  <c r="U55" i="1"/>
  <c r="L57" i="1"/>
  <c r="F65" i="1"/>
  <c r="L66" i="1"/>
  <c r="U66" i="1"/>
  <c r="L17" i="1"/>
  <c r="L33" i="1"/>
  <c r="U35" i="1"/>
  <c r="L42" i="1"/>
  <c r="U59" i="1"/>
  <c r="L7" i="1"/>
  <c r="L8" i="1"/>
  <c r="L12" i="1"/>
  <c r="F15" i="1"/>
  <c r="U16" i="1"/>
  <c r="P19" i="1"/>
  <c r="U29" i="1"/>
  <c r="L30" i="1"/>
  <c r="U30" i="1"/>
  <c r="L35" i="1"/>
  <c r="L39" i="1"/>
  <c r="U39" i="1"/>
  <c r="U41" i="1"/>
  <c r="P50" i="1"/>
  <c r="P52" i="1"/>
  <c r="L54" i="1"/>
  <c r="L55" i="1"/>
  <c r="L59" i="1"/>
  <c r="P61" i="1"/>
  <c r="P62" i="1"/>
  <c r="F63" i="1"/>
  <c r="F64" i="1"/>
  <c r="L68" i="1"/>
  <c r="F6" i="1"/>
  <c r="L15" i="1"/>
  <c r="F29" i="1"/>
  <c r="F31" i="1"/>
  <c r="L47" i="1"/>
  <c r="L50" i="1"/>
  <c r="F4" i="1"/>
  <c r="U6" i="1"/>
  <c r="U7" i="1"/>
  <c r="U8" i="1"/>
  <c r="P14" i="1"/>
  <c r="L5" i="1"/>
  <c r="U5" i="1"/>
  <c r="F13" i="1"/>
  <c r="L16" i="1"/>
  <c r="P18" i="1"/>
  <c r="F19" i="1"/>
  <c r="F21" i="1"/>
  <c r="U21" i="1"/>
  <c r="L23" i="1"/>
  <c r="P25" i="1"/>
  <c r="F26" i="1"/>
  <c r="P26" i="1"/>
  <c r="F28" i="1"/>
  <c r="U28" i="1"/>
  <c r="U37" i="1"/>
  <c r="U43" i="1"/>
  <c r="P46" i="1"/>
  <c r="P47" i="1"/>
  <c r="P49" i="1"/>
  <c r="F51" i="1"/>
  <c r="U54" i="1"/>
  <c r="U56" i="1"/>
  <c r="F59" i="1"/>
  <c r="P59" i="1"/>
  <c r="P63" i="1"/>
  <c r="L64" i="1"/>
  <c r="U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REACH-RCA-AO</author>
  </authors>
  <commentList>
    <comment ref="C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REACH-RCA-AO:</t>
        </r>
        <r>
          <rPr>
            <sz val="9"/>
            <color indexed="81"/>
            <rFont val="Tahoma"/>
            <family val="2"/>
          </rPr>
          <t xml:space="preserve">
Au sein des PDIs.</t>
        </r>
      </text>
    </comment>
    <comment ref="AL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REACH-RCA-AO:</t>
        </r>
        <r>
          <rPr>
            <sz val="9"/>
            <color indexed="81"/>
            <rFont val="Tahoma"/>
            <family val="2"/>
          </rPr>
          <t xml:space="preserve">
Au sein des gens qui disent ne pas avoir pratiqué de façon optimle l'agriculture. ATTENTION : petite taille d'échantillon ! </t>
        </r>
      </text>
    </comment>
    <comment ref="AJ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REACH-RCA-AO:</t>
        </r>
        <r>
          <rPr>
            <sz val="9"/>
            <color indexed="81"/>
            <rFont val="Tahoma"/>
            <family val="2"/>
          </rPr>
          <t xml:space="preserve">
Les données répondent à la question 'Votre ménage pratique-t-il l’agriculture au cours de cette saison de façon optimale ?'. Il se peut donc que des ménages aient pratiqué l'agriculture mais pas de manière optimale (question très subjective donc)</t>
        </r>
      </text>
    </comment>
    <comment ref="AL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REACH-RCA-AO:</t>
        </r>
        <r>
          <rPr>
            <sz val="9"/>
            <color indexed="81"/>
            <rFont val="Tahoma"/>
            <family val="2"/>
          </rPr>
          <t xml:space="preserve">
'PEU PRATIQUE L'AGRICULTURE ou ' supprimé
A prendre avec des piécautions, peut-être beaucoup de ménages disent 'oui' à la question précédente s'ils n'ont jamais pratqié ?
</t>
        </r>
      </text>
    </comment>
    <comment ref="AM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REACH-RCA-AO:</t>
        </r>
        <r>
          <rPr>
            <sz val="9"/>
            <color indexed="81"/>
            <rFont val="Tahoma"/>
            <family val="2"/>
          </rPr>
          <t xml:space="preserve">
ajouté 'de façon optimale'
+ ajout 'Raisons principale uniquement'
+ ajout 'manque de terre'</t>
        </r>
      </text>
    </comment>
    <comment ref="AN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REACH-RCA-AO:</t>
        </r>
        <r>
          <rPr>
            <sz val="9"/>
            <color indexed="81"/>
            <rFont val="Tahoma"/>
            <family val="2"/>
          </rPr>
          <t xml:space="preserve">
ajouté 'de façon optimale'
+ ajout 'Raisons principale uniquement'</t>
        </r>
      </text>
    </comment>
    <comment ref="BG2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REACH-RCA-AO:</t>
        </r>
        <r>
          <rPr>
            <sz val="9"/>
            <color indexed="81"/>
            <rFont val="Tahoma"/>
            <charset val="1"/>
          </rPr>
          <t xml:space="preserve">
Modifé en accord avec le cluster </t>
        </r>
      </text>
    </comment>
  </commentList>
</comments>
</file>

<file path=xl/sharedStrings.xml><?xml version="1.0" encoding="utf-8"?>
<sst xmlns="http://schemas.openxmlformats.org/spreadsheetml/2006/main" count="34356" uniqueCount="1614">
  <si>
    <t>SCORE DE CONSOMMATION ALIMENTAIRE (SCA)</t>
  </si>
  <si>
    <t>ECHELLE DE LA FAIM</t>
  </si>
  <si>
    <t>INDEX REDUIT DE STRATEGIES D'ADAPTATION (rCSI)</t>
  </si>
  <si>
    <t>STRATEGIE D'ADAPTATION DES MOYENS D'EXISTENCE (LCS)</t>
  </si>
  <si>
    <t xml:space="preserve">NUTRITION </t>
  </si>
  <si>
    <t>MORTALITE</t>
  </si>
  <si>
    <t xml:space="preserve">Dans la préfécture de </t>
  </si>
  <si>
    <t xml:space="preserve">Dans la sous-préfécture de </t>
  </si>
  <si>
    <t xml:space="preserve">% et le pourcentage ayant une consommation alimentaire ACCEPTABLE (Phase IPC Indicative 1 - 2) est de </t>
  </si>
  <si>
    <t xml:space="preserve">%, le pourcentage de ménages ayant une consommation alimentaire LIMITE (Phase IPC indicative 3) est de </t>
  </si>
  <si>
    <t xml:space="preserve">, le pourcentage de ménages ayant une consommation alimentaire PAUVRE (Phase IPC indicative 4 et +) est de </t>
  </si>
  <si>
    <r>
      <t xml:space="preserve">NARRATIF POUR ISS SUR LA </t>
    </r>
    <r>
      <rPr>
        <b/>
        <i/>
        <u/>
        <sz val="16"/>
        <color rgb="FF0070C0"/>
        <rFont val="Calibri"/>
        <family val="2"/>
        <scheme val="minor"/>
      </rPr>
      <t xml:space="preserve">CONSOMMATION ALIMENTAIRE </t>
    </r>
  </si>
  <si>
    <t xml:space="preserve">, le pourcentage de ménages n'ayant PAS rencontré de problèmes d'accès à la nourriture sur les 30 derniers jours (Phase Indicative IPC 1 / HHS = 0) est de </t>
  </si>
  <si>
    <t xml:space="preserve">% tandis que la part des ménages déclarant avoir connu une LEGERE FAIM (Phase Indicative IPC 2 / HHS = 1) est de </t>
  </si>
  <si>
    <t xml:space="preserve">% et la proportion déclarant une FAIM MODEREE sur les 30 derniers jours (Phase Indicative IPC 3 / HHS= 2-3) est de </t>
  </si>
  <si>
    <t xml:space="preserve">%. Le pourcentage des ménages déclarant avoir connu une FAIM SEVERE (Phase Indicative IPC 4 / HHS = 4) est de </t>
  </si>
  <si>
    <t xml:space="preserve">% et la part déclarant une FAIM SEVERE (Phase Indicative IPC 5 / HHS = 5 - 6) est de </t>
  </si>
  <si>
    <r>
      <t xml:space="preserve">NARRATIF POUR ISS SUR </t>
    </r>
    <r>
      <rPr>
        <b/>
        <i/>
        <u/>
        <sz val="16"/>
        <color rgb="FF0070C0"/>
        <rFont val="Calibri"/>
        <family val="2"/>
        <scheme val="minor"/>
      </rPr>
      <t>L'ECHELLE DE LA FAIM</t>
    </r>
  </si>
  <si>
    <t xml:space="preserve">, le pourcentage de ménages n'ayant PAS mis en place de stratégies liées à l'alimentation (Phase IPC indicative 1 / rCSI = 0 - 3) est de </t>
  </si>
  <si>
    <t xml:space="preserve">% tandis que le pourcentage ayant mis en place des stratégies de STRESS liées a l'alimentation (Phase IPC Indicative 2 / rCSI = 4 - 18) s'élève à </t>
  </si>
  <si>
    <t xml:space="preserve">% et la proportion ayant mis en place des stratégies CRITIQUES liées à l alimentation (Phase IPC Indicative 3 et + / rCSI &gt;= 19) s'élève à </t>
  </si>
  <si>
    <t>NARRATIF POUR ISS SUR L'INDEX REDUIT DE STRATEGIES D'ADAPTATION (rCSI)</t>
  </si>
  <si>
    <t xml:space="preserve">, le pourcentage de ménage qui n'a pas employé des stratégies liées aux moyens d'existence est de </t>
  </si>
  <si>
    <t xml:space="preserve">le pourcentage de ménage qui a employé des stratégies liées aux moyens d'existence de STRESS est de  </t>
  </si>
  <si>
    <t xml:space="preserve">le pourcentage de ménage qui a employé des stratégies liées aux moyens d'existence de CRISE est de </t>
  </si>
  <si>
    <t xml:space="preserve">et le pourcentage de ménage qui a employé des stratégies liées aux moyens d'existence d'URGENCE est de </t>
  </si>
  <si>
    <t>NARRATIF POUR ISS SUR LES STRATEGIE D'ADAPTATION DES MOYENS D'EXISTENCE (LCS)</t>
  </si>
  <si>
    <t xml:space="preserve">, le pourcentage d'enfants de 6 à 59 mois dépistés en MALNUTRITION AIGUE GLOBALE (MAG) s'élève à </t>
  </si>
  <si>
    <t>NARRATIF POUR ISS SUR LA NUTRITION MAG</t>
  </si>
  <si>
    <t xml:space="preserve">, la proportion de ménages déclarant AU MOINS UN DECES A L'EXCEPTION DES DECES DE CAUSE VIOLENTE s'élève à </t>
  </si>
  <si>
    <t>NARRATIF POUR ISS SUR LA MORTALITE</t>
  </si>
  <si>
    <t xml:space="preserve">Insérer sur cette ligne les modalités de réponses incluses dans le questionnaire ou les tableaux fournis </t>
  </si>
  <si>
    <t>Acceptable</t>
  </si>
  <si>
    <t>Limite</t>
  </si>
  <si>
    <t>Pauvre</t>
  </si>
  <si>
    <t>HHS = 0</t>
  </si>
  <si>
    <t>HHS = 1</t>
  </si>
  <si>
    <t>HHS = 2-3</t>
  </si>
  <si>
    <t>HSS = 4</t>
  </si>
  <si>
    <t>HSS = 5-6</t>
  </si>
  <si>
    <t>Faible</t>
  </si>
  <si>
    <t>Moyen</t>
  </si>
  <si>
    <t>Elevés</t>
  </si>
  <si>
    <t xml:space="preserve">Aucune </t>
  </si>
  <si>
    <t>Stress</t>
  </si>
  <si>
    <t>Crise</t>
  </si>
  <si>
    <t>Urgence</t>
  </si>
  <si>
    <t>Bamingui-Bangoran</t>
  </si>
  <si>
    <t>Bamingui</t>
  </si>
  <si>
    <t>Ndele</t>
  </si>
  <si>
    <t>Bangui</t>
  </si>
  <si>
    <t>Basse-Kotto</t>
  </si>
  <si>
    <t>Alindao</t>
  </si>
  <si>
    <t>Kembe</t>
  </si>
  <si>
    <t>Mobaye</t>
  </si>
  <si>
    <t>Satema</t>
  </si>
  <si>
    <t>Zangba</t>
  </si>
  <si>
    <t>Haute-Kotto</t>
  </si>
  <si>
    <t>Bria</t>
  </si>
  <si>
    <t>Haut-Mbomou</t>
  </si>
  <si>
    <t>Obo</t>
  </si>
  <si>
    <t>Zemio</t>
  </si>
  <si>
    <t>Kemo</t>
  </si>
  <si>
    <t>Dekoa</t>
  </si>
  <si>
    <t>Mala</t>
  </si>
  <si>
    <t>Ndjoukou</t>
  </si>
  <si>
    <t>Sibut</t>
  </si>
  <si>
    <t>Lobaye</t>
  </si>
  <si>
    <t>Boda</t>
  </si>
  <si>
    <t>Boganda</t>
  </si>
  <si>
    <t>Bogangone</t>
  </si>
  <si>
    <t>Mbaiki</t>
  </si>
  <si>
    <t>Mongoumba</t>
  </si>
  <si>
    <t>Mambere-Kadei</t>
  </si>
  <si>
    <t>Amada_Gaza</t>
  </si>
  <si>
    <t>Berberati</t>
  </si>
  <si>
    <t>Carnot</t>
  </si>
  <si>
    <t>Dede_Mokouba</t>
  </si>
  <si>
    <t>Gadzi</t>
  </si>
  <si>
    <t>Gamboula</t>
  </si>
  <si>
    <t>Sosso-Nakombo</t>
  </si>
  <si>
    <t>Mbomou</t>
  </si>
  <si>
    <t>Bakouma</t>
  </si>
  <si>
    <t>Bangassou</t>
  </si>
  <si>
    <t>Gambo</t>
  </si>
  <si>
    <t>Ouango</t>
  </si>
  <si>
    <t>Rafai</t>
  </si>
  <si>
    <t>Nana-Mambere</t>
  </si>
  <si>
    <t>Abba</t>
  </si>
  <si>
    <t>Baboua</t>
  </si>
  <si>
    <t>Baoro</t>
  </si>
  <si>
    <t>Bouar</t>
  </si>
  <si>
    <t>Nananagribizi</t>
  </si>
  <si>
    <t>Kaga_Bandoro</t>
  </si>
  <si>
    <t>Mbres</t>
  </si>
  <si>
    <t>Ombelle Mpoko</t>
  </si>
  <si>
    <t>Bimbo</t>
  </si>
  <si>
    <t>Boali</t>
  </si>
  <si>
    <t>Bogangolo</t>
  </si>
  <si>
    <t>Bossembele</t>
  </si>
  <si>
    <t>Damara</t>
  </si>
  <si>
    <t>Yaloke</t>
  </si>
  <si>
    <t>Ouaka</t>
  </si>
  <si>
    <t>Bakala</t>
  </si>
  <si>
    <t>Bambari</t>
  </si>
  <si>
    <t>Grimari</t>
  </si>
  <si>
    <t>Ippy</t>
  </si>
  <si>
    <t>Kouango</t>
  </si>
  <si>
    <t>Ouham</t>
  </si>
  <si>
    <t>Batangafo</t>
  </si>
  <si>
    <t>Bossangoa</t>
  </si>
  <si>
    <t>Bouca</t>
  </si>
  <si>
    <t>Kabo</t>
  </si>
  <si>
    <t>Markounda</t>
  </si>
  <si>
    <t>Nana_Bakassa</t>
  </si>
  <si>
    <t>Nangha_Boguila</t>
  </si>
  <si>
    <t>Ouham-Pende</t>
  </si>
  <si>
    <t>Bocaranga</t>
  </si>
  <si>
    <t>Bossemtele</t>
  </si>
  <si>
    <t>Bozoum</t>
  </si>
  <si>
    <t>Koui</t>
  </si>
  <si>
    <t>Ngaoundaye</t>
  </si>
  <si>
    <t>Paoua</t>
  </si>
  <si>
    <t>Sangha-Mbaere</t>
  </si>
  <si>
    <t>Bambio</t>
  </si>
  <si>
    <t>Bayanga</t>
  </si>
  <si>
    <t>Nola</t>
  </si>
  <si>
    <t>Vakaga</t>
  </si>
  <si>
    <t>Birao</t>
  </si>
  <si>
    <t>RAISONS DU PREMIER DEPLACEMENT IG_11</t>
  </si>
  <si>
    <t>% de déplacés par durée de déplacement IG_12</t>
  </si>
  <si>
    <t>trois principales sources de revenues au cours des dernieres  90 jours MSSC_2</t>
  </si>
  <si>
    <t>Depenses consacrees a la nourriture MSSC_3</t>
  </si>
  <si>
    <t>Sources de nourriture SecAl_2</t>
  </si>
  <si>
    <t>Pratique de l'agriculture SecAl_6</t>
  </si>
  <si>
    <t xml:space="preserve">Raisons de non pratique </t>
  </si>
  <si>
    <t>Enquete marché PAM</t>
  </si>
  <si>
    <t>WASH 1 + WASH 2 + WASH 4</t>
  </si>
  <si>
    <t xml:space="preserve">Dans la préfecture de </t>
  </si>
  <si>
    <t xml:space="preserve">, pour la sous-préfecture de </t>
  </si>
  <si>
    <t xml:space="preserve">, le pourcentage de ménages ayant quitté la localité d'origine (principale raison du premier déplacement) à cause de CONFLITS COMMUNAUTAIRES est de </t>
  </si>
  <si>
    <t xml:space="preserve"> %, à cause de CONFLITS ARMES (inclus affrontements et attaques armées) est de </t>
  </si>
  <si>
    <t xml:space="preserve"> % , à cause de l'ARRIVEE DE GROUPES D'ELEVEURS TRANSHUMANTS (armés ou non) est de </t>
  </si>
  <si>
    <t xml:space="preserve"> %, à cause de CATASTROPHES NATURELLES (inondations, feux de brousse,…) est de </t>
  </si>
  <si>
    <t xml:space="preserve"> %, à cause de la RECHERCHE DE SERVICES (santé, éducation, etc.) est de </t>
  </si>
  <si>
    <t xml:space="preserve"> %, à cause de la RECHERCHE DE MOYENS D'EXISTENCE est de </t>
  </si>
  <si>
    <t xml:space="preserve"> % , à cause d'une AUTRE RAISON est de </t>
  </si>
  <si>
    <t xml:space="preserve"> %. Le pourcentage de NON REPONDANT est de </t>
  </si>
  <si>
    <t>NARRATIF POUR ISS SUR RAISONS DU PREMIER DEPLACEMENT IG_11 (Chocs)</t>
  </si>
  <si>
    <t xml:space="preserve"> et pour les personnes déplacées, le pourcentage de ménages déplacés depuis MOINS D'1 MOIS est de </t>
  </si>
  <si>
    <t xml:space="preserve">%, le pourcentage déplacés depuis ENTRE 1 ET 3 MOIS est de </t>
  </si>
  <si>
    <t xml:space="preserve">%, le pourcentage de ménages déplacés depuis ENTRE 3 et 5 MOIS est de </t>
  </si>
  <si>
    <t xml:space="preserve">%, le pourcentage déplacés depuis ENTRE 5 MOIS ET UN AN est de </t>
  </si>
  <si>
    <t xml:space="preserve">% et le pourcentage de ménages déplacés depuis PLUS D'UN AN est de </t>
  </si>
  <si>
    <t xml:space="preserve"> %. Le pourcentage de NON REPONDANTS est de </t>
  </si>
  <si>
    <t>NARRATIF POUR ISS SUR DUREE DU DEPLACEMENT IG_12 (Chocs)</t>
  </si>
  <si>
    <t xml:space="preserve">, le pourcentage de ménages ayant moins de 50'000 XAF de revenu total pour le ménage par mois est de </t>
  </si>
  <si>
    <t xml:space="preserve">%, le pourcentage ayant entre 50'000 XAF et 100 000 XAF de revenu total par mois s'élève à </t>
  </si>
  <si>
    <t xml:space="preserve"> %, tandis que le pourcentage ayant entre 100'000 XAF et 200'000 XAF de revenu total pour le ménage par mois est de </t>
  </si>
  <si>
    <t xml:space="preserve"> % et que la part ayant plus de 200'000 XAF de revenu total par mois est de </t>
  </si>
  <si>
    <t>NARRATIF POUR ISS SUR LES SOURCES DE REVENUS (MSSC_2)</t>
  </si>
  <si>
    <t xml:space="preserve">, le pourcentage de ménages dont MOINS DE 30% DES DEPENSES sont consacrées à la NOURRITURE est de </t>
  </si>
  <si>
    <t xml:space="preserve">%, le pourcentage dont ENTRE 30% ET 50% des DEPENSES sont consacrées à la NOURRITURE est de </t>
  </si>
  <si>
    <t xml:space="preserve"> %, tandis que le pourcentage de ménages dont ENTRE 50% et 65% des DEPENSES sont consacrées à la NOURRITURE est de </t>
  </si>
  <si>
    <t xml:space="preserve"> %. La part ménages consacrant ENTRE 65% ET 75% DE LEURS DEPENSES à la NOURRITURE est de </t>
  </si>
  <si>
    <t xml:space="preserve"> % et le pourcentage consacrant PLUS DE 75% DE LEURS DEPENSES à la NOURRITURE est de </t>
  </si>
  <si>
    <t>NARRATIF POUR ISS SUR LES DEPENSES ALIMENTAIRES (MSSC_3)</t>
  </si>
  <si>
    <t xml:space="preserve"> , le pourcentage de ménages dont TOUS les aliments consommés proviennent de SOURCES DURABLES (propre prod, achats, chasse, troc) est de </t>
  </si>
  <si>
    <t xml:space="preserve">%, le pourcentage dont LA MAJORITE des aliments consommés (&gt; 75%) proviennent de SOURCES DURABLES (propre prod, achats, chasse, troc) est de </t>
  </si>
  <si>
    <t xml:space="preserve">%, le pourcentage dont PLUS DE LA MOITIE des aliments consommés (&gt; 50%) proviennent de SOURCES DURABLES (propre prod, achats, chasse, troc) est de </t>
  </si>
  <si>
    <t xml:space="preserve">%, le pourcentage de menages dont SEULE lA MOITIE OU MOINS des aliments consommés (&lt;= 50%) proviennent de SOURCES DURABLES (propre prod, achats, chasse, troc) est de </t>
  </si>
  <si>
    <t xml:space="preserve">%, le pourcentage de ménages  dont tous les aliments consommés proviennent de SOURCES NON DURABLES (emprunt, dons, aide) est de </t>
  </si>
  <si>
    <t xml:space="preserve">NARRATIF POUR ISS SUR LA SOURCE PRINCIPALE DE NOURRITURE (SecAl_2) </t>
  </si>
  <si>
    <t xml:space="preserve">, le pourcentage de ménages déclarant avoir PRATIQUE L'AGRICULTURE DE FACON OPTIMALE, au cours de la saison, est de </t>
  </si>
  <si>
    <t>NARRATIF POUR ISS SUR LA PRATIQUE OPTIMALE DE L'AGRICULTURE</t>
  </si>
  <si>
    <t xml:space="preserve">, parmi les personnes ayant déclaré une pratique non optimale de l'agriculture optimale ou pas de pratique du tout, le % de ménages déclarant n'avoir JAMAIS CULTIVE / AUTRES SOURCES DE REVENUS s'élève à </t>
  </si>
  <si>
    <t xml:space="preserve">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</t>
  </si>
  <si>
    <t xml:space="preserve">%. Enfin le pourcentage déclarant ne pas avoir pratiqué de façon optimale l'agriculture à cause de l'INSECURITE LORS DE LA CULTURE OU DE LA RECOLTE (Raisons principale uniquement) est de </t>
  </si>
  <si>
    <t xml:space="preserve">NARRATIF POUR ISS SUR LES RAISONS DE NON PRATIQUE OPTIMALE DE L'AGRICULTURE </t>
  </si>
  <si>
    <t xml:space="preserve">, le pourcentage de ménages déclarant avoir un ACCES PHYSIQUE au marché TOUT AU LONG DE L'ANNEE est de </t>
  </si>
  <si>
    <t>%. Pour les ménages déclarant ne pas avoir un accès tout au long de l'année, les PERIODES DE NON ACCES sont les mois de JUIN (</t>
  </si>
  <si>
    <t>%), JUILLET (</t>
  </si>
  <si>
    <t>%), AOUT (</t>
  </si>
  <si>
    <t>%), SEPTEMBRE (</t>
  </si>
  <si>
    <t>%), OCTOBRE (</t>
  </si>
  <si>
    <t>NARRATIF POUR ISS SUR L'ACCES PHYSIQUE AUX MARCHES</t>
  </si>
  <si>
    <t xml:space="preserve">, le pourcentage de ménages ayant déclaré d'autres facteurs LIMITANT L'ACCES AU MARCHE s'élève à </t>
  </si>
  <si>
    <t xml:space="preserve">%. Parmi ces repondants, le pourcentage mentionnant le MAUVAIS ETAT DES ROUTES est de </t>
  </si>
  <si>
    <t xml:space="preserve">%, tandis que la proportion déclarant L'INSECURITE est de </t>
  </si>
  <si>
    <t xml:space="preserve">%, les TRACASSERIES ROUTIERES (taxes illégales) de </t>
  </si>
  <si>
    <t xml:space="preserve">% et d'AUTRES RAISONS de </t>
  </si>
  <si>
    <t xml:space="preserve">, la porportion de ménages déclarant que l'eau provient d'une SOURCE AMELIOREE DISPONIBLE SUR LE LIEU est de </t>
  </si>
  <si>
    <t xml:space="preserve">%. La proportion déclarant que l'eau provient d'une SOURCE AMELIOREE et est DISPONIBLE A MOINS DE 30 MINUTES (aller-retour et temps d'attente inclu) s'élève à 
</t>
  </si>
  <si>
    <t xml:space="preserve">% et le pourcentage déclarant une SOURCE AMELIOREE DISPONIBLE A PLUS DE 30 minutes (aller-retour et temps d'attente inclu) est de </t>
  </si>
  <si>
    <t xml:space="preserve">%. La proportion de ménages déclarant que l'eau provient d'une SOURCES NON AMELIOREE est de </t>
  </si>
  <si>
    <t xml:space="preserve">% et que l'eau provient directement des rivières, lacs, surface, etc., de </t>
  </si>
  <si>
    <t>NARRATIF POUR ISS SUR L'ACCES A L'EAU</t>
  </si>
  <si>
    <t>Ce marché est-il physiquement accessible durant toute l'année ?</t>
  </si>
  <si>
    <t>research.question</t>
  </si>
  <si>
    <t>sub.research.question</t>
  </si>
  <si>
    <t>Qst.name</t>
  </si>
  <si>
    <t>Indicateur</t>
  </si>
  <si>
    <t>Option.name</t>
  </si>
  <si>
    <t>Option.label</t>
  </si>
  <si>
    <t>Amada-Gaza</t>
  </si>
  <si>
    <t>Boganangone</t>
  </si>
  <si>
    <t>Dede-Mokouba</t>
  </si>
  <si>
    <t>Kaga-Bandoro</t>
  </si>
  <si>
    <t>Nana-Bakassa</t>
  </si>
  <si>
    <t>Nangha-Boguila</t>
  </si>
  <si>
    <t>info_gen</t>
  </si>
  <si>
    <t>displacement</t>
  </si>
  <si>
    <t>ig_11_idp_rtl</t>
  </si>
  <si>
    <t>% de ménages déplacés par raison principale du déplacement</t>
  </si>
  <si>
    <t>conflit_arme</t>
  </si>
  <si>
    <t>Conflits armés (inclus affrontements et attaques armées)</t>
  </si>
  <si>
    <t>-</t>
  </si>
  <si>
    <t>conflit_comm</t>
  </si>
  <si>
    <t>Conflits communautaires</t>
  </si>
  <si>
    <t>recherche_mssc</t>
  </si>
  <si>
    <t>Recherche de moyens de subsistance (emplois, revenus, etc.)</t>
  </si>
  <si>
    <t>recherche_service</t>
  </si>
  <si>
    <t>Recherche de services (santé, éducatiton, etc.)</t>
  </si>
  <si>
    <t>transhumance</t>
  </si>
  <si>
    <t>Arrivée de groupes d’éleveurs transhumants (armés ou non)</t>
  </si>
  <si>
    <t>autre</t>
  </si>
  <si>
    <t>Autre (merci de préciser)</t>
  </si>
  <si>
    <t>nsp</t>
  </si>
  <si>
    <t>Je ne sais pas / préfère ne pas répondre</t>
  </si>
  <si>
    <t>catastophe_nat</t>
  </si>
  <si>
    <t>Catastrophes naturelles (inondations, feux de brousse,…)</t>
  </si>
  <si>
    <t>ig_12_idp_length_idp</t>
  </si>
  <si>
    <t>% de ménages déplacés par durée moyenne depuis le départ du lieu d'origine</t>
  </si>
  <si>
    <t>1_3_mois</t>
  </si>
  <si>
    <t>Entre 1 et 3 mois</t>
  </si>
  <si>
    <t>1_mois</t>
  </si>
  <si>
    <t>Moins de 1 mois</t>
  </si>
  <si>
    <t>12_mois_ou_plus</t>
  </si>
  <si>
    <t>Plus de 1 an</t>
  </si>
  <si>
    <t>3_5_mois</t>
  </si>
  <si>
    <t>Entre 3 et 5 mois</t>
  </si>
  <si>
    <t>5_12_mois</t>
  </si>
  <si>
    <t>Entre 5 mois e 1 ans</t>
  </si>
  <si>
    <t>mssc</t>
  </si>
  <si>
    <t>revenus</t>
  </si>
  <si>
    <t>mssc_1_revenu</t>
  </si>
  <si>
    <t>% de ménages par niveau de revenus mensuels moyen</t>
  </si>
  <si>
    <t>1_50000</t>
  </si>
  <si>
    <t>Moins de 50 000 XAF</t>
  </si>
  <si>
    <t>100001_150000</t>
  </si>
  <si>
    <t>Entre 100 001 et  150 000 XAF</t>
  </si>
  <si>
    <t>150001_200000</t>
  </si>
  <si>
    <t>Entre 150 001 et 200 000 XAF</t>
  </si>
  <si>
    <t>200001_300000</t>
  </si>
  <si>
    <t>Entre 200001 et 300 000 XAF</t>
  </si>
  <si>
    <t>300001_500000</t>
  </si>
  <si>
    <t>Entre 300 001 et 500 000 XAF</t>
  </si>
  <si>
    <t>50001_100000</t>
  </si>
  <si>
    <t>Entre 50 001 et 100 000 XAF</t>
  </si>
  <si>
    <t>none</t>
  </si>
  <si>
    <t>Aucun</t>
  </si>
  <si>
    <t>500001_plus</t>
  </si>
  <si>
    <t>Plus de 500 001 XAF</t>
  </si>
  <si>
    <t>depenses</t>
  </si>
  <si>
    <t>mssc_3_dep_30j_alim</t>
  </si>
  <si>
    <t>Dépenses mensuelles moyennes au cours des 30 derniers jours en: Articles alimentaires</t>
  </si>
  <si>
    <t>NA</t>
  </si>
  <si>
    <t>mssc_3_dep_30j_elec</t>
  </si>
  <si>
    <t>Dépenses mensuelles moyennes au cours des 30 derniers jours en: Electricité</t>
  </si>
  <si>
    <t>mssc_3_dep_30j_eau</t>
  </si>
  <si>
    <t>Dépenses mensuelles moyennes au cours des 30 derniers jours en: Eau</t>
  </si>
  <si>
    <t>mssc_3_dep_30j_logement</t>
  </si>
  <si>
    <t>Dépenses mensuelles moyennes au cours des 30 derniers jours en: Logement / Location</t>
  </si>
  <si>
    <t>mssc_3_dep_30j_tel</t>
  </si>
  <si>
    <t>Dépenses mensuelles moyennes au cours des 30 derniers jours en: Téléphone / Accès internet</t>
  </si>
  <si>
    <t>mssc_3_dep_30j_comb</t>
  </si>
  <si>
    <t>Dépenses mensuelles moyennes au cours des 30 derniers jours en: Combustible : bois / charbon de bois / pétrole lampant / gaz butane</t>
  </si>
  <si>
    <t>mssc_3_dep_30j_transport</t>
  </si>
  <si>
    <t>Dépenses mensuelles moyennes au cours des 30 derniers jours en: Transport (déplacement, voyage, carburant, dépense pour les véhicules, etc.)</t>
  </si>
  <si>
    <t>mssc_3_dep_30j_hyg</t>
  </si>
  <si>
    <t>Dépenses mensuelles moyennes au cours des 30 derniers jours en: Savon / produits d’entretien et de nettoyage / Hygiène et soins corporels</t>
  </si>
  <si>
    <t>mssc_3_dep_30j_tabac_alc</t>
  </si>
  <si>
    <t>Dépenses mensuelles moyennes au cours des 30 derniers jours en: Tabac/Alcool</t>
  </si>
  <si>
    <t>sec_al</t>
  </si>
  <si>
    <t>fcs_acq</t>
  </si>
  <si>
    <t>secal_2_cereales</t>
  </si>
  <si>
    <t>% de ménages ayant consommé des Céréales, Racines, tubercules par différentes sources d'acquisition</t>
  </si>
  <si>
    <t>achats</t>
  </si>
  <si>
    <t xml:space="preserve">Achats (marché, boutique) </t>
  </si>
  <si>
    <t>dons_perso</t>
  </si>
  <si>
    <t xml:space="preserve">Dons d’amis/de voisins/parents </t>
  </si>
  <si>
    <t>propre_prod</t>
  </si>
  <si>
    <t>Propre production (jardin)</t>
  </si>
  <si>
    <t>troc</t>
  </si>
  <si>
    <t xml:space="preserve">Echanges d’aliments contre du travail ou biens </t>
  </si>
  <si>
    <t>aides_alim</t>
  </si>
  <si>
    <t>Aides alimentaires de la société civile, d’ONG, du gouvernement, du PAM, etc.</t>
  </si>
  <si>
    <t>chasse</t>
  </si>
  <si>
    <t>Chasse/cueillette/pêche/collecte</t>
  </si>
  <si>
    <t>emprunt</t>
  </si>
  <si>
    <t xml:space="preserve">Emprunt (crédit  de la boutique) </t>
  </si>
  <si>
    <t>secal_1_legumineuse</t>
  </si>
  <si>
    <t>Nombre de jours consommés - Légumineuses / noix</t>
  </si>
  <si>
    <t>secal_2_legumineuse</t>
  </si>
  <si>
    <t>% de ménages ayant consommé des Légumineuses / noix par différentes sources d'acquisition</t>
  </si>
  <si>
    <t>secal_1_lait</t>
  </si>
  <si>
    <t>Nombre de jours consommés - Lait et autres produits laitiers</t>
  </si>
  <si>
    <t>secal_2_lait</t>
  </si>
  <si>
    <t>% de ménages ayant consommé du Lait et autres produits laitiers par différentes sources d'acquisition</t>
  </si>
  <si>
    <t>secal_1_viande</t>
  </si>
  <si>
    <t>Nombre de jours consommés - Viande, Poisson, Œufs</t>
  </si>
  <si>
    <t>secal_2_viande</t>
  </si>
  <si>
    <t>% de ménages ayant consommé de la Viande, Poisson, Œufs par différentes sources d'acquisition</t>
  </si>
  <si>
    <t>secal_1_legumes</t>
  </si>
  <si>
    <t>Nombre de jours consommés - Légumes et feuilles vertes</t>
  </si>
  <si>
    <t>secal_2_legumes</t>
  </si>
  <si>
    <t>% de ménages ayant consommé des Légumes et feuilles vertes par différentes sources d'acquisition</t>
  </si>
  <si>
    <t>secal_1_fruits</t>
  </si>
  <si>
    <t>Nombre de jours consommés - Fruits</t>
  </si>
  <si>
    <t>secal_2_fruits</t>
  </si>
  <si>
    <t>% de ménages ayant consommé des Fruits par différentes sources d'acquisition</t>
  </si>
  <si>
    <t>secal_1_huile</t>
  </si>
  <si>
    <t>Nombre de jours consommés - Huile / gras / beurre</t>
  </si>
  <si>
    <t>secal_2_huile</t>
  </si>
  <si>
    <t>% de ménages ayant consommé des Huile / gras / beurre par différentes sources d'acquisition</t>
  </si>
  <si>
    <t>secal_1_sucre</t>
  </si>
  <si>
    <t xml:space="preserve">Nombre de jours consommés - Sucre ou produits sucré </t>
  </si>
  <si>
    <t>secal_2_sucre</t>
  </si>
  <si>
    <t>% de ménages ayant consommé des Sucre ou produits sucré par différentes sources d'acquisition</t>
  </si>
  <si>
    <t>secal_1_epices</t>
  </si>
  <si>
    <t>Nombre de jours consommés - Epices / condiments</t>
  </si>
  <si>
    <t>secal_2_epices</t>
  </si>
  <si>
    <t>% de ménages ayant consommé des Epices / condiments par différentes sources d'acquisition</t>
  </si>
  <si>
    <t>hhs</t>
  </si>
  <si>
    <t>secal_3_hhs</t>
  </si>
  <si>
    <t>% de ménages n'ayant eu aucun aliment à manger à la maison, de quelque nature que ce soit, à cause du manque de ressources au cours des 30 derniers jours</t>
  </si>
  <si>
    <t>non</t>
  </si>
  <si>
    <t>Non</t>
  </si>
  <si>
    <t>Je ne sais pas ou je ne souhaite pas répondre</t>
  </si>
  <si>
    <t>oui</t>
  </si>
  <si>
    <t>Oui</t>
  </si>
  <si>
    <t>secal_3_hhs_nb</t>
  </si>
  <si>
    <t>% de ménages n'ayant eu aucun aliment à manger à la maison, par fréquence</t>
  </si>
  <si>
    <t>parfois</t>
  </si>
  <si>
    <t>Parfois (3 à 10 fois)</t>
  </si>
  <si>
    <t>rarement</t>
  </si>
  <si>
    <t>Rarement (1 à 2 fois)</t>
  </si>
  <si>
    <t>souvent</t>
  </si>
  <si>
    <t>Souvent (plus que 10 fois)</t>
  </si>
  <si>
    <t>secal_4_hhs</t>
  </si>
  <si>
    <t>% de ménages ayant eu au moins un membre du ménage obligé de dormir affamé le soir parce qu'il n'y avait pas assez de nourriture au cours des 30 derniers jours</t>
  </si>
  <si>
    <t>secal_4_hhs_nb</t>
  </si>
  <si>
    <t>% de ménages ayant eu au moins un membres du ménages obligé de dormir affamé, par fréquence</t>
  </si>
  <si>
    <t>secal_5_hhs</t>
  </si>
  <si>
    <t>% de ménages ayant eu au moins un membre du ménage qui a passé un jour et une nuit entiers sans rien manger parce qu'il n'y avait pas assez de nourriture au cours des 30 derniers jours</t>
  </si>
  <si>
    <t>secal_5_hhs_nb</t>
  </si>
  <si>
    <t>% de ménages ayant eu au moins un membre du ménage qui a passé un jour et une nuit entiers sans rien manger, par fréquence</t>
  </si>
  <si>
    <t>agri</t>
  </si>
  <si>
    <t>secal_6_agric</t>
  </si>
  <si>
    <t>% de ménages pour qui la pratique de l'agriculture était optimale cette année</t>
  </si>
  <si>
    <t>secal_6_agric_raisons_1</t>
  </si>
  <si>
    <t>Borda Count - 1ère raison agriculture non-optimale</t>
  </si>
  <si>
    <t>Autre</t>
  </si>
  <si>
    <t>autre_activite</t>
  </si>
  <si>
    <t xml:space="preserve">Jamais cultivé / Autres sources de revenu </t>
  </si>
  <si>
    <t>insecurite</t>
  </si>
  <si>
    <t>Insécurité lors de la culture ou la récolte</t>
  </si>
  <si>
    <t>manque_financier</t>
  </si>
  <si>
    <t>Manque de moyens financiers</t>
  </si>
  <si>
    <t>manque_semences</t>
  </si>
  <si>
    <t xml:space="preserve">Manque de semences / outils </t>
  </si>
  <si>
    <t>manque_staff</t>
  </si>
  <si>
    <t xml:space="preserve">Manque / Insuffisance de main d’œuvre </t>
  </si>
  <si>
    <t>manque_terre</t>
  </si>
  <si>
    <t>Pas d’accès à la terre / Parcelle trop loin / Manque de terre</t>
  </si>
  <si>
    <t>sol_pauvre</t>
  </si>
  <si>
    <t>Sols trop pauvres</t>
  </si>
  <si>
    <t>manque_pluie</t>
  </si>
  <si>
    <t xml:space="preserve">Manque / Insuffisance de pluie  </t>
  </si>
  <si>
    <t>inondation</t>
  </si>
  <si>
    <t xml:space="preserve">Inondation                    </t>
  </si>
  <si>
    <t>secal_6_agric_raisons_2</t>
  </si>
  <si>
    <t>Borda Count - 2ème raison  agriculture non-optimale</t>
  </si>
  <si>
    <t>secal_6_agric_raisons_3</t>
  </si>
  <si>
    <t>Borda Count - 3ème raison agriculture non-optimale</t>
  </si>
  <si>
    <t>marche</t>
  </si>
  <si>
    <t>secal_9_acces_marche</t>
  </si>
  <si>
    <t>% de ménages ayant accès à un marché fonctionnel à promixité les 7 derniers jours</t>
  </si>
  <si>
    <t>marche_accessible</t>
  </si>
  <si>
    <t>Le marché est accessible, approvisionné, et à prix abordable pour mon ménage</t>
  </si>
  <si>
    <t>marche_exist_acces_dangereux</t>
  </si>
  <si>
    <t>marche_exist_acces_inacess_transport</t>
  </si>
  <si>
    <t>Il y a un marché dans la zone, mais je ne peux m'y rendre pour cause d'absence de moyens de transport</t>
  </si>
  <si>
    <t>marche_inexist</t>
  </si>
  <si>
    <t>Il n'y a pas de marchés à distance de marche dans la zone (aller-retour impossible dans la journée)</t>
  </si>
  <si>
    <t>marche_non_appro_bien_alim</t>
  </si>
  <si>
    <t>Le marché est accessible, mais il n'est pas correctement approvisionné en biens alimentaires</t>
  </si>
  <si>
    <t>marche_non_appro_nfi</t>
  </si>
  <si>
    <t>Le marché est accessible, mais il n'est pas correctement approvisionné en articles non-alimentaires</t>
  </si>
  <si>
    <t>marche_trop_cher</t>
  </si>
  <si>
    <t>J'ai accès à un marché, mais les prix sont trop élevés, et je ne peux m'y approvisionner complètement par conséquent</t>
  </si>
  <si>
    <t>marche_exist_acces_inacess_physique</t>
  </si>
  <si>
    <t>Il y a un marché dans la zone, mais je ne peux m'y rendre car j'ai des difficultés à me déplacer</t>
  </si>
  <si>
    <t>marche_exist_acces_inacess_secu</t>
  </si>
  <si>
    <t>Il y a un marché dans la zone, mais je ne peux m'y rendre pour cause d'insécurité sur la route</t>
  </si>
  <si>
    <t>wash</t>
  </si>
  <si>
    <t>acces_eau</t>
  </si>
  <si>
    <t>wash_1_source_boisson</t>
  </si>
  <si>
    <t>% de ménages par sources d'eau principales utilisées pour boire</t>
  </si>
  <si>
    <t>eau_robinet</t>
  </si>
  <si>
    <t>Eau du robinet / fontaine publique</t>
  </si>
  <si>
    <t>forage_mec</t>
  </si>
  <si>
    <t>Forage mécanique</t>
  </si>
  <si>
    <t>forage_man</t>
  </si>
  <si>
    <t>Forage manuel</t>
  </si>
  <si>
    <t>puit_prot</t>
  </si>
  <si>
    <t>Puits protégé</t>
  </si>
  <si>
    <t>puit_non_prot</t>
  </si>
  <si>
    <t>Puits NON protégé</t>
  </si>
  <si>
    <t>bouteilles</t>
  </si>
  <si>
    <t>Bouteilles d'eau / sachets d'eau</t>
  </si>
  <si>
    <t>eau_camion</t>
  </si>
  <si>
    <t>Eau amenée par camion</t>
  </si>
  <si>
    <t>source_amen</t>
  </si>
  <si>
    <t>Source aménagée</t>
  </si>
  <si>
    <t>source_non_amen</t>
  </si>
  <si>
    <t>Source NON aménagée</t>
  </si>
  <si>
    <t>eau_de_pluie</t>
  </si>
  <si>
    <t>Eau de pluie</t>
  </si>
  <si>
    <t>cours_d_eau</t>
  </si>
  <si>
    <t>Cours d'eau (fleuve, rivière, ruisseau, eau de surface, etc.), lac / étang / mare ou flaque / Eau stagnante</t>
  </si>
  <si>
    <t>wash_2_source_autre_usage</t>
  </si>
  <si>
    <t>% de ménages par sources d'eau principales utilisées pour les autres usages (pour cuisiner, pour des raisons hygiéniques, pour se laver ou laver)</t>
  </si>
  <si>
    <t>wash_4_temps</t>
  </si>
  <si>
    <t>% de ménages par temps moyen pour rejoindre la source d'eau principale, récupérer l'eau et revenir (incluant le temps d'attente à la source)</t>
  </si>
  <si>
    <t>0_5_min</t>
  </si>
  <si>
    <t>Moins de 5 minutes</t>
  </si>
  <si>
    <t>16_30_min</t>
  </si>
  <si>
    <t xml:space="preserve">Entre 16 et 30 minutes </t>
  </si>
  <si>
    <t>31_plus_min</t>
  </si>
  <si>
    <t>Plus de 31 minutes</t>
  </si>
  <si>
    <t>5_15_min</t>
  </si>
  <si>
    <t>Entre 5 et 15 minutes</t>
  </si>
  <si>
    <t>sur_place</t>
  </si>
  <si>
    <t>J'y ai accès dans mon ménage</t>
  </si>
  <si>
    <t>wash_5_saison_seche</t>
  </si>
  <si>
    <t>% de ménages ayant leur principale source d'eau disponible durant la saison sèche et la saison des pluies</t>
  </si>
  <si>
    <t>wash_6_nb_bidons</t>
  </si>
  <si>
    <t>Nombre moyen de récipients  utilisé hier pour collecter de l'eau utilisée à des fins domestiques (boire, manger, se laver, nettoyer)</t>
  </si>
  <si>
    <t>volume_total_recipients</t>
  </si>
  <si>
    <t>Volume total moyen des récipients de collecte de l'eau</t>
  </si>
  <si>
    <t>volume_total_recipients_pp</t>
  </si>
  <si>
    <t>Quantité d’eau moyenne utilisée par jour et par personne (en litres)</t>
  </si>
  <si>
    <t>wash_9_insuff_raisons_certains_groupes</t>
  </si>
  <si>
    <t>% de ménages dont certains membres n'ont pas accès aux sources d’eau, par types de groupes de populations discriminées</t>
  </si>
  <si>
    <t>filles</t>
  </si>
  <si>
    <t>Les filles (moins de 18 ans)</t>
  </si>
  <si>
    <t>gracons</t>
  </si>
  <si>
    <t>Les garçons (moins de 18 ans)</t>
  </si>
  <si>
    <t>femmes</t>
  </si>
  <si>
    <t>Les femmes (plus de 18 ans)</t>
  </si>
  <si>
    <t>hommes</t>
  </si>
  <si>
    <t>Les hommes (plus de 18 ans)</t>
  </si>
  <si>
    <t>personnes_agees</t>
  </si>
  <si>
    <t>Les personnes agées (plus de 60 ans)</t>
  </si>
  <si>
    <t>minorites_ethniques</t>
  </si>
  <si>
    <t>Les minorités ethniques</t>
  </si>
  <si>
    <t>personnes_handi</t>
  </si>
  <si>
    <t>Les personnes en situation de handicap</t>
  </si>
  <si>
    <t>Autres (merci de préciser)</t>
  </si>
  <si>
    <t>assainissement</t>
  </si>
  <si>
    <t>wash_10_infra_sanit</t>
  </si>
  <si>
    <t>% de ménages par type d'infrastructure sanitaire (latrine ou toilettes) utilisé</t>
  </si>
  <si>
    <t>defec_air_libre</t>
  </si>
  <si>
    <t>Défécation à l'air libre sans zone précise</t>
  </si>
  <si>
    <t>defec_air_libre_cours_d_eau</t>
  </si>
  <si>
    <t xml:space="preserve">Défécation à l'air libre dans le cours d'eau </t>
  </si>
  <si>
    <t>defec_air_libre_zone_precise</t>
  </si>
  <si>
    <t xml:space="preserve">Défécation à l'air libre dans une zone précise et contrôlée </t>
  </si>
  <si>
    <t>latrine_acceptable</t>
  </si>
  <si>
    <t>Toilette / latrine hygiénique acceptable</t>
  </si>
  <si>
    <t>latrine_non_acceptable</t>
  </si>
  <si>
    <t>Latrine non hygiénique / non acceptable</t>
  </si>
  <si>
    <t>wash_11_sanit_partagee</t>
  </si>
  <si>
    <t>% de ménages partageant une infrastructure sanitaire (latrines ou toilettes) avec plus de 20 personnes</t>
  </si>
  <si>
    <t>wash_12_sanit_partagee_par_genre</t>
  </si>
  <si>
    <t>% de ménages utilisant des latrines communautaires séparées par genre (homme/femme)</t>
  </si>
  <si>
    <t>wash_13_sanit_partagee_espace_femmes</t>
  </si>
  <si>
    <t>% de ménages utilisant des latrines communautaires comprennant un espace réservé aux femmes pour leur hygiène menstruelle</t>
  </si>
  <si>
    <t>wash_14_suffisant</t>
  </si>
  <si>
    <t>% de ménages par type de satisfaction à l'accès actuel aux installations sanitaires pour répondre à leurs besoins essentiels</t>
  </si>
  <si>
    <t>insuff</t>
  </si>
  <si>
    <t xml:space="preserve">Insuffisant </t>
  </si>
  <si>
    <t>juste_assez</t>
  </si>
  <si>
    <t xml:space="preserve">Juste assez </t>
  </si>
  <si>
    <t>pas_suff_du_tout</t>
  </si>
  <si>
    <t>Pas suffisant du tout</t>
  </si>
  <si>
    <t>plus_que_suff</t>
  </si>
  <si>
    <t xml:space="preserve">Plus que suffisant </t>
  </si>
  <si>
    <t>suff</t>
  </si>
  <si>
    <t>Suffisant</t>
  </si>
  <si>
    <t>wash_15_insuff_raisons_certains_groupes</t>
  </si>
  <si>
    <t>% de ménages dont certains membres n'ont pas accès aux toilettes / latrines, par types de groupes de populations discriminées</t>
  </si>
  <si>
    <t>hygiene</t>
  </si>
  <si>
    <t>wash_18_lavage_main_moment</t>
  </si>
  <si>
    <t>% de ménages dont le répondant se lavent les mains, par moment</t>
  </si>
  <si>
    <t>apres_toilette</t>
  </si>
  <si>
    <t>Après la toilette ou la latrine</t>
  </si>
  <si>
    <t>apres_nettoyage</t>
  </si>
  <si>
    <t>Après le nettoyage ou changement des couches de l’enfant</t>
  </si>
  <si>
    <t>avant_cuisiner</t>
  </si>
  <si>
    <t>Avant de préparer les aliments</t>
  </si>
  <si>
    <t>avant_manger</t>
  </si>
  <si>
    <t>Avant de manger</t>
  </si>
  <si>
    <t>avant_allaitement</t>
  </si>
  <si>
    <t>Avant de donner le sein à l’enfant</t>
  </si>
  <si>
    <t>apres_champs</t>
  </si>
  <si>
    <t>Au retour des champs</t>
  </si>
  <si>
    <t>Autres (Ablution, après manger…)</t>
  </si>
  <si>
    <t xml:space="preserve">Je ne sais pas ou je ne souhaite pas répondre </t>
  </si>
  <si>
    <t>wash_19_lavage_main_moyens</t>
  </si>
  <si>
    <t>% de ménages dont le répondant se lavent les mains, par moyen</t>
  </si>
  <si>
    <t>eau</t>
  </si>
  <si>
    <t>Avec de l'eau simple</t>
  </si>
  <si>
    <t>savon</t>
  </si>
  <si>
    <t>Avec du savon</t>
  </si>
  <si>
    <t>cendre</t>
  </si>
  <si>
    <t>Avec de la cendre</t>
  </si>
  <si>
    <t>wash_20_dechets</t>
  </si>
  <si>
    <t>% de ménages pouvant voir des déchets solides ou ordures (à 30 mètres ou moins de leur logement)</t>
  </si>
  <si>
    <t>wash_20_excrements</t>
  </si>
  <si>
    <t>% de ménages pouvant voir des excréments humains (à 30 mètres ou moins de leur logement)</t>
  </si>
  <si>
    <t>wash_20_eau_stagnante</t>
  </si>
  <si>
    <t>% de ménages pouvant voir de l'eau stagnante (à 30 mètres ou moins de leur logement)</t>
  </si>
  <si>
    <t>wash_20_animaux_morts</t>
  </si>
  <si>
    <t>% de ménages pouvant voir des animaux morts (à 30 mètres ou moins de leur logement)</t>
  </si>
  <si>
    <t>wash_20_rongeurs</t>
  </si>
  <si>
    <t>% de ménages pouvant voir des rongeurs (à 30 mètres ou moins de leur logement)</t>
  </si>
  <si>
    <t>sante</t>
  </si>
  <si>
    <t>membre_decede</t>
  </si>
  <si>
    <t>sante_5_deces</t>
  </si>
  <si>
    <t>% de ménages ayant eu au moins un membre décédé lors des 90 derniers jours</t>
  </si>
  <si>
    <t>sante_5_deces_relation</t>
  </si>
  <si>
    <t>% de ménages ayant eu un membre décédé lors des 90 derniers jours par relation à la personne décédée</t>
  </si>
  <si>
    <t>Pas de lien biologique (merci de préciser)</t>
  </si>
  <si>
    <t>famille_eloignee</t>
  </si>
  <si>
    <t>Famille plus éloignée (cousins, oncle, tante, neveu, nièce, autre)</t>
  </si>
  <si>
    <t>famille_proche</t>
  </si>
  <si>
    <t>Famille proche (parents, grands-parents, enfants)</t>
  </si>
  <si>
    <t>sante_5_deces_age</t>
  </si>
  <si>
    <t>Age moyen du dernier membre décédé lors des 90 derniers jours</t>
  </si>
  <si>
    <t>sante_5_deces_sexe</t>
  </si>
  <si>
    <t>% de ménages ayant eu un membre décédé lors des 90 derniers jours par genre de la personne décédée</t>
  </si>
  <si>
    <t>femme</t>
  </si>
  <si>
    <t>Une femme</t>
  </si>
  <si>
    <t>homme</t>
  </si>
  <si>
    <t>Un homme</t>
  </si>
  <si>
    <t>sante_5_deces_cause</t>
  </si>
  <si>
    <t>% de ménages ayant eu un membre décédé lors des 90 derniers jours par cause du décès</t>
  </si>
  <si>
    <t>acc_CA</t>
  </si>
  <si>
    <t>Décès suite à un accident lié au conflit armé (conflit / violence)</t>
  </si>
  <si>
    <t>cause_animale</t>
  </si>
  <si>
    <t>Décès suite à une morsure / piqûre animale / attaque animale ( Paludisme / Rage)</t>
  </si>
  <si>
    <t>maladie_autre</t>
  </si>
  <si>
    <t>Décès suite à une maladie (autre)</t>
  </si>
  <si>
    <t>maladie_diarr</t>
  </si>
  <si>
    <t>Décès suite à une maladie (diarrhée, liquide ou sanglante)</t>
  </si>
  <si>
    <t>manque_nourrit</t>
  </si>
  <si>
    <t>Décès suite à un manque de nourriture (Famine / Malnutrition)</t>
  </si>
  <si>
    <t>naturelle</t>
  </si>
  <si>
    <t xml:space="preserve">Cause naturelle de décès (ex. âge) </t>
  </si>
  <si>
    <t>acc_route</t>
  </si>
  <si>
    <t>Décès suite à un accident de la route (accident de voiture, moto, bus, etc.)</t>
  </si>
  <si>
    <t>acc_travail</t>
  </si>
  <si>
    <t>Décès suite à un accident de travail</t>
  </si>
  <si>
    <t>catast_nat</t>
  </si>
  <si>
    <t xml:space="preserve">Décès suite à une catastrophe naturelle (inondation, éboulements de terrain, incendie, etc.) </t>
  </si>
  <si>
    <t>protection</t>
  </si>
  <si>
    <t>securite</t>
  </si>
  <si>
    <t>protect_2_femmes</t>
  </si>
  <si>
    <t>% de ménages ayant peur pour la sécurité des femmes adultes</t>
  </si>
  <si>
    <t>protect_2_femmes_risque</t>
  </si>
  <si>
    <t>% de ménages ayant peur pour la sécurité des femmes adultes, par raison</t>
  </si>
  <si>
    <t>vol_betail</t>
  </si>
  <si>
    <t xml:space="preserve">Vol de bétail </t>
  </si>
  <si>
    <t>pillage_criminalite</t>
  </si>
  <si>
    <t xml:space="preserve">Pillage / criminalité </t>
  </si>
  <si>
    <t>harcelement</t>
  </si>
  <si>
    <t>Harcèlement pour révéler des informations</t>
  </si>
  <si>
    <t>mariage_force</t>
  </si>
  <si>
    <t xml:space="preserve">Mariage avant 18 ans / mariage forcé (contre sa volonté) </t>
  </si>
  <si>
    <t>separation_famille</t>
  </si>
  <si>
    <t xml:space="preserve">Séparation de la famille </t>
  </si>
  <si>
    <t>violence_voisins</t>
  </si>
  <si>
    <t>Violence entre voisins</t>
  </si>
  <si>
    <t>conflits_fonciers</t>
  </si>
  <si>
    <t xml:space="preserve">Conflits fonciers </t>
  </si>
  <si>
    <t>incident_transhumance</t>
  </si>
  <si>
    <t>Incident causé par la transhumance</t>
  </si>
  <si>
    <t>violence_sexuelles</t>
  </si>
  <si>
    <t>Violences sexuelles</t>
  </si>
  <si>
    <t>recrutement_force</t>
  </si>
  <si>
    <t xml:space="preserve">Recrutement forcé </t>
  </si>
  <si>
    <t>travail_force</t>
  </si>
  <si>
    <t xml:space="preserve">Travail forcé (contre sa volonté) </t>
  </si>
  <si>
    <t>enlevement</t>
  </si>
  <si>
    <t xml:space="preserve">Enlèvements / kidnapping – général </t>
  </si>
  <si>
    <t>enlevement_travail_force</t>
  </si>
  <si>
    <t xml:space="preserve">Enlèvements / kidnapping pour du travail forcé (contre sa volonté) </t>
  </si>
  <si>
    <t>meurtre_diff_groupes</t>
  </si>
  <si>
    <t xml:space="preserve">Meurtre / blessure entre membre de différents groupes </t>
  </si>
  <si>
    <t>meurtre_meme_groupe</t>
  </si>
  <si>
    <t>Meurtre / blessure au sein d'un même groupe</t>
  </si>
  <si>
    <t>tensions_communautes</t>
  </si>
  <si>
    <t>Tensions entre communauté hôte / communauté déplacé</t>
  </si>
  <si>
    <t>protect_2_hommes</t>
  </si>
  <si>
    <t>% de ménages ayant peur pour la sécurité hommes adultes</t>
  </si>
  <si>
    <t>protect_2_hommes_risque</t>
  </si>
  <si>
    <t>% de ménages ayant peur pour la sécurité des hommes adultes, par raison</t>
  </si>
  <si>
    <t>protect_3_filles</t>
  </si>
  <si>
    <t>% de ménages ayant peur pour la sécurité des filles (moins de 18 ans)</t>
  </si>
  <si>
    <t>protect_3_filles_risque</t>
  </si>
  <si>
    <t>% de ménages ayant peur pour la sécurité des filles, par raison</t>
  </si>
  <si>
    <t>protect_3_garcons</t>
  </si>
  <si>
    <t>% de ménages ayant peur pour la sécurité garçons (moins de 18 ans)</t>
  </si>
  <si>
    <t>protect_3_garcons_risque</t>
  </si>
  <si>
    <t>% de ménages ayant peur pour la sécurité des garçons, par raison</t>
  </si>
  <si>
    <t>protect_4</t>
  </si>
  <si>
    <t>% de ménages dont des personnes ont été forcées de travailler, forcées d’accepter un emploi ou forcées de rester dans un emploi contre leur gré (lors des 6 derniers mois)</t>
  </si>
  <si>
    <t>protect_5_travail_force</t>
  </si>
  <si>
    <t>% de ménages dont des personnes ont été forcées de travailler, par type de travail forcé</t>
  </si>
  <si>
    <t>agriculture_forets</t>
  </si>
  <si>
    <t>Agriculture / exploitation forestière</t>
  </si>
  <si>
    <t>peche</t>
  </si>
  <si>
    <t>Pêche</t>
  </si>
  <si>
    <t>mines</t>
  </si>
  <si>
    <t>Mines / carrières</t>
  </si>
  <si>
    <t>indutrie</t>
  </si>
  <si>
    <t>Production industrielle</t>
  </si>
  <si>
    <t>construction</t>
  </si>
  <si>
    <t>Construction</t>
  </si>
  <si>
    <t>commerce_automobile</t>
  </si>
  <si>
    <t>Commerce de gros et de détail / réparation de véhicules automobiles et de motocycles</t>
  </si>
  <si>
    <t>hotellerie_restauration</t>
  </si>
  <si>
    <t>Hôtellerie et services de restauration</t>
  </si>
  <si>
    <t>militaire</t>
  </si>
  <si>
    <t>Militaire</t>
  </si>
  <si>
    <t>arts</t>
  </si>
  <si>
    <t>Arts, spectacles et loisirs</t>
  </si>
  <si>
    <t>prostitution</t>
  </si>
  <si>
    <t>Prostitution / exploitation sexuelle</t>
  </si>
  <si>
    <t>drogue</t>
  </si>
  <si>
    <t>Production de drogues / vente ou trafic de drogues</t>
  </si>
  <si>
    <t>mendicite</t>
  </si>
  <si>
    <t>Mendicité</t>
  </si>
  <si>
    <t>services_personnels</t>
  </si>
  <si>
    <t>Services personnels (p. ex. salons de massage, salons de beauté)</t>
  </si>
  <si>
    <t>travail_domestique</t>
  </si>
  <si>
    <t>Travail domestique</t>
  </si>
  <si>
    <t>combats</t>
  </si>
  <si>
    <t>Engagement dans des combats</t>
  </si>
  <si>
    <t>autres_actions_militaires</t>
  </si>
  <si>
    <t>Participation à d'autres actions militaires</t>
  </si>
  <si>
    <t>soutien_ga</t>
  </si>
  <si>
    <t>Fournir des services de soutien à la force ou au groupe armé (p. ex. cuisiner, aller chercher de l'eau, ramasser du bois de chauffage)</t>
  </si>
  <si>
    <t>portier</t>
  </si>
  <si>
    <t>Portier</t>
  </si>
  <si>
    <t>espion</t>
  </si>
  <si>
    <t>Espionner</t>
  </si>
  <si>
    <t>services_sexuels</t>
  </si>
  <si>
    <t>Fourniture de services sexuels</t>
  </si>
  <si>
    <t xml:space="preserve">Autre </t>
  </si>
  <si>
    <t>traumatisme</t>
  </si>
  <si>
    <t>protect_11</t>
  </si>
  <si>
    <t>% de ménages ayant au moins un membre souffrant de détresse psychosociale</t>
  </si>
  <si>
    <t>mecanisme</t>
  </si>
  <si>
    <t>protect_13</t>
  </si>
  <si>
    <t>% de ménages rapportant l'existence d'un mécanisme communautaire pour reporter des problèmes de protection à distance de marche, par type de mécanisme</t>
  </si>
  <si>
    <t>comite_protection</t>
  </si>
  <si>
    <t>Comité de protection</t>
  </si>
  <si>
    <t>relais_communautaire</t>
  </si>
  <si>
    <t>Relais communautaire</t>
  </si>
  <si>
    <t>administration_leg</t>
  </si>
  <si>
    <t>Administration légale</t>
  </si>
  <si>
    <t>administration_loc</t>
  </si>
  <si>
    <t>Administration locale</t>
  </si>
  <si>
    <t>centre_ecoute</t>
  </si>
  <si>
    <t>Centre écoute et conseil</t>
  </si>
  <si>
    <t>Autres</t>
  </si>
  <si>
    <t>aucun</t>
  </si>
  <si>
    <t>Non, aucun</t>
  </si>
  <si>
    <t>coping_1_aliments_moins_preferes</t>
  </si>
  <si>
    <t>% de ménages qui ont consommé des aliments préférés dans les 7 derniers jours</t>
  </si>
  <si>
    <t>coping_strategie</t>
  </si>
  <si>
    <t>coping_1_1_aliments_moins_preferes_jours</t>
  </si>
  <si>
    <t>Coping Mechanism - Nombre de jour - A consommé des aliments préférés</t>
  </si>
  <si>
    <t>coping_6_emprunt_nourriture_argent</t>
  </si>
  <si>
    <t>% de ménages qui ont emprunté de la nourriture ou recouru à l’aide des parents, des voisins ou des amis</t>
  </si>
  <si>
    <t>coping_6_1_emprunter_nourriture_argent_jours</t>
  </si>
  <si>
    <t>Coping Mechanism - Nombre de jours - Emprunté de la nourriture ou recouru à l’aide des parents, des voisins ou des amis</t>
  </si>
  <si>
    <t>coping_3_diminution_quantite</t>
  </si>
  <si>
    <t>% de ménages qui ont diminué la quantité consommée pendant les repas</t>
  </si>
  <si>
    <t>coping_3_1_diminution_quantite_jours</t>
  </si>
  <si>
    <t>Coping Mechanism - Nombre de jours - a diminué la quantité pendant les repas</t>
  </si>
  <si>
    <t>coping_2_restriction_adultes</t>
  </si>
  <si>
    <t>% de ménages qui ont restreint la consommation de nourriture des adultes pour permettre aux plus jeunes de manger davantage</t>
  </si>
  <si>
    <t>coping_2_1_restriction_nourriture_adultes_jours</t>
  </si>
  <si>
    <t>Coping Mechanism - Nombre de jours - Restreint la consommation des adultes</t>
  </si>
  <si>
    <t>coping_8_reduction_repas</t>
  </si>
  <si>
    <t>% de ménages qui ont diminué le nombre de repas par jour</t>
  </si>
  <si>
    <t>coping_8_1_reduction_repas_jours</t>
  </si>
  <si>
    <t>Coping Mechanism - Nombre de jours - diminué nombre de repas</t>
  </si>
  <si>
    <t>coping_4_reduction_eau_domestique</t>
  </si>
  <si>
    <t>% de ménages qui ont réduit la quantité d'eau utilisée à des fins domestiques (pour boire, laver, cuisiner, etc.)</t>
  </si>
  <si>
    <t>coping_4_1_reduction_eau_domestique_jours</t>
  </si>
  <si>
    <t>Coping Mechanism - Nombre de jours - Réduit la consommation d'eau</t>
  </si>
  <si>
    <t>coping_5_utilisation_eau_non_sure</t>
  </si>
  <si>
    <t>% de ménages qui ont utilisé de l'eau non sûre (sans la bouillir ou la purifier) d'une source non-améliorée</t>
  </si>
  <si>
    <t>coping_5_1_utilisation_eau_non_sure_jours</t>
  </si>
  <si>
    <t>Coping Mechanism - Nombre de jours - utilisé de l'eau non-sûr</t>
  </si>
  <si>
    <t>LCS</t>
  </si>
  <si>
    <t>secal_11_lcs_actifs_non_prod</t>
  </si>
  <si>
    <t>% de ménages par stratégie de survie - Vendre des actifs non productifs du ménage (radio, meubles, réfrigérateur, télévision, bijoux, etc.)</t>
  </si>
  <si>
    <t>non_besoin</t>
  </si>
  <si>
    <t>Non, parce que je n’en ai pas eu besoin</t>
  </si>
  <si>
    <t>non_deja_fait</t>
  </si>
  <si>
    <t>Non, parce que j’ai déjà vendu ces actifs ou mené cette activité au cours des derniers mois et je ne peux pas continuer à le faire</t>
  </si>
  <si>
    <t xml:space="preserve">Oui </t>
  </si>
  <si>
    <t>secal_11_lcs_actifs_prod</t>
  </si>
  <si>
    <t>% de ménages par stratégie de survie - Vendre des actifs productifs ou moyens de transport (matériel agricole, machine à coudre, brouette, vélo, voiture, etc.)</t>
  </si>
  <si>
    <t>secal_11_lcs_reduire_dep</t>
  </si>
  <si>
    <t>% de ménages par stratégie de survie - Réduire les dépenses non alimentaires essentielles telles que l’éducation, la santé</t>
  </si>
  <si>
    <t>secal_11_lcs_dep_epargne</t>
  </si>
  <si>
    <t>% de ménages par stratégie de survie - Dépenser l’épargne</t>
  </si>
  <si>
    <t>secal_11_lcs_emprunter</t>
  </si>
  <si>
    <t>% de ménages par stratégie de survie - Emprunter de l’argent/nourriture à un préteur officielle/banque</t>
  </si>
  <si>
    <t>secal_11_lcs_retirer_ecole</t>
  </si>
  <si>
    <t>% de ménages par stratégie de survie - Retirer les enfants de l’école</t>
  </si>
  <si>
    <t>non_perti</t>
  </si>
  <si>
    <t>Non applicable</t>
  </si>
  <si>
    <t>secal_11_lcs_vendre_maison</t>
  </si>
  <si>
    <t>% de ménages par stratégie de survie - Vendre la maison, la parcelle de terrain ou le champ</t>
  </si>
  <si>
    <t>secal_11_lcs_activites_risquees</t>
  </si>
  <si>
    <t>% de ménages par stratégie de survie - Un membre de la famille a dû s’engager dans des activités risquées ou illégales génératrices de revenus (vols, vente de la drogue, travail avec groupes armés, prostitution, etc.)</t>
  </si>
  <si>
    <t>secal_11_lcs_mendier</t>
  </si>
  <si>
    <t>% de ménages par stratégie de survie - Mendier</t>
  </si>
  <si>
    <t>secal_11_lcs_vendre_animaux</t>
  </si>
  <si>
    <t>% de ménages par stratégie de survie - Vendre plus d’animaux (non-productifs) que d’habitude</t>
  </si>
  <si>
    <t>secal_11_lcs_consommer_semences</t>
  </si>
  <si>
    <t>% de ménages par stratégie de survie - Consommation des semences</t>
  </si>
  <si>
    <t>AAP</t>
  </si>
  <si>
    <t>aap_1_source_confiance</t>
  </si>
  <si>
    <t>% de ménages par source d'information de confiance</t>
  </si>
  <si>
    <t>amis_famille</t>
  </si>
  <si>
    <t xml:space="preserve">De la part d'amis et de la famille </t>
  </si>
  <si>
    <t xml:space="preserve">Autre                                       </t>
  </si>
  <si>
    <t>chef_communaut</t>
  </si>
  <si>
    <t>faca</t>
  </si>
  <si>
    <t>De la part de la Force armée (FACA)</t>
  </si>
  <si>
    <t>fonctionnaires_gouvernement</t>
  </si>
  <si>
    <t>De la part des fonctionnaires du gouvernement</t>
  </si>
  <si>
    <t>gendarmerie</t>
  </si>
  <si>
    <t>De la part de la gendarmerie</t>
  </si>
  <si>
    <t>humanitaires_ong_internationales</t>
  </si>
  <si>
    <t>De la part des travailleurs humanitaires des ONG internationales</t>
  </si>
  <si>
    <t>humanitaires_ong_nationales</t>
  </si>
  <si>
    <t>De la part des travailleurs humanitaires des ONG nationales</t>
  </si>
  <si>
    <t>humanitaires_onu</t>
  </si>
  <si>
    <t>De la part des travailleurs humanitaires des Nations Unies</t>
  </si>
  <si>
    <t>leaders_religieux</t>
  </si>
  <si>
    <t xml:space="preserve">De la part d'un leader religieux </t>
  </si>
  <si>
    <t>groupes_armes</t>
  </si>
  <si>
    <t>De la part de GA (Groupes armés)</t>
  </si>
  <si>
    <t>radio</t>
  </si>
  <si>
    <t>aap_2_type_information</t>
  </si>
  <si>
    <t>% de ménages par types d'informations souhaitées</t>
  </si>
  <si>
    <t>nouvelles_zone_actuelle</t>
  </si>
  <si>
    <t>Des nouvelles sur ce qu’il se passe dans la zone où vous vous situez</t>
  </si>
  <si>
    <t>nouvelles_zone_passee</t>
  </si>
  <si>
    <t>Des nouvelles sur ce qu’il se passe dans la zone où vous habitiez avant (si différent)</t>
  </si>
  <si>
    <t>personnes_manquantes</t>
  </si>
  <si>
    <t>Retrouver des personnes manquantes</t>
  </si>
  <si>
    <t>securite_zone_actuelle</t>
  </si>
  <si>
    <t>De l’information sur la situation de sécurité dans la zone où vous vous situez</t>
  </si>
  <si>
    <t>enregistrement_aide_humanitaire</t>
  </si>
  <si>
    <t>Savoir comment s’enregistrer pour obtenir de l’aide humanitaire</t>
  </si>
  <si>
    <t>Savoir comment obtenir de l’eau</t>
  </si>
  <si>
    <t>nourriture</t>
  </si>
  <si>
    <t>Savoir comment obtenir de la nourriture</t>
  </si>
  <si>
    <t>abri_logement_materiel</t>
  </si>
  <si>
    <t>Savoir comment obtenir un abri / un logement / du matériel pour construire un abri</t>
  </si>
  <si>
    <t>nutrition</t>
  </si>
  <si>
    <t>De l’information sur la nutrition</t>
  </si>
  <si>
    <t>nourriture_prix</t>
  </si>
  <si>
    <t>De l’information sur les prix de la nourriture</t>
  </si>
  <si>
    <t>cultures_prix_betail</t>
  </si>
  <si>
    <t>De l’information sur les cultures locales / prix du bétail</t>
  </si>
  <si>
    <t>combustible_bois_chauffage</t>
  </si>
  <si>
    <t>Savoir comment obtenir du combustible pour la cuisine / bois de chauffage</t>
  </si>
  <si>
    <t>meteo_locale</t>
  </si>
  <si>
    <t>De l’information sur la météo locale</t>
  </si>
  <si>
    <t>soins_consultation</t>
  </si>
  <si>
    <t>Savoir comment obtenir des soins / une consultation médicale</t>
  </si>
  <si>
    <t>aide_attaque_harcelement_enlevement</t>
  </si>
  <si>
    <t>Savoir comment obtenir de l’aide ou du soutien après avoir été attaqué, harcelé ou enlevé</t>
  </si>
  <si>
    <t>aide_travail_force</t>
  </si>
  <si>
    <t xml:space="preserve">Savoir comment obtenir de l’aide après avoir été forcé à faire un travail ou à exercer une activité contre sa volonté </t>
  </si>
  <si>
    <t>aide_violences_sexuelles</t>
  </si>
  <si>
    <t>Savoir comment obtenir de l'aide ou du soutien après avoir été victime de violences sexuelles</t>
  </si>
  <si>
    <t>prevention_attaques_harcelement_enlevement</t>
  </si>
  <si>
    <t>Savoir comment rester en sécurité afin de prévenir les attaques, le harcèlement ou les enlèvements</t>
  </si>
  <si>
    <t>documents_personnels</t>
  </si>
  <si>
    <t>Savoir comment remplacer ses documents personnels (e.g. certificat de naissance / carte d'identité)</t>
  </si>
  <si>
    <t>education</t>
  </si>
  <si>
    <t>Savoir comment avoir accès à de l’éducation</t>
  </si>
  <si>
    <t>travail</t>
  </si>
  <si>
    <t>Savoir comment trouver du travail</t>
  </si>
  <si>
    <t>transport</t>
  </si>
  <si>
    <t>Savoir comment avoir accès à des moyens de transport</t>
  </si>
  <si>
    <t>argent_soutien_financier</t>
  </si>
  <si>
    <t>Savoir comment obtenir de l’argent / un soutien financier</t>
  </si>
  <si>
    <t>retour_lieu_origine</t>
  </si>
  <si>
    <t>Avoir de l'information sur la possibilité de retourner dans les lieux d'origine</t>
  </si>
  <si>
    <t>retrouver_logement</t>
  </si>
  <si>
    <t>Avoir de l'information sur comment pouvoir retrouver un logement</t>
  </si>
  <si>
    <t>aide_agences_humanitaires</t>
  </si>
  <si>
    <t>Avoir de l'information sur les agences humanitaires qui leur fournissent de l'aide</t>
  </si>
  <si>
    <t>plaite_type_aide</t>
  </si>
  <si>
    <t xml:space="preserve">Savoir comment pouvoir se plaindre sur le type d'aide reçu </t>
  </si>
  <si>
    <t>plainte_maniere_aide</t>
  </si>
  <si>
    <t>Savoir comment pouvoir se plaindre sur la manière dont l'aide est reçue (mauvais comportement des fournisseurs d'aide)</t>
  </si>
  <si>
    <t>comportement_fournisseurs_aide</t>
  </si>
  <si>
    <t>Savoir comment les fournisseurs d'aide doivent se comporter</t>
  </si>
  <si>
    <t>aap_3_canal_information</t>
  </si>
  <si>
    <t>% de ménages par moyen préféré pour recevoir information</t>
  </si>
  <si>
    <t>appel</t>
  </si>
  <si>
    <t xml:space="preserve">Appel téléphonique </t>
  </si>
  <si>
    <t>autre_reseau_social</t>
  </si>
  <si>
    <t>Autre réseau social</t>
  </si>
  <si>
    <t>face_a_face</t>
  </si>
  <si>
    <t>En personne, face à face (merci de préciser avec qui vous souhaiteriez en discuter)</t>
  </si>
  <si>
    <t>facebook</t>
  </si>
  <si>
    <t>Facebook</t>
  </si>
  <si>
    <t>feuillets</t>
  </si>
  <si>
    <t>Par feuillets</t>
  </si>
  <si>
    <t>hauts_parleurs</t>
  </si>
  <si>
    <t>Par des hauts parleurs</t>
  </si>
  <si>
    <t>journaux</t>
  </si>
  <si>
    <t>Journaux</t>
  </si>
  <si>
    <t>musique</t>
  </si>
  <si>
    <t>En musique</t>
  </si>
  <si>
    <t>panneaux_informatifs</t>
  </si>
  <si>
    <t>Sur des panneaux informatifs</t>
  </si>
  <si>
    <t>posters</t>
  </si>
  <si>
    <t>Sur des posters</t>
  </si>
  <si>
    <t>Radio</t>
  </si>
  <si>
    <t>sms</t>
  </si>
  <si>
    <t>SMS</t>
  </si>
  <si>
    <t>whatsapp</t>
  </si>
  <si>
    <t>WhatsApp</t>
  </si>
  <si>
    <t>theatre</t>
  </si>
  <si>
    <t>Au théâtre</t>
  </si>
  <si>
    <t>tv</t>
  </si>
  <si>
    <t>Télévision</t>
  </si>
  <si>
    <t>magasine</t>
  </si>
  <si>
    <t>film</t>
  </si>
  <si>
    <t>Dans un film</t>
  </si>
  <si>
    <t>aap_4_retour_fournisseurs_aide</t>
  </si>
  <si>
    <t>% de ménages par moyens pour donner un retour aux fournisseurs d’aide humanitaire pour les informer sur la qualité, la quantité et l’adéquation de l’aide</t>
  </si>
  <si>
    <t>face_a_face_maison</t>
  </si>
  <si>
    <t>Face à face à la maison avec le travailleur humanitaire</t>
  </si>
  <si>
    <t>face_a_face_bureau</t>
  </si>
  <si>
    <t>Face à face dans un bureau ou autre avec le travailleur humanitaire</t>
  </si>
  <si>
    <t>reunion_communautaire</t>
  </si>
  <si>
    <t>Lors de réunion communautaire dans les localités / du village</t>
  </si>
  <si>
    <t>telephone</t>
  </si>
  <si>
    <t>Par téléphone</t>
  </si>
  <si>
    <t>Par SMS</t>
  </si>
  <si>
    <t>email</t>
  </si>
  <si>
    <t>Par email</t>
  </si>
  <si>
    <t>lettre</t>
  </si>
  <si>
    <t>Par lettre, courriel</t>
  </si>
  <si>
    <t>reseau_social</t>
  </si>
  <si>
    <t>Via un réseau social (Facebook, Twitter, etc.)</t>
  </si>
  <si>
    <t>boite_plaintes_suggestions</t>
  </si>
  <si>
    <t>Via une boîte à plaintes / à suggestion</t>
  </si>
  <si>
    <t>abris</t>
  </si>
  <si>
    <t>taille_abri_pp</t>
  </si>
  <si>
    <t>Taille moyenne des abris (en m2) par personnes</t>
  </si>
  <si>
    <t>nfi</t>
  </si>
  <si>
    <t>score_nfi</t>
  </si>
  <si>
    <t>moust_pp</t>
  </si>
  <si>
    <t>Nombre moyen de moustiquaires par personnes dans le ménage</t>
  </si>
  <si>
    <t>sup_couchage_pp</t>
  </si>
  <si>
    <t>Nombre moyen de supports de couchage (lits, matelas, nattes) par personnes</t>
  </si>
  <si>
    <t>draps_pp</t>
  </si>
  <si>
    <t>Nombre moyen de couvertures/ draps par personne dans le ménage</t>
  </si>
  <si>
    <t>score_nfi_tot</t>
  </si>
  <si>
    <t>Score NFI</t>
  </si>
  <si>
    <t>sphere</t>
  </si>
  <si>
    <t>sphere_nfi</t>
  </si>
  <si>
    <t>% de ménages ayant atteint les standards SPHERE NFI</t>
  </si>
  <si>
    <t>item_list</t>
  </si>
  <si>
    <t>sum_item_list</t>
  </si>
  <si>
    <t>Somme de possession d'articles essentiels</t>
  </si>
  <si>
    <t>rcsi</t>
  </si>
  <si>
    <t>rCSI moyen</t>
  </si>
  <si>
    <t>hhs_nofood_score</t>
  </si>
  <si>
    <t>HHS Score : Aucun aliment</t>
  </si>
  <si>
    <t>hhs_sleephungry_score</t>
  </si>
  <si>
    <t>HHS Score : S'endort affamé</t>
  </si>
  <si>
    <t>hhs_daynighthunger_score</t>
  </si>
  <si>
    <t>HHS Score : un jour et une nuit sans nourriture</t>
  </si>
  <si>
    <t>hhs_score</t>
  </si>
  <si>
    <t>HHS Score</t>
  </si>
  <si>
    <t>lcs</t>
  </si>
  <si>
    <t>secal_11_lcs_actifs_non_prod_score</t>
  </si>
  <si>
    <t>LCS Score -  actifs non productifs</t>
  </si>
  <si>
    <t>secal_11_lcs_actifs_prod_score</t>
  </si>
  <si>
    <t>LCS Score -  actifs productifs</t>
  </si>
  <si>
    <t>secal_11_lcs_reduire_dep_score</t>
  </si>
  <si>
    <t>LCS Score -  reduire dépenses</t>
  </si>
  <si>
    <t>secal_11_lcs_dep_epargne_score</t>
  </si>
  <si>
    <t>LCS Score -  dépenser l'épargne</t>
  </si>
  <si>
    <t>secal_11_lcs_emprunter_score</t>
  </si>
  <si>
    <t>LCS Score -  emprunter</t>
  </si>
  <si>
    <t>secal_11_lcs_retirer_ecole_score</t>
  </si>
  <si>
    <t>LCS Score -  retirer les enfants de l'école</t>
  </si>
  <si>
    <t>secal_11_lcs_vendre_maison_score</t>
  </si>
  <si>
    <t>LCS Score -  vendre la maison</t>
  </si>
  <si>
    <t>secal_11_lcs_activites_risquees_score</t>
  </si>
  <si>
    <t>LCS Score -  s'engager dans des activités risquées</t>
  </si>
  <si>
    <t>secal_11_lcs_mendier_score</t>
  </si>
  <si>
    <t>LCS Score -  mendier</t>
  </si>
  <si>
    <t>secal_11_lcs_vendre_animaux_score</t>
  </si>
  <si>
    <t>LCS Score -  vendre des animaux</t>
  </si>
  <si>
    <t>secal_11_lcs_consommer_semences_score</t>
  </si>
  <si>
    <t>LCS Score -  consommer des semences</t>
  </si>
  <si>
    <t>lcs_urgence</t>
  </si>
  <si>
    <t>LCS - urgence</t>
  </si>
  <si>
    <t>lcs_crise</t>
  </si>
  <si>
    <t>LCS - crise</t>
  </si>
  <si>
    <t>lcs_stress</t>
  </si>
  <si>
    <t>LCS - stress</t>
  </si>
  <si>
    <t>lcs_minimal</t>
  </si>
  <si>
    <t>LCS - minimal</t>
  </si>
  <si>
    <t>fcs</t>
  </si>
  <si>
    <t>fcs_score2</t>
  </si>
  <si>
    <t>Score FCS</t>
  </si>
  <si>
    <t>fcs_score_poor</t>
  </si>
  <si>
    <t>FCS Score - poor</t>
  </si>
  <si>
    <t>fcs_score_borderline</t>
  </si>
  <si>
    <t>FCS Score - borderline</t>
  </si>
  <si>
    <t>fcs_score_acceptable</t>
  </si>
  <si>
    <t>FCS Score - acceptable</t>
  </si>
  <si>
    <t>rcsi_high</t>
  </si>
  <si>
    <t>rCSI - high</t>
  </si>
  <si>
    <t>rcsi_med</t>
  </si>
  <si>
    <t>rCSI - med</t>
  </si>
  <si>
    <t>rcsi_low</t>
  </si>
  <si>
    <t>rCSI - low</t>
  </si>
  <si>
    <t>hhs_light</t>
  </si>
  <si>
    <t>HHS - light</t>
  </si>
  <si>
    <t>hhs_moderate</t>
  </si>
  <si>
    <t>HHS - moderate</t>
  </si>
  <si>
    <t>hhs_severe</t>
  </si>
  <si>
    <t>HHS - severe</t>
  </si>
  <si>
    <t>source_eau_boisson</t>
  </si>
  <si>
    <t>% de ménages utilisant une source d'eau améliorée</t>
  </si>
  <si>
    <t>amelioree</t>
  </si>
  <si>
    <t>non_amelioree</t>
  </si>
  <si>
    <t>surface</t>
  </si>
  <si>
    <t>source_eau_autresusages</t>
  </si>
  <si>
    <t>% de ménages par type de sources d'eau pour autres usages</t>
  </si>
  <si>
    <t>source_eau_combinee</t>
  </si>
  <si>
    <t>% de ménages par type de source d'eau utilisées (pour boire et/ou tâches ménagères)</t>
  </si>
  <si>
    <t>aumoins_unadulte_secu</t>
  </si>
  <si>
    <t>% de ménages qui craint pour la sécurité de au moins un adulte</t>
  </si>
  <si>
    <t>aumoins_unenfant_secu</t>
  </si>
  <si>
    <t>% de ménage qui craint pour la sécurité de au moins un enfant</t>
  </si>
  <si>
    <t>accouchement</t>
  </si>
  <si>
    <t>sante_indicator_accouchement_assiste</t>
  </si>
  <si>
    <t>% d'accouchements réalisés en CS ou avec une personne qualifiée à la maison</t>
  </si>
  <si>
    <t>sante_indicator_accouchement_non_assiste</t>
  </si>
  <si>
    <t>% d'accouchements non assisté</t>
  </si>
  <si>
    <t>sante_indicator_accouchement_nsp</t>
  </si>
  <si>
    <t>% d'accouchements réalisés en 'Ne sait pas ne souhaite pas répondre'</t>
  </si>
  <si>
    <t>deces</t>
  </si>
  <si>
    <t>sante_5_deces_5moins</t>
  </si>
  <si>
    <t>% de décès de personnes de moins de 5 ans (au cours des 90 derniers jours)</t>
  </si>
  <si>
    <t>protect_11_1_aumoinsun</t>
  </si>
  <si>
    <t>% de ménages ayant au moins un enfant en détresse psychosociale (parmi les ménages ayant un membre souffrant de détresse psychosociale)</t>
  </si>
  <si>
    <t>barriere_ecole</t>
  </si>
  <si>
    <t>educ_5_ecole_acces_1</t>
  </si>
  <si>
    <t>Borda Count - 1ère barrière accès à l'éducation (au sein des ménages ayant au moins un enfant non-inscrit ou présent moins de 6 mois à l'école durant l'année 2018-2019)</t>
  </si>
  <si>
    <t>financier</t>
  </si>
  <si>
    <t>L’école est financièrement non accessible (Les charges sont trop élevées (fournitures scolaire, frais scolaires, nourriture, uniformes, etc.) ; Les moyens de transport sont trop chers)</t>
  </si>
  <si>
    <t>non_fonct</t>
  </si>
  <si>
    <t>L’école est fermée ou non fonctionnelle (Occupée par des groupes armés ; Partiellement / totalement endommagée ; Occupée par des IDPs ; Manque de professeurs ; Manque d’élèves)</t>
  </si>
  <si>
    <t>aucune</t>
  </si>
  <si>
    <t>Aucune</t>
  </si>
  <si>
    <t>Il manque du personnel pour gérer l’école (Manque de professeurs ; Manque de professeurs compétents)</t>
  </si>
  <si>
    <t>acces_dangereux</t>
  </si>
  <si>
    <t>L'accès à l'école ou être dans l'école n'est pas sûr (Ce n’est pas sûr de faire le trajet jusqu’à l’école ; Risque d’enlèvements, de bombardements, de violence contre l'enfant (violences corporelles, harcèlement de la part des professeurs ou des élèves))</t>
  </si>
  <si>
    <t>prio</t>
  </si>
  <si>
    <t>wash_22_wash_reponse_1</t>
  </si>
  <si>
    <t>Borda Count - 1ère assistance souhaitée WASH</t>
  </si>
  <si>
    <t>cash_recipient_eau</t>
  </si>
  <si>
    <t>De l'argent pour acheter des articles pour aller chercher de l'eau (des récipients par exemple) ou pour acheter de l'eau</t>
  </si>
  <si>
    <t>prov_recipient</t>
  </si>
  <si>
    <t>Provision direct d'articles pour aller chercher de l'eau (des récipients par exemple)</t>
  </si>
  <si>
    <t>cash_infra</t>
  </si>
  <si>
    <t xml:space="preserve">De l'argent pour acheter pouvoir construire ou améliorer les infrastructures sanitaires (toilettes ou latrines) </t>
  </si>
  <si>
    <t>prov_infra_eau</t>
  </si>
  <si>
    <t>Construction / amélioration de points d'eau</t>
  </si>
  <si>
    <t>cash_hygiene</t>
  </si>
  <si>
    <t>De l'argent pour acheter des articles hygiéniques (savon, couches pour bébés, serviettes hygiéniques, brosse à dent ou dentifrices par exemple)</t>
  </si>
  <si>
    <t>mssc_2_source_rev_1</t>
  </si>
  <si>
    <t>Borda Count - 1ère source de revenu</t>
  </si>
  <si>
    <t>agric</t>
  </si>
  <si>
    <t>Agriculture ou maraîchage et vente des produits d'agirculture</t>
  </si>
  <si>
    <t>petit_commerce</t>
  </si>
  <si>
    <t>Petit commerce</t>
  </si>
  <si>
    <t>wash_9_insuff_raisons_1</t>
  </si>
  <si>
    <t>Borda Count - 1ère raison manque d'accès à l'eau</t>
  </si>
  <si>
    <t>distance</t>
  </si>
  <si>
    <t>La distance au point d'eau est trop grande</t>
  </si>
  <si>
    <t>manque_recip</t>
  </si>
  <si>
    <t>Pas assez de récipients pour stocker l’eau</t>
  </si>
  <si>
    <t>attente_longue</t>
  </si>
  <si>
    <t>L'attente est trop longue / nombre insuffisant de sources d’eau</t>
  </si>
  <si>
    <t>nfi_7_assistance_1</t>
  </si>
  <si>
    <t>Borda Count - 1ère assistance souhaitée NFI</t>
  </si>
  <si>
    <t>argent_nfi_essentiels</t>
  </si>
  <si>
    <t>De l'argent pour acheter des articles non-alimentaires essentiels</t>
  </si>
  <si>
    <t>provision_materiel</t>
  </si>
  <si>
    <t xml:space="preserve">Provision directe de matériel pour (re)construire / renforcer un logement </t>
  </si>
  <si>
    <t>argent_materiel</t>
  </si>
  <si>
    <t xml:space="preserve">De l'argent pour pouvoir acheter du matériel pour (re)construire / renforcer un logement </t>
  </si>
  <si>
    <t>provision_nfi_essentiels</t>
  </si>
  <si>
    <t>Provision directe d'articles non-alimentaires essentiels</t>
  </si>
  <si>
    <t>provision_abri</t>
  </si>
  <si>
    <t>Provision directe de construction d'abri</t>
  </si>
  <si>
    <t>aide_reparation_abris</t>
  </si>
  <si>
    <t>De l'aide pour réparer des abris</t>
  </si>
  <si>
    <t>educ_6_reponse_1</t>
  </si>
  <si>
    <t>Borda Count - 1ère assistance souhaitée Education</t>
  </si>
  <si>
    <t>cash_frais</t>
  </si>
  <si>
    <t>De l'argent pour payer les frais scolaire</t>
  </si>
  <si>
    <t>cash_fournitures</t>
  </si>
  <si>
    <t>De l'argent pour acheter les fournitures scolaires (sac, stylos, etc.)</t>
  </si>
  <si>
    <t>prov_fournitures</t>
  </si>
  <si>
    <t>Provision direct de fournitures scolaires (sac, stylos, etc.)</t>
  </si>
  <si>
    <t>prov_livres</t>
  </si>
  <si>
    <t>Provision direct de livres scolaires</t>
  </si>
  <si>
    <t>rep_souhaitee_1</t>
  </si>
  <si>
    <t>Borda Count - Besoin prioritaire 1 AAP</t>
  </si>
  <si>
    <t>secal</t>
  </si>
  <si>
    <t>Avoir accès à de la nourriture</t>
  </si>
  <si>
    <t xml:space="preserve">Avoir accès à de l'eau / à des latrines ou à une meilleure hygiène de vie </t>
  </si>
  <si>
    <t xml:space="preserve">Avoir accès à la santé </t>
  </si>
  <si>
    <t>secal_13_reponse_1</t>
  </si>
  <si>
    <t>Borda Count - 1ère assistance souhaitée Sécurité alimentaire</t>
  </si>
  <si>
    <t>cash_intrant_agri</t>
  </si>
  <si>
    <t>De l'argent pour pouvoir acheter des intrants agricoles (semences, engrais, pesticide par exemple)</t>
  </si>
  <si>
    <t>cash_nourrit</t>
  </si>
  <si>
    <t xml:space="preserve">De l'argent pour pouvoir acheter de la nourriture </t>
  </si>
  <si>
    <t>prov_intrant_agri</t>
  </si>
  <si>
    <t>Provision direct d'intrants agricoles (semences, engrais, pesticide par exemple)</t>
  </si>
  <si>
    <t>prov_nourrit</t>
  </si>
  <si>
    <t>Provision direct de nourriture</t>
  </si>
  <si>
    <t>cash_nfi</t>
  </si>
  <si>
    <t>De l'argent pour pouvoir acheter d'autres bien sur le marché</t>
  </si>
  <si>
    <t>sante_7_reponse_1</t>
  </si>
  <si>
    <t>Borda Count - 1ère assistance souhaitée Santé</t>
  </si>
  <si>
    <t>cash_frais_med</t>
  </si>
  <si>
    <t>De l'argent pour payer les frais médicaux</t>
  </si>
  <si>
    <t>acces_staff_cs</t>
  </si>
  <si>
    <t>Avoir accès à d'avantage de travailleurs de la santé qualifiés dans les établissements</t>
  </si>
  <si>
    <t>prov_medicament</t>
  </si>
  <si>
    <t>Provision direct de médicaments</t>
  </si>
  <si>
    <t>prov_cs_proximite</t>
  </si>
  <si>
    <t>Avoir plus détablissements de soins de santé à proximité</t>
  </si>
  <si>
    <t>acces_transport</t>
  </si>
  <si>
    <t>Avoir accès à des transports jusqu'aux installations de santé</t>
  </si>
  <si>
    <t>wash_15_insuff_raisons_1</t>
  </si>
  <si>
    <t>Borda Count - 1ère raison manque accès sanitaires</t>
  </si>
  <si>
    <t>quantite_insuff</t>
  </si>
  <si>
    <t>Il n'y a pas assez de latrines ou trop de monde utilise les mêmes infrastructures</t>
  </si>
  <si>
    <t>hygiene_insuff</t>
  </si>
  <si>
    <t>Les infrastructures sanitaires (latrines ou toilettes) ne sont pas propres / pas hygiéniques</t>
  </si>
  <si>
    <t>qualite_insuff</t>
  </si>
  <si>
    <t>Les infrastructures sanitaires (latrines ou toilettes) ne fonctionnent pas ou sont pleines</t>
  </si>
  <si>
    <t>mixte</t>
  </si>
  <si>
    <t>Les infrastructures sanitaires (latrines ou toilettes) ne sont pas séparées par genre</t>
  </si>
  <si>
    <t>inquietude</t>
  </si>
  <si>
    <t>wash_21_wash_inquiet_1</t>
  </si>
  <si>
    <t>Borda Count - 1ère inquiètude WASH</t>
  </si>
  <si>
    <t xml:space="preserve">Etre capable d'accéder à de l'eau de qualité et en quantité pour boire, cuisiner, se laver et laver </t>
  </si>
  <si>
    <t>educ_5_ecole_acces_2</t>
  </si>
  <si>
    <t>Borda Count - 2ème barrière accès à l'éducation (au sein des ménages ayant au moins un enfant non-inscrit ou présent moins de 6 mois à l'école durant l'année 2018-2019)</t>
  </si>
  <si>
    <t>logistique</t>
  </si>
  <si>
    <t>Impossibilité d’enregistrer les enfants à l’école (Manque de documentations officielles ; Mouvement récent ou continu d’emplacement ; Nouveaux sur la localisation, enregistrement prévu pour l’année suivante ; Discrimination de l’enfant ; Résultats trop faible pour continuer l’école)</t>
  </si>
  <si>
    <t>manque_interet</t>
  </si>
  <si>
    <t>L’enfant n’est pas intéressé par l’école</t>
  </si>
  <si>
    <t>acces_impossible</t>
  </si>
  <si>
    <t>L'accès à l'école est impossible (L’école et trop loin ;  Aucun transport n’est disponible ; Manque d’essence pour transporter l’enfant à l’école ; L’enfant est trop jeune)</t>
  </si>
  <si>
    <t>wash_22_wash_reponse_2</t>
  </si>
  <si>
    <t>Borda Count - 2ème assistance souhaitée WASH</t>
  </si>
  <si>
    <t>mssc_2_source_rev_2</t>
  </si>
  <si>
    <t>Borda Count - 2ème source de revenu</t>
  </si>
  <si>
    <t>pche</t>
  </si>
  <si>
    <t>jtt_agric</t>
  </si>
  <si>
    <t xml:space="preserve">Travail journalier rémunéré agricole (en nature ou en espèces) </t>
  </si>
  <si>
    <t>wash_9_insuff_raisons_2</t>
  </si>
  <si>
    <t>Borda Count - 2ème raison manque d'accès à l'eau</t>
  </si>
  <si>
    <t>route_non_access</t>
  </si>
  <si>
    <t>La route est difficile d’accès</t>
  </si>
  <si>
    <t>Aucune autre raison</t>
  </si>
  <si>
    <t>qualite_eau</t>
  </si>
  <si>
    <t>La qualité de l’eau n’est pas bonne (l'eau est brunâtre, odorante ou salée)</t>
  </si>
  <si>
    <t>raisons_fin</t>
  </si>
  <si>
    <t>Pas de moyens financiers / l’eau est trop cher</t>
  </si>
  <si>
    <t>nfi_7_assistance_2</t>
  </si>
  <si>
    <t>Borda Count - 2ème assistance souhaitée NFI</t>
  </si>
  <si>
    <t>argent_loyer</t>
  </si>
  <si>
    <t>De l'argent pour pouvoir payer mon loyer</t>
  </si>
  <si>
    <t>aide_securite</t>
  </si>
  <si>
    <t>De l'aide pour améliorer le niveau de sécurité autour des abris</t>
  </si>
  <si>
    <t>educ_6_reponse_2</t>
  </si>
  <si>
    <t>Borda Count - 2ème assistance souhaitée Education</t>
  </si>
  <si>
    <t>acces_repas</t>
  </si>
  <si>
    <t>Avoir accès à des repas à l'école</t>
  </si>
  <si>
    <t>cash_nourriture</t>
  </si>
  <si>
    <t>De l'argent pour payer la nourriture à l'école</t>
  </si>
  <si>
    <t>prov_uniformes</t>
  </si>
  <si>
    <t>Provision direct d'uniforme scolaire</t>
  </si>
  <si>
    <t>rep_souhaitee_2</t>
  </si>
  <si>
    <t>Borda Count - Besoin prioritaire 2 AAP</t>
  </si>
  <si>
    <t>Avoir accès à un abri ou à des biens non-alimentaires (couvertures, moustiquaires, seaux, etc.)</t>
  </si>
  <si>
    <t>secal_13_reponse_2</t>
  </si>
  <si>
    <t>Borda Count - 2ème assistance souhaitée Sécurité alimentaire</t>
  </si>
  <si>
    <t>cash_intrant_elev</t>
  </si>
  <si>
    <t>De l'argent pour pouvoir acheter des intrants d'élevage (aliment bétail, produits vétérinaires, pierres à lécher)</t>
  </si>
  <si>
    <t>sante_7_reponse_2</t>
  </si>
  <si>
    <t>Borda Count - 2ème assistance souhaitée Santé</t>
  </si>
  <si>
    <t>prov_cs</t>
  </si>
  <si>
    <t>Avoir plus d'établissements de soins de santé</t>
  </si>
  <si>
    <t>prov_vaccins</t>
  </si>
  <si>
    <t>Provision direct de vaccins</t>
  </si>
  <si>
    <t>wash_15_insuff_raisons_2</t>
  </si>
  <si>
    <t>Borda Count - 2ème raison manque accès sanitaires</t>
  </si>
  <si>
    <t>wash_21_wash_inquiet_2</t>
  </si>
  <si>
    <t>Borda Count - 2ème inquiètude WASH</t>
  </si>
  <si>
    <t>sanitaire</t>
  </si>
  <si>
    <t>Etre capable d'accéder à des infrastructures sanitaires (toilettes / latrines) adéquates</t>
  </si>
  <si>
    <t>environment</t>
  </si>
  <si>
    <t>Avoir un environnement propre et sain autour de la maison, par exemple ne pas avoir de déchets visibles ou d'eau stagnante dans les environs</t>
  </si>
  <si>
    <t>Etre capable d'assurer son hygiène personnelle</t>
  </si>
  <si>
    <t>educ_5_ecole_acces_3</t>
  </si>
  <si>
    <t>Borda Count - 3ème barrière accès à l'éducation (au sein des ménages ayant au moins un enfant non-inscrit ou présent moins de 6 mois à l'école durant l'année 2018-2019)</t>
  </si>
  <si>
    <t>wash_22_wash_reponse_3</t>
  </si>
  <si>
    <t>Borda Count - 3ème assistance souhaitée WASH</t>
  </si>
  <si>
    <t>prov_infra_sanit</t>
  </si>
  <si>
    <t xml:space="preserve">Construction / amélioration d'infrastructures sanitaires (toilettes ou latrines) </t>
  </si>
  <si>
    <t>mssc_2_source_rev_3</t>
  </si>
  <si>
    <t>Borda Count - 3ème source de revenu</t>
  </si>
  <si>
    <t>jtt_non_agric</t>
  </si>
  <si>
    <t>Travail journalier rémunéré non agricole</t>
  </si>
  <si>
    <t>petits_metiers</t>
  </si>
  <si>
    <t>Petits métiers (menuisier, maçons, plombier, tailleur etc.)</t>
  </si>
  <si>
    <t>Autre (à préciser)</t>
  </si>
  <si>
    <t>wash_9_insuff_raisons_3</t>
  </si>
  <si>
    <t>Borda Count - 3ème raison manque d'accès à l'eau</t>
  </si>
  <si>
    <t>route_dangereux</t>
  </si>
  <si>
    <t>La route ou le lieu de d'accès à l'eau est trop dangereux</t>
  </si>
  <si>
    <t>source_non_fonct</t>
  </si>
  <si>
    <t>La source d’eau ne fonctionne pas / est fermée</t>
  </si>
  <si>
    <t xml:space="preserve">Je ne sais pas / préfère ne pas répondre </t>
  </si>
  <si>
    <t>nfi_7_assistance_3</t>
  </si>
  <si>
    <t>Borda Count - 3ème assistance souhaitée NFI</t>
  </si>
  <si>
    <t>educ_6_reponse_3</t>
  </si>
  <si>
    <t>Borda Count - 3ème assistance souhaitée Education</t>
  </si>
  <si>
    <t>cash_livres</t>
  </si>
  <si>
    <t>De l'argent pour acheter des livres scolaires</t>
  </si>
  <si>
    <t>Avoir accès à des transports jusqu'à l'école</t>
  </si>
  <si>
    <t>cash_transport</t>
  </si>
  <si>
    <t>De l'argent pour payer le transport jusqu'à l'école</t>
  </si>
  <si>
    <t>rep_souhaitee_3</t>
  </si>
  <si>
    <t>Borda Count - Besoin prioritaire 3 AAP</t>
  </si>
  <si>
    <t>educ</t>
  </si>
  <si>
    <t>Avoir accès à l'éducation pour les enfants de ma famille</t>
  </si>
  <si>
    <t>secal_13_reponse_3</t>
  </si>
  <si>
    <t>Borda Count - 3ème assistance souhaitée Sécurité alimentaire</t>
  </si>
  <si>
    <t>sante_7_reponse_3</t>
  </si>
  <si>
    <t>Borda Count - 3ème assistance souhaitée Santé</t>
  </si>
  <si>
    <t>acces_staff_domicile</t>
  </si>
  <si>
    <t>Avoir accès à un personnel de santé plus qualifié pour les visites à domicile</t>
  </si>
  <si>
    <t>wash_15_insuff_raisons_3</t>
  </si>
  <si>
    <t>Borda Count - 3ème raison manque accès sanitaires</t>
  </si>
  <si>
    <t>wash_21_wash_inquiet_3</t>
  </si>
  <si>
    <t>Borda Count - 3ème inquiètude WASH</t>
  </si>
  <si>
    <t>inscription</t>
  </si>
  <si>
    <t>freq_educ_2_inscrit_18_19.total</t>
  </si>
  <si>
    <t>% d'enfants (7 à 18 ans) inscrits à l'école (au sein des enfants 7-18 ans)</t>
  </si>
  <si>
    <t>freq_educ_2_inscrit_18_19.filles</t>
  </si>
  <si>
    <t>% de filles (7 à 18 ans) inscrites à l'école (au sein des filles 7-18 ans)</t>
  </si>
  <si>
    <t>freq_educ_2_inscrit_18_19.garcons</t>
  </si>
  <si>
    <t>% de garçons (7 à 18 ans) inscrits à l'école (au sein des garçons 7-18 ans)</t>
  </si>
  <si>
    <t>freq_educ_2_inscrit_18_19.filles_7_12</t>
  </si>
  <si>
    <t>% de filles (7 à 12 ans) inscrites à l'école (au sein des filles 7-12 ans)</t>
  </si>
  <si>
    <t>freq_educ_2_inscrit_18_19.filles_13_18</t>
  </si>
  <si>
    <t>% de filles (13 à 18 ans) inscrites à l'école (au sein des filles 13-18 ans)</t>
  </si>
  <si>
    <t>freq_educ_2_inscrit_18_19.garcons_7_12</t>
  </si>
  <si>
    <t>% de garçons (7 à 12 ans) inscrits à l'école (au sein des garçcons 7-12 ans)</t>
  </si>
  <si>
    <t>freq_educ_2_inscrit_18_19.garcons_13_18</t>
  </si>
  <si>
    <t>% de garçons (13 à 18 ans) inscrits à l'école (au sein des garçons 13-18 ans)</t>
  </si>
  <si>
    <t>presence</t>
  </si>
  <si>
    <t>freq_educ_3_presence_18_19.total.0m</t>
  </si>
  <si>
    <t>% d'enfants (7 à 18 ans) jamais présents (au sein des enfants 7-18 ans)</t>
  </si>
  <si>
    <t>freq_educ_3_presence_18_19.total.0m_3m</t>
  </si>
  <si>
    <t>% d'enfants (7 à 18 ans) présents moins de 3 mois (au sein des enfants 7-18 ans)</t>
  </si>
  <si>
    <t>freq_educ_3_presence_18_19.total.12m</t>
  </si>
  <si>
    <t>% d'enfants (7 à 18 ans) présents toute l'année (au sein des enfants 7-18 ans)</t>
  </si>
  <si>
    <t>freq_educ_3_presence_18_19.total.3m_6m</t>
  </si>
  <si>
    <t>% d'enfants (7 à 18 ans) présents entre 3 et 6 mois (au sein des enfants 7-18 ans)</t>
  </si>
  <si>
    <t>freq_educ_3_presence_18_19.total.6m_12m</t>
  </si>
  <si>
    <t>% d'enfants (7 à 18 ans) présents plus de 6 mois (au sein des enfants 7-18 ans)</t>
  </si>
  <si>
    <t>freq_educ_3_presence_18_19.filles.0m</t>
  </si>
  <si>
    <t>% de filles (7 à 18 ans) jamais présentes (au sein des filles 7-18 ans)</t>
  </si>
  <si>
    <t>freq_educ_3_presence_18_19.filles.0m_3m</t>
  </si>
  <si>
    <t>% de filles (7 à 18 ans) présentes moins de 3 mois (au sein des filles 7-18 ans)</t>
  </si>
  <si>
    <t>freq_educ_3_presence_18_19.filles.12m</t>
  </si>
  <si>
    <t>% de filles (7 à 18 ans) présentes toute l'année (au sein des filles 7-18 ans)</t>
  </si>
  <si>
    <t>freq_educ_3_presence_18_19.filles.3m_6m</t>
  </si>
  <si>
    <t>% de filles (7 à 18 ans) présentes entre 3 et 6 mois (au sein des filles 7-18 ans)</t>
  </si>
  <si>
    <t>freq_educ_3_presence_18_19.filles.6m_12m</t>
  </si>
  <si>
    <t>% de filles (7 à 18 ans) présentes plus de 6 mois (au sein des filles 7-18 ans)</t>
  </si>
  <si>
    <t>freq_educ_3_presence_18_19.garcons.0m</t>
  </si>
  <si>
    <t>% de garçons (7 à 18 ans) jamais présents (au sein des garçons 7-18 ans)</t>
  </si>
  <si>
    <t>freq_educ_3_presence_18_19.garcons0m_3m</t>
  </si>
  <si>
    <t>% de garçons (7 à 18 ans) présents moins de 3 mois (au sein des garçons 7-18 ans)</t>
  </si>
  <si>
    <t>freq_educ_3_presence_18_19.garcons.12m</t>
  </si>
  <si>
    <t>% de garçons (7 à 18 ans) présents toute l'année (au sein des garçons 7-18 ans)</t>
  </si>
  <si>
    <t>freq_educ_3_presence_18_19.garcons.3m_6m</t>
  </si>
  <si>
    <t>% de garçons (7 à 18 ans) présents entre 3 et 6 mois (au sein des garçons 7-18 ans)</t>
  </si>
  <si>
    <t>freq_educ_3_presence_18_19.garcons.6m_12m</t>
  </si>
  <si>
    <t>% de garçons (7 à 18 ans) présents plus de 6 mois (au sein des garçons 7-18 ans)</t>
  </si>
  <si>
    <t>freq_educ_3_presence_18_19.filles_13_18.0m</t>
  </si>
  <si>
    <t>% de filles (13 à 18 ans) jamais présentes (au sein des filles 13-18 ans)</t>
  </si>
  <si>
    <t>freq_educ_3_presence_18_19.filles_13_18.0m_3m</t>
  </si>
  <si>
    <t>% de filles (13 à 18 ans) présentes moins de 3 mois (au sein des filles 13-18 ans)</t>
  </si>
  <si>
    <t>freq_educ_3_presence_18_19.filles_13_18.12m</t>
  </si>
  <si>
    <t>% de filles (13 à 18 ans) présentes toute l'année (au sein des filles 13-18 ans)</t>
  </si>
  <si>
    <t>freq_educ_3_presence_18_19.filles_13_18.3m_6m</t>
  </si>
  <si>
    <t>% de filles (13 à 18 ans) présentes entre 3 et 6 mois (au sein des filles 13-18 ans)</t>
  </si>
  <si>
    <t>freq_educ_3_presence_18_19.filles_13_18.6m_12m</t>
  </si>
  <si>
    <t>% de filles (13 à 18 ans) présentes plus de 6 mois (au sein des filles 13-18 ans)</t>
  </si>
  <si>
    <t>freq_educ_3_presence_18_19.filles_7_12.0m</t>
  </si>
  <si>
    <t>% de filles (7 à 12 ans) jamais présentes (au sein des filles 7-12 ans)</t>
  </si>
  <si>
    <t>freq_educ_3_presence_18_19.filles_7_12.0m_3m</t>
  </si>
  <si>
    <t>% de filles (7 à 12 ans) présentes moins de 3 mois (au sein des filles 7-12 ans)</t>
  </si>
  <si>
    <t>freq_educ_3_presence_18_19.filles_7_12.12m</t>
  </si>
  <si>
    <t>% de filles (7 à 12 ans) présentes toute l'année (au sein des filles 7-12 ans)</t>
  </si>
  <si>
    <t>freq_educ_3_presence_18_19.filles_7_12.3m_6m</t>
  </si>
  <si>
    <t>% de filles (7 à 12 ans) présentes entre 3 et 6 mois (au sein des filles 7-12 ans)</t>
  </si>
  <si>
    <t>freq_educ_3_presence_18_19.filles_7_12.6m_12m</t>
  </si>
  <si>
    <t>% de filles (7 à 12 ans) présentes plus de 6 mois (au sein des filles 7-12 ans)</t>
  </si>
  <si>
    <t>freq_educ_3_presence_18_19.garcons_13_18.0m</t>
  </si>
  <si>
    <t>% de garçons (13 à 18 ans) jamais présents (au sein des garçons 13-18 ans)</t>
  </si>
  <si>
    <t>freq_educ_3_presence_18_19.garcons_13_18.0m_3m</t>
  </si>
  <si>
    <t>% de garçons (13 à 18 ans) présents moins de 3 mois (au sein des garçons 13-18 ans)</t>
  </si>
  <si>
    <t>freq_educ_3_presence_18_19.garcons_13_18.12m</t>
  </si>
  <si>
    <t>% de garçons (13 à 18 ans) présents toute l'année (au sein des garçons 13-18 ans)</t>
  </si>
  <si>
    <t>freq_educ_3_presence_18_19.garcons_13_18.3m_6m</t>
  </si>
  <si>
    <t>% de garçons (13 à 18 ans) présents entre 3 et 6 mois (au sein des garçons 13-18 ans)</t>
  </si>
  <si>
    <t>freq_educ_3_presence_18_19.garcons_13_18.6m_12m</t>
  </si>
  <si>
    <t>% de garçons (13 à 18 ans) présents plus de 6 mois (au sein des garçons 13-18 ans)</t>
  </si>
  <si>
    <t>freq_educ_3_presence_18_19.garcons_7_12.0m</t>
  </si>
  <si>
    <t>% de garçons (7 à 12 ans) jamais présents (au sein des garçons 7-12 ans)</t>
  </si>
  <si>
    <t>freq_educ_3_presence_18_19.garcons_7_12.0m_3m</t>
  </si>
  <si>
    <t>% de garçons (7 à 12 ans) présents moins de 3 mois (au sein des garçons 7-12 ans)</t>
  </si>
  <si>
    <t>freq_educ_3_presence_18_19.garcons_7_12.12m</t>
  </si>
  <si>
    <t>% de garçons (7 à 12 ans) présents toute l'année (au sein des garçons 7-12 ans)</t>
  </si>
  <si>
    <t>freq_educ_3_presence_18_19.garcons_7_12.3m_6m</t>
  </si>
  <si>
    <t>% de garçons (7 à 12 ans) présents entre 3 et 6 mois (au sein des garçons 7-12 ans)</t>
  </si>
  <si>
    <t>freq_educ_3_presence_18_19.garcons_7_12.6m_12m</t>
  </si>
  <si>
    <t>% de garçons (7 à 12 ans) présents plus de 6 mois (au sein des garçons 7-12 ans)</t>
  </si>
  <si>
    <t>comp_gen</t>
  </si>
  <si>
    <t>freq_ig_7_gr_vulnerable.aucune</t>
  </si>
  <si>
    <t>% de personnes sans vulnérabilité (sein de la population)</t>
  </si>
  <si>
    <t>freq_ig_7_gr_vulnerable.ena</t>
  </si>
  <si>
    <t>% d'enfants non-accompagnés (sein de la population)</t>
  </si>
  <si>
    <t>freq_ig_7_gr_vulnerable.es</t>
  </si>
  <si>
    <t>% d'enfants séparés (sein de la population)</t>
  </si>
  <si>
    <t>freq_ig_7_gr_vulnerable.fa</t>
  </si>
  <si>
    <t>% de femmes allaitantes (sein de la population)</t>
  </si>
  <si>
    <t>freq_ig_7_gr_vulnerable.fe</t>
  </si>
  <si>
    <t>% de femmes enceintes (sein de la population)</t>
  </si>
  <si>
    <t>freq_ig_7_gr_vulnerable.handi</t>
  </si>
  <si>
    <t>% de personnes avec un handicap (mental ou physique) (sein de la population)</t>
  </si>
  <si>
    <t>freq_ig_7_gr_vulnerable.handi_ment</t>
  </si>
  <si>
    <t>% de personnes avec un handicap mental (sein de la population)</t>
  </si>
  <si>
    <t>freq_ig_7_gr_vulnerable.handi_phy</t>
  </si>
  <si>
    <t>% de personnes avec un handicap physique (sein de la population)</t>
  </si>
  <si>
    <t>freq_ig_7_gr_vulnerable.nsp</t>
  </si>
  <si>
    <t>% de personnes sans information sur leur vulnérabilité ('Ne sait pas ou ne veut pas répondre') (sein de la population)</t>
  </si>
  <si>
    <t>demo</t>
  </si>
  <si>
    <t>freq_femmes</t>
  </si>
  <si>
    <t>% moyen de femmes dans le ménage</t>
  </si>
  <si>
    <t>freq_hommes</t>
  </si>
  <si>
    <t>% moyen d'hommes dans le ménage</t>
  </si>
  <si>
    <t>freq_agegrp_0_17</t>
  </si>
  <si>
    <t>% moyen d'enfants (moins de 18 ans) dans le ménage</t>
  </si>
  <si>
    <t>freq_agegrp_0_17_femmes</t>
  </si>
  <si>
    <t>% moyen de filles (moins de 18 ans) dans le ménage</t>
  </si>
  <si>
    <t>freq_agegrp_0_17_hommes</t>
  </si>
  <si>
    <t>% moyen de garçons (moins de 18 ans) dans le ménage</t>
  </si>
  <si>
    <t>freq_agegrp_18_59</t>
  </si>
  <si>
    <t>% moyen d'adultes (18-59 ans) dans le ménage</t>
  </si>
  <si>
    <t>freq_agegrp_18_59_femmes</t>
  </si>
  <si>
    <t>% moyen de femmes (18-59 ans) dans le ménage</t>
  </si>
  <si>
    <t>freq_agegrp_18_59_hommes</t>
  </si>
  <si>
    <t>% moyen d'hommes (18-59 ans) dans le ménage</t>
  </si>
  <si>
    <t>freq_agegrp_59plus</t>
  </si>
  <si>
    <t>% moyen d'adultes de plus de 59 ans dans le ménage</t>
  </si>
  <si>
    <t>freq_agegrp_59plus_femmes</t>
  </si>
  <si>
    <t>% moyen de femmes de plus de 59 ans dans le ménage</t>
  </si>
  <si>
    <t>freq_agegrp_59plus_hommes</t>
  </si>
  <si>
    <t>% moyen d'hommes de plus de 59 ans dans le ménage</t>
  </si>
  <si>
    <t>membres_malades</t>
  </si>
  <si>
    <t>freq_sante_2_malade_oui</t>
  </si>
  <si>
    <t>% de personnes malade dans les 30 derniers jours</t>
  </si>
  <si>
    <t>freq_sante_2_malade_non</t>
  </si>
  <si>
    <t>% de personnes pas malade dans les 30 derniers jours</t>
  </si>
  <si>
    <t>freq_sante_2_malade_nsp</t>
  </si>
  <si>
    <t>% de personnes dont on ignore s'ils ont été malades dans les 30 derniers jours</t>
  </si>
  <si>
    <t>freq_sante_2_malade_oui_0_5_filles</t>
  </si>
  <si>
    <t>% de filles entre 0 et 5 ans malade dans les 30 derniers jours (au sein des filles 0-5 ans)</t>
  </si>
  <si>
    <t>freq_sante_2_malade_oui_0_5_garcons</t>
  </si>
  <si>
    <t>% de garçons entre 0 et 5 ans malade dans les 30 derniers jours (au sein des garçons 0-5 ans)</t>
  </si>
  <si>
    <t>freq_sante_2_soin_recu_oui_autre</t>
  </si>
  <si>
    <t>% de personnes malades ayant reçu les soins nécessaires dans un autre endroit (au sein des personnes malades)</t>
  </si>
  <si>
    <t>freq_sante_2_soin_recu_oui_cs</t>
  </si>
  <si>
    <t>% de personnes malades ayant reçu les soins nécessaires en centre de santé (au sein des personnes malades)</t>
  </si>
  <si>
    <t>freq_sante_2_soin_recu_oui_maison</t>
  </si>
  <si>
    <t>% de personnes malades ayant reçu les soins nécessaires à la maison (au sein des personnes malades)</t>
  </si>
  <si>
    <t>freq_sante_2_soin_recu_non</t>
  </si>
  <si>
    <t>% de personnes malades n'ayant pas reçu les soins nécessaires (au sein des personnes malades)</t>
  </si>
  <si>
    <t>freq_sante_3_soin_non_recu_non_autre</t>
  </si>
  <si>
    <t>% de personnes n'ayant pas reçu les soins nécessaires pour une autre raison (au sein des personnes malades n'ayant pas reçu les soins nécessaires)</t>
  </si>
  <si>
    <t>freq_sante_3_soin_non_recu_infra_detruite_ca</t>
  </si>
  <si>
    <t>% de personnes n'ayant pas reçu les soins nécessaires car les infrastructures étaient détruites par les combats (au sein des personnes malades n'ayant pas reçu les soins nécessaires)</t>
  </si>
  <si>
    <t>freq_sante_3_soin_non_recu_infra_detruite_nat</t>
  </si>
  <si>
    <t>% de personnes n'ayant pas reçu les soins nécessaires car les infrastructures étaient détruites par catastrophes naturelles (au sein des personnes malades n'ayant pas reçu les soins nécessaires)</t>
  </si>
  <si>
    <t>freq_sante_3_soin_non_recu_infra_inexis</t>
  </si>
  <si>
    <t>% de personnes n'ayant pas reçu les soins nécessaires car les infrastructures étaient inexistantes (au sein des personnes malades n'ayant pas reçu les soins nécessaires)</t>
  </si>
  <si>
    <t>freq_sante_3_soin_non_recu_infra_trop_loin</t>
  </si>
  <si>
    <t>% de personnes n'ayant pas reçu les soins nécessaires car les infrastructures étaient trop loin (au sein des personnes malades n'ayant pas reçu les soins nécessaires)</t>
  </si>
  <si>
    <t>freq_sante_3_soin_non_recu_insecurite</t>
  </si>
  <si>
    <t>% de personnes n'ayant pas reçu les soins nécessaires à cause de l'insécurité (au sein des personnes malades n'ayant pas reçu les soins nécessaires)</t>
  </si>
  <si>
    <t>freq_sante_3_soin_non_recu_medic_indisp</t>
  </si>
  <si>
    <t>% de personnes n'ayant pas reçu les soins nécessaires car les médicaments étaient indisponibles (au sein des personnes malades n'ayant pas reçu les soins nécessaires)</t>
  </si>
  <si>
    <t>freq_sante_3_soin_non_recu_nsp</t>
  </si>
  <si>
    <t>% de personnes n'ayant pas reçu les soins nécessaires car 'ne sait pas / ne souhaite pas répondre' (au sein des personnes malades n'ayant pas reçu les soins nécessaires)</t>
  </si>
  <si>
    <t>freq_sante_3_soin_non_recu_qualite_trop_faible</t>
  </si>
  <si>
    <t>% de personnes n'ayant pas reçu les soins nécessaires car la qualité les soins nécessaires est trop faible (au sein des personnes malades n'ayant pas reçu les soins nécessaires)</t>
  </si>
  <si>
    <t>freq_sante_3_soin_non_recu_staff_indisp</t>
  </si>
  <si>
    <t>% de personnes n'ayant pas reçu les soins nécessaires car le staff était indisponible (au sein des personnes malades n'ayant pas reçu les soins nécessaires)</t>
  </si>
  <si>
    <t>freq_sante_3_soin_non_recu_trop_cher</t>
  </si>
  <si>
    <t>% de personnes n'ayant pas reçu les soins nécessaires car les soins étaient trop chers (au sein des personnes malades n'ayant pas reçu les soins nécessaires)</t>
  </si>
  <si>
    <t>freq_sante_4_0_4_malades_autre_filles</t>
  </si>
  <si>
    <t>% de filles (0-4 ans) avec une autre maladie au cours des 30 derniers jours (au sein des filles 0-4 ans)</t>
  </si>
  <si>
    <t>freq_sante_4_0_4_malades_autre_garcons</t>
  </si>
  <si>
    <t>% de garçons (0-4 ans) avec une autre maladie au cours des 30 derniers jours (au sein des garçons 0-4 ans)</t>
  </si>
  <si>
    <t>freq_sante_4_0_4_malades_diarrhee_filles</t>
  </si>
  <si>
    <t>% de filles (0-4 ans) avec Diarrhée au cours des 30 derniers jours (au sein des filles 0-4 ans)</t>
  </si>
  <si>
    <t>freq_sante_4_0_4_malades_diarrhee_garcons</t>
  </si>
  <si>
    <t>% de garçons (0-4 ans) avec Diarrhée au cours des 30 derniers jours (au sein des garçons 0-4 ans)</t>
  </si>
  <si>
    <t>freq_sante_4_0_4_malades_toux_filles</t>
  </si>
  <si>
    <t>% de filles (0-4 ans) avec Toux au cours des 30 derniers jours (au sein des filles 0-4 ans)</t>
  </si>
  <si>
    <t>freq_sante_4_0_4_malades_toux_garcons</t>
  </si>
  <si>
    <t>% de garçons (0-4 ans) avec Toux au cours des 30 derniers jours (au sein des garçons 0-4 ans)</t>
  </si>
  <si>
    <t>freq_sante_4_0_4_malades_fievre_filles</t>
  </si>
  <si>
    <t>% de filles (0-4 ans) avec Fièvre  au cours des 30 derniers jours (au sein des filles 0-4 ans)</t>
  </si>
  <si>
    <t>freq_sante_4_0_4_malades_fievre_garcons</t>
  </si>
  <si>
    <t>% de garçons (0-4 ans) avec Fièvre  au cours des 30 derniers jours (au sein des garçons 0-4 ans)</t>
  </si>
  <si>
    <t>freq_sante_4_0_4_malades_oui_nsp_filles</t>
  </si>
  <si>
    <t>% de filles (0-4 ans) avec maladie 'Ne sait pas / ne souhaite pas répondre' au cours des 30 derniers jours (au sein des filles 0-4 ans)</t>
  </si>
  <si>
    <t>freq_sante_4_0_4_malades_oui_nsp_garcons</t>
  </si>
  <si>
    <t>% de garçons (0-4 ans) avec maladie 'Ne sait pas / ne souhaite pas répondre' au cours des 30 derniers jours (au sein des garçons 0-4 ans)</t>
  </si>
  <si>
    <t>freq_sante_5_5plus_malades.palu_femmes_5_17</t>
  </si>
  <si>
    <t>% de filles (5-17 ans) avec Paludisme au cours des 30 derniers jours (au sein des filles 5-17 ans)</t>
  </si>
  <si>
    <t>freq_sante_5_5plus_malades.palu_femmes_18plus</t>
  </si>
  <si>
    <t>% de femmes (18 ans et plus) avec Paludisme au cours des 30 derniers jours (au sein des femmes 18+)</t>
  </si>
  <si>
    <t>freq_sante_5_5plus_malades.palu_garcons_5_17</t>
  </si>
  <si>
    <t>% de garçons (5-17 ans) avec Paludisme au cours des 30 derniers jours (au sein des garçons 5-17 ans)</t>
  </si>
  <si>
    <t>freq_sante_5_5plus_malades.palu_garcons_18plus</t>
  </si>
  <si>
    <t>% d'hommes (18 ans et plus) avec Paludisme au cours des 30 derniers jours (au sein des hommes 18+)</t>
  </si>
  <si>
    <t>freq_sante_5_5plus_malades.infec_resp_femmes_5_17</t>
  </si>
  <si>
    <t>% de filles (5-17 ans) avec Maladie infectieuse respiratoire au cours des 30 derniers jours (au sein des filles 5-17 ans)</t>
  </si>
  <si>
    <t>freq_sante_5_5plus_malades.infec_resp_femmes_18plus</t>
  </si>
  <si>
    <t>% de femmes (18 ans et plus) avec Maladie infectieuse respiratoire au cours des 30 derniers jours (au sein des femmes 18+)</t>
  </si>
  <si>
    <t>freq_sante_5_5plus_malades.infec_resp_garcons_5_17</t>
  </si>
  <si>
    <t>% de garçons (5-17 ans) avec Maladie infectieuse respiratoire au cours des 30 derniers jours (au sein des garçons 5-17 ans)</t>
  </si>
  <si>
    <t>freq_sante_5_5plus_malades.infec_resp_garcons_18plus</t>
  </si>
  <si>
    <t>% d'hommes (18 ans et plus) avec Maladie infectieuse respiratoire au cours des 30 derniers jours (au sein des hommes 18+)</t>
  </si>
  <si>
    <t>freq_sante_5_5plus_malades.diarrhee_femmes_5_17</t>
  </si>
  <si>
    <t>% de filles (5-17 ans) avec Diarrhée au cours des 30 derniers jours (au sein des filles 5-17 ans)</t>
  </si>
  <si>
    <t>freq_sante_5_5plus_malades.diarrhee_femmes_18plus</t>
  </si>
  <si>
    <t>% de femmes (18 ans et plus) avec Diarrhée au cours des 30 derniers jours (au sein des femmes 18+)</t>
  </si>
  <si>
    <t>freq_sante_5_5plus_malades.diarrhee_garcons_5_17</t>
  </si>
  <si>
    <t>% de garçons (5-17 ans) avec Diarrhée au cours des 30 derniers jours (au sein des garçons 5-17 ans)</t>
  </si>
  <si>
    <t>freq_sante_5_5plus_malades.diarrhee_garcons_18plus</t>
  </si>
  <si>
    <t>% d'hommes (18 ans et plus) avec Diarrhée au cours des 30 derniers jours (au sein des hommes 18+)</t>
  </si>
  <si>
    <t>freq_sante_5_5plus_malades.rougeole_femmes_5_17</t>
  </si>
  <si>
    <t>% de filles (5-17 ans) avec Rougeole au cours des 30 derniers jours (au sein des filles 5-17 ans)</t>
  </si>
  <si>
    <t>freq_sante_5_5plus_malades.rougeole_femmes_18plus</t>
  </si>
  <si>
    <t>% de femmes (18 ans et plus) avec Rougeole au cours des 30 derniers jours (au sein des femmes 18+)</t>
  </si>
  <si>
    <t>freq_sante_5_5plus_malades.rougeole_garcons_5_17</t>
  </si>
  <si>
    <t>% de garçons (5-17 ans) avec Rougeole au cours des 30 derniers jours (au sein des garçons 5-17 ans)</t>
  </si>
  <si>
    <t>freq_sante_5_5plus_malades.rougeole_garcons_18plus</t>
  </si>
  <si>
    <t>% d'hommes (18 ans et plus) avec Rougeole au cours des 30 derniers jours (au sein des hommes 18+)</t>
  </si>
  <si>
    <t>freq_sante_5_5plus_malades.hepat_femmes_5_17</t>
  </si>
  <si>
    <t>% de filles (5-17 ans) avec Hépatite au cours des 30 derniers jours (au sein des filles 5-17 ans)</t>
  </si>
  <si>
    <t>freq_sante_5_5plus_malades.hepat_femmes_18plus</t>
  </si>
  <si>
    <t>% de femmes (18 ans et plus) avec Hépatite au cours des 30 derniers jours (au sein des femmes 18+)</t>
  </si>
  <si>
    <t>freq_sante_5_5plus_malades.hepat_garcons_5_17</t>
  </si>
  <si>
    <t>% de garçons (5-17 ans) avec Hépatite au cours des 30 derniers jours (au sein des garçons 5-17 ans)</t>
  </si>
  <si>
    <t>freq_sante_5_5plus_malades.hepat_garcons_18plus</t>
  </si>
  <si>
    <t>% d'hommes (18 ans et plus) avec Hépatite au cours des 30 derniers jours (au sein des hommes 18+)</t>
  </si>
  <si>
    <t>freq_sante_5_5plus_malades.cholera_femmes_5_17</t>
  </si>
  <si>
    <t>% de filles (5-17 ans) avec Choléra au cours des 30 derniers jours (au sein des filles 5-17 ans)</t>
  </si>
  <si>
    <t>freq_sante_5_5plus_malades.cholera_femmes_18plus</t>
  </si>
  <si>
    <t>% de femmes (18 ans et plus) avec Choléra au cours des 30 derniers jours (au sein des femmes 18+)</t>
  </si>
  <si>
    <t>freq_sante_5_5plus_malades.cholera_garcons_5_17</t>
  </si>
  <si>
    <t>% de garçons (5-17 ans) avec Choléra au cours des 30 derniers jours (au sein des garçons 5-17 ans)</t>
  </si>
  <si>
    <t>freq_sante_5_5plus_malades.cholera_garcons_18plus</t>
  </si>
  <si>
    <t>% d'hommes (18 ans et plus) avec Choléra au cours des 30 derniers jours (au sein des hommes 18+)</t>
  </si>
  <si>
    <t>freq_sante_5_5plus_malades.vih_sida_femmes_5_17</t>
  </si>
  <si>
    <t>% de filles (5-17 ans) avec VIH-SIDA au cours des 30 derniers jours (au sein des filles 5-17 ans)</t>
  </si>
  <si>
    <t>freq_sante_5_5plus_malades.vih_sida_femmes_18plus</t>
  </si>
  <si>
    <t>% de femmes (18 ans et plus) avec VIH-SIDA au cours des 30 derniers jours (au sein des femmes 18+)</t>
  </si>
  <si>
    <t>freq_sante_5_5plus_malades.vih_sida_garcons_5_17</t>
  </si>
  <si>
    <t>% de garçons (5-17 ans) avec VIH-SIDA au cours des 30 derniers jours (au sein des garçons 5-17 ans)</t>
  </si>
  <si>
    <t>freq_sante_5_5plus_malades.vih_sida_garcons_18plus</t>
  </si>
  <si>
    <t>% d'hommes (18 ans et plus) avec VIH-SIDA au cours des 30 derniers jours (au sein des hommes 18+)</t>
  </si>
  <si>
    <t>freq_sante_5_5plus_malades.mening_femmes_5_17</t>
  </si>
  <si>
    <t>% de filles (5-17 ans) avec Méningite au cours des 30 derniers jours (au sein des filles 5-17 ans)</t>
  </si>
  <si>
    <t>freq_sante_5_5plus_malades.mening_femmes_18plus</t>
  </si>
  <si>
    <t>% de femmes (18 ans et plus) avec Méningite au cours des 30 derniers jours (au sein des femmes 18+)</t>
  </si>
  <si>
    <t>freq_sante_5_5plus_malades.mening_garcons_5_17</t>
  </si>
  <si>
    <t>% de garçons (5-17 ans) avec Méningite au cours des 30 derniers jours (au sein des garçons 5-17 ans)</t>
  </si>
  <si>
    <t>freq_sante_5_5plus_malades.mening_garcons_18plus</t>
  </si>
  <si>
    <t>% d'hommes (18 ans et plus) avec Méningite au cours des 30 derniers jours (au sein des hommes 18+)</t>
  </si>
  <si>
    <t>freq_sante_5_5plus_malades.autre_femmes_5_17</t>
  </si>
  <si>
    <t>freq_sante_5_5plus_malades.autre_femmes_18plus</t>
  </si>
  <si>
    <t>freq_sante_5_5plus_malades.autre_garcons_5_17</t>
  </si>
  <si>
    <t>freq_sante_5_5plus_malades.autre_garcons_18plus</t>
  </si>
  <si>
    <t>freq_sante_5_5plus_malades.nsp_femmes_5_17</t>
  </si>
  <si>
    <t>% de filles (5-17 ans) avec Ne sait pas au cours des 30 derniers jours (au sein des filles 5-17 ans)</t>
  </si>
  <si>
    <t>freq_sante_5_5plus_malades.nsp_femmes_18plus</t>
  </si>
  <si>
    <t>% de femmes (18 ans et plus) avec Ne sait pas au cours des 30 derniers jours (au sein des femmes 18+)</t>
  </si>
  <si>
    <t>freq_sante_5_5plus_malades.nsp_garcons_5_17</t>
  </si>
  <si>
    <t>% de garçons (5-17 ans) avec Ne sait pas au cours des 30 derniers jours (au sein des garçons 5-17 ans)</t>
  </si>
  <si>
    <t>freq_sante_5_5plus_malades.nsp_garcons_18plus</t>
  </si>
  <si>
    <t>% d'hommes (18 ans et plus) avec Ne sait pas au cours des 30 derniers jours (au sein des hommes 18+)</t>
  </si>
  <si>
    <t>freq_sante_5_5plus_malades.fievre_femmes_5_17</t>
  </si>
  <si>
    <t>% de filles (5-17 ans) avec Fièvre au cours des 30 derniers jours (au sein des filles 5-17 ans)</t>
  </si>
  <si>
    <t>freq_sante_5_5plus_malades.fievre_femmes_18plus</t>
  </si>
  <si>
    <t>% de femmes (18 ans et plus) avec Fièvre au cours des 30 derniers jours (au sein des femmes 18+)</t>
  </si>
  <si>
    <t>freq_sante_5_5plus_malades.fievre_garcons_5_17</t>
  </si>
  <si>
    <t>% de garçons (5-17 ans) avec Fièvre au cours des 30 derniers jours (au sein des garçons 5-17 ans)</t>
  </si>
  <si>
    <t>freq_sante_5_5plus_malades.fievre_garcons_18plus</t>
  </si>
  <si>
    <t>% d'hommes (18 ans et plus) avec Fièvre au cours des 30 derniers jours (au sein des hommes 18+)</t>
  </si>
  <si>
    <t>MAS</t>
  </si>
  <si>
    <t>freq_nut_2_muac.masfille_6m_4</t>
  </si>
  <si>
    <t>% de filles (6 mois-4 ans) dépistées en MAS (au sein des filles 6 mois - 4 ans)</t>
  </si>
  <si>
    <t>freq_nut_2_muac.masgarcon_6m_4</t>
  </si>
  <si>
    <t>% de garçons (6 mois-4 ans) dépistés en MAS (au sein des garçons 6 mois - 4 ans)</t>
  </si>
  <si>
    <t>freq_nut_2_muac.mas_6m_4</t>
  </si>
  <si>
    <t>% d'enfants (6 mois-4 ans) dépistés en MAS (au sein des enfants 6 mois - 4 ans)</t>
  </si>
  <si>
    <t>MAM</t>
  </si>
  <si>
    <t>freq_nut_2_muac.mamfille_6m_4</t>
  </si>
  <si>
    <t>% de filles (6 mois-4 ans) dépistées en MAM (au sein des filles 6 mois - 4 ans)</t>
  </si>
  <si>
    <t>freq_nut_2_muac.mamgarcon_6m_4</t>
  </si>
  <si>
    <t>% de garçons (6 mois-4 ans) dépistés en MAM (au sein des garçons 6 mois - 4 ans)</t>
  </si>
  <si>
    <t>freq_nut_2_muac.mam_6m_4</t>
  </si>
  <si>
    <t>% d'enfants (6 mois-4 ans) dépistés en MAM (au sein des enfants 6 mois - 4 ans)</t>
  </si>
  <si>
    <t>handicap</t>
  </si>
  <si>
    <t>freq_educ_4_handi_4_18.descol_autre</t>
  </si>
  <si>
    <t>% d'enfants en situation d'handicap (4-18 ans) déscolarisés pour une raison autre que leur handicap (au sein des enfants 4-18 ans en situation d'handicap)</t>
  </si>
  <si>
    <t>freq_educ_4_handi_4_18.descol_acces</t>
  </si>
  <si>
    <t>% d'enfants en situation d'handicap (4-18 ans) déscolarisés car l'accès à l'école est impossible dû à leur handicap (au sein des enfants 4-18 ans en situation d'handicap)</t>
  </si>
  <si>
    <t>freq_educ_4_handi_4_18.descol_enseignement</t>
  </si>
  <si>
    <t>% d'enfants en situation d'handicap (4-18 ans) déscolarisés car l'enseignement n'est pas adapté (au sein des enfants 4-18 ans en situation d'handicap)</t>
  </si>
  <si>
    <t>freq_educ_4_handi_4_18.scol_non_opti</t>
  </si>
  <si>
    <t>% d'enfants en situation d'handicap (4-18 ans) s'adaptant à des conditions scolaires non-optimales (au sein des enfants 4-18 ans en situation d'handicap)</t>
  </si>
  <si>
    <t>freq_educ_4_handi_4_18.scol_ok</t>
  </si>
  <si>
    <t>% d'enfants en situation d'handicap (4-18 ans) étant à l'aise avec les conditions scolaires (au sein des enfants 4-18 ans en situation d'handicap)</t>
  </si>
  <si>
    <t>freq_educ_4_handi_4_18.autre</t>
  </si>
  <si>
    <t>% d'enfants en situation d'handicap (4-18 ans) dans une autre situation (au sein des enfants 4-18 ans en situation d'handicap)</t>
  </si>
  <si>
    <t>enfants</t>
  </si>
  <si>
    <t>freq_protect_9</t>
  </si>
  <si>
    <t>% d'enfants de 4 à 18 ans travaillant ou contribuant aux activités professionnelles de sa famille (au sein des enfants 4-18 ans)</t>
  </si>
  <si>
    <t>freq_garcon_among_protect_9</t>
  </si>
  <si>
    <t>% de garçons de 4 à 18 ans travaillant ou contribuant aux activités professionnelles de sa famille (au sein des enfants 4-18 ans qui travaillent)</t>
  </si>
  <si>
    <t>freq_fille_among_protect</t>
  </si>
  <si>
    <t>% de filles de 4 à 18 ans travaillant ou contribuant aux activités professionnelles de sa famille (au sein des enfants 4-18 ans qui travaillent)</t>
  </si>
  <si>
    <t>freq_protect_10.agric</t>
  </si>
  <si>
    <t>% d'enfants de 4 à 18 ans travaillant ou contribuant aux activités professionnelles de sa famille - Agriculture / Travaux champêtres (au sein des enfants 4-18 ans qui travaillent)</t>
  </si>
  <si>
    <t>freq_protect_10.peche</t>
  </si>
  <si>
    <t>% d'enfants de 4 à 18 ans travaillant ou contribuant aux activités professionnelles de sa famille - Pêche (au sein des enfants 4-18 ans qui travaillent)</t>
  </si>
  <si>
    <t>freq_protect_10.elevage</t>
  </si>
  <si>
    <t>% d'enfants de 4 à 18 ans travaillant ou contribuant aux activités professionnelles de sa famille - Elevage / Chasse (au sein des enfants 4-18 ans qui travaillent)</t>
  </si>
  <si>
    <t>freq_protect_10.carriere</t>
  </si>
  <si>
    <t>% d'enfants de 4 à 18 ans travaillant ou contribuant aux activités professionnelles de sa famille - Carrière / Mines (au sein des enfants 4-18 ans qui travaillent)</t>
  </si>
  <si>
    <t>freq_protect_10.petit_commerce</t>
  </si>
  <si>
    <t>% d'enfants de 4 à 18 ans travaillant ou contribuant aux activités professionnelles de sa famille - Petit commerce (au sein des enfants 4-18 ans qui travaillent)</t>
  </si>
  <si>
    <t>freq_protect_10.restauration</t>
  </si>
  <si>
    <t>% d'enfants de 4 à 18 ans travaillant ou contribuant aux activités professionnelles de sa famille - Restauration (au sein des enfants 4-18 ans qui travaillent)</t>
  </si>
  <si>
    <t>freq_protect_10.artisanat</t>
  </si>
  <si>
    <t>% d'enfants de 4 à 18 ans travaillant ou contribuant aux activités professionnelles de sa famille - Artisanat (menuiserie, forge, soudure,…) (au sein des enfants 4-18 ans qui travaillent)</t>
  </si>
  <si>
    <t>freq_protect_10.travaux_domestiques</t>
  </si>
  <si>
    <t>% d'enfants de 4 à 18 ans travaillant ou contribuant aux activités professionnelles de sa famille - Travaux domestiques (au sein des enfants 4-18 ans qui travaillent)</t>
  </si>
  <si>
    <t>freq_protect_10.construction</t>
  </si>
  <si>
    <t>% d'enfants de 4 à 18 ans travaillant ou contribuant aux activités professionnelles de sa famille - Construction / Batiment (au sein des enfants 4-18 ans qui travaillent)</t>
  </si>
  <si>
    <t>freq_protect_10.transport</t>
  </si>
  <si>
    <t>% d'enfants de 4 à 18 ans travaillant ou contribuant aux activités professionnelles de sa famille - Transport (au sein des enfants 4-18 ans qui travaillent)</t>
  </si>
  <si>
    <t>freq_protect_10.recrutes</t>
  </si>
  <si>
    <t>% d'enfants de 4 à 18 ans travaillant ou contribuant aux activités professionnelles de sa famille - Recrutes (au sein des enfants 4-18 ans qui travaillent)</t>
  </si>
  <si>
    <t>freq_protect_10.prostitution</t>
  </si>
  <si>
    <t>% d'enfants de 4 à 18 ans travaillant ou contribuant aux activités professionnelles de sa famille - Prostitution (au sein des enfants 4-18 ans qui travaillent)</t>
  </si>
  <si>
    <t>freq_protect_10.autre</t>
  </si>
  <si>
    <t>% d'enfants de 4 à 18 ans travaillant ou contribuant aux activités professionnelles de sa famille - Autre (au sein des enfants 4-18 ans qui travaillent)</t>
  </si>
  <si>
    <t>freq_protect_10.nsp</t>
  </si>
  <si>
    <t>% d'enfants de 4 à 18 ans travaillant ou contribuant aux activités professionnelles de sa famille - Ne sait pas / ne souhaite pas répondre (au sein des enfants 4-18 ans qui travaillent)</t>
  </si>
  <si>
    <t>Securité Alimentaire</t>
  </si>
  <si>
    <t>Indice domestique de la faim (HHS)</t>
  </si>
  <si>
    <t>FCS</t>
  </si>
  <si>
    <t>rCSI</t>
  </si>
  <si>
    <t>Accepable</t>
  </si>
  <si>
    <t>Minimal</t>
  </si>
  <si>
    <t>Prefecture</t>
  </si>
  <si>
    <t>Sous-préfécture</t>
  </si>
  <si>
    <t>dependent.var</t>
  </si>
  <si>
    <t>dependent.var.value</t>
  </si>
  <si>
    <t>independent.var</t>
  </si>
  <si>
    <t>independent.var.value</t>
  </si>
  <si>
    <t>repeat.var</t>
  </si>
  <si>
    <t>repeat.var.value</t>
  </si>
  <si>
    <t>numbers</t>
  </si>
  <si>
    <t>deces_nontrauma</t>
  </si>
  <si>
    <t>total</t>
  </si>
  <si>
    <t>admin_2</t>
  </si>
  <si>
    <t>rtl_ipc</t>
  </si>
  <si>
    <t>length_idp_ipc</t>
  </si>
  <si>
    <t xml:space="preserve"> 3_5_mois</t>
  </si>
  <si>
    <t>pin_mssc_rev</t>
  </si>
  <si>
    <t>pin_mssc_dep</t>
  </si>
  <si>
    <t>secal_2_durable_ipc</t>
  </si>
  <si>
    <t>0_durable</t>
  </si>
  <si>
    <t>100%_durable</t>
  </si>
  <si>
    <t>50-_durable</t>
  </si>
  <si>
    <t>50+_durable</t>
  </si>
  <si>
    <t>75+_durable</t>
  </si>
  <si>
    <t>secal_6_ipc</t>
  </si>
  <si>
    <t>secal_6_raisons_ipc</t>
  </si>
  <si>
    <t>manque_semences_staff_fin_natur</t>
  </si>
  <si>
    <t>wash_ipc</t>
  </si>
  <si>
    <t>SA_30-</t>
  </si>
  <si>
    <t>SA_30+</t>
  </si>
  <si>
    <t>SA_surlelieu</t>
  </si>
  <si>
    <t>SnA</t>
  </si>
  <si>
    <t>Surface</t>
  </si>
  <si>
    <t>freq_nut_2_muac.mag_6m_4</t>
  </si>
  <si>
    <t>Dépistage actif dans les Fokontany</t>
  </si>
  <si>
    <t>Nombre Enfants avec PB&lt;115mm/Œdèmes (%)</t>
  </si>
  <si>
    <t>Nombre Enfants avec PB entre 115-125mm (%)</t>
  </si>
  <si>
    <t>Nombre Enfants avec PB&lt;125mm/Œdèmes (%)</t>
  </si>
  <si>
    <t>Nombre de comunes (Proxy-MAS&gt;2% et/ou Proxy-MAG&gt;=15)</t>
  </si>
  <si>
    <t>Nombre de communes ( Proxy-MAG entre 10%-15%)</t>
  </si>
  <si>
    <t>Ambovombe</t>
  </si>
  <si>
    <t>390 (0.9%)</t>
  </si>
  <si>
    <t>4,780 (10.6%)</t>
  </si>
  <si>
    <t>5,170 (11.5%)</t>
  </si>
  <si>
    <t>Bekily</t>
  </si>
  <si>
    <t>192 (0.7%)</t>
  </si>
  <si>
    <t>2,147 (7.8%)</t>
  </si>
  <si>
    <t>2,339 (8.5%)</t>
  </si>
  <si>
    <t>Tsihombe</t>
  </si>
  <si>
    <t>95 (0.5%)</t>
  </si>
  <si>
    <t>1,586 (8.1%)</t>
  </si>
  <si>
    <t>1,681 (8.6%)</t>
  </si>
  <si>
    <t>Beloba</t>
  </si>
  <si>
    <t>164 (0.8%)</t>
  </si>
  <si>
    <t>2,016 (9.3%)</t>
  </si>
  <si>
    <t>2,180 (10.1%)</t>
  </si>
  <si>
    <t>Amboasary</t>
  </si>
  <si>
    <t>348 (1.0%)</t>
  </si>
  <si>
    <t>2,173 (6.2%)</t>
  </si>
  <si>
    <t>2,521 (7.2%)</t>
  </si>
  <si>
    <t>Tolagnaro</t>
  </si>
  <si>
    <t>50 (0.4%)</t>
  </si>
  <si>
    <t>559 (4.0%)</t>
  </si>
  <si>
    <t>609 (4.4%)</t>
  </si>
  <si>
    <t>Ampanihy</t>
  </si>
  <si>
    <t>696 (1.3%)</t>
  </si>
  <si>
    <t>6,107 (11.7%)</t>
  </si>
  <si>
    <t>6,803 (13.0%)</t>
  </si>
  <si>
    <t>Betioky</t>
  </si>
  <si>
    <t>370 (1.1%)</t>
  </si>
  <si>
    <t>1,989 (6.2%)</t>
  </si>
  <si>
    <t>2,359 (7.3%)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</si>
</sst>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##0%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80808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00B0F0"/>
      <name val="Calibri"/>
      <family val="2"/>
      <scheme val="minor"/>
    </font>
    <font>
      <sz val="9"/>
      <color indexed="60"/>
      <name val="Arial"/>
      <family val="2"/>
    </font>
    <font>
      <sz val="11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i/>
      <sz val="16"/>
      <color rgb="FF0070C0"/>
      <name val="Calibri"/>
      <family val="2"/>
      <scheme val="minor"/>
    </font>
    <font>
      <b/>
      <i/>
      <u/>
      <sz val="16"/>
      <color rgb="FF0070C0"/>
      <name val="Calibri"/>
      <family val="2"/>
      <scheme val="minor"/>
    </font>
    <font>
      <i/>
      <sz val="8"/>
      <color rgb="FF0070C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0"/>
      <name val="Arial Narrow"/>
      <family val="2"/>
    </font>
    <font>
      <b/>
      <sz val="9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rgb="FF9933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45911"/>
        <bgColor indexed="64"/>
      </patternFill>
    </fill>
    <fill>
      <patternFill patternType="solid">
        <fgColor rgb="FF833C0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gradientFill>
        <stop position="0">
          <color rgb="FF92D050"/>
        </stop>
        <stop position="1">
          <color rgb="FFFFFF00"/>
        </stop>
      </gradientFill>
    </fill>
    <fill>
      <gradientFill>
        <stop position="0">
          <color rgb="FFFF0000"/>
        </stop>
        <stop position="1">
          <color theme="7" tint="-0.49803155613879818"/>
        </stop>
      </gradientFill>
    </fill>
    <fill>
      <patternFill patternType="solid">
        <fgColor theme="7" tint="-0.499984740745262"/>
        <bgColor indexed="64"/>
      </patternFill>
    </fill>
    <fill>
      <gradientFill>
        <stop position="0">
          <color rgb="FFFFC000"/>
        </stop>
        <stop position="1">
          <color theme="7" tint="-0.49803155613879818"/>
        </stop>
      </gradient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FFFFFF"/>
      </left>
      <right style="thick">
        <color rgb="FFFFFFFF"/>
      </right>
      <top/>
      <bottom style="thin">
        <color indexed="64"/>
      </bottom>
      <diagonal/>
    </border>
    <border>
      <left/>
      <right style="thick">
        <color rgb="FFFFFFFF"/>
      </right>
      <top/>
      <bottom style="thin">
        <color indexed="64"/>
      </bottom>
      <diagonal/>
    </border>
    <border>
      <left style="thick">
        <color rgb="FFFFFFFF"/>
      </left>
      <right/>
      <top style="thin">
        <color indexed="64"/>
      </top>
      <bottom style="thin">
        <color indexed="64"/>
      </bottom>
      <diagonal/>
    </border>
    <border>
      <left style="thick">
        <color rgb="FFFFFFFF"/>
      </left>
      <right/>
      <top/>
      <bottom style="thin">
        <color indexed="64"/>
      </bottom>
      <diagonal/>
    </border>
    <border>
      <left style="thick">
        <color rgb="FFFFFFFF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Font="0" applyFill="0" applyBorder="0" applyAlignment="0" applyProtection="0"/>
    <xf numFmtId="0" fontId="4" fillId="0" borderId="1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2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3" fillId="0" borderId="0"/>
  </cellStyleXfs>
  <cellXfs count="196">
    <xf numFmtId="0" fontId="0" fillId="0" borderId="0" xfId="0"/>
    <xf numFmtId="0" fontId="3" fillId="2" borderId="1" xfId="2" applyFont="1" applyFill="1" applyAlignment="1">
      <alignment vertical="center"/>
    </xf>
    <xf numFmtId="0" fontId="5" fillId="3" borderId="2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7" fillId="2" borderId="1" xfId="2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6" borderId="11" xfId="0" applyFont="1" applyFill="1" applyBorder="1" applyAlignment="1">
      <alignment vertical="center"/>
    </xf>
    <xf numFmtId="0" fontId="17" fillId="0" borderId="15" xfId="0" applyFont="1" applyBorder="1" applyAlignment="1">
      <alignment horizontal="center" vertical="center" wrapText="1"/>
    </xf>
    <xf numFmtId="0" fontId="16" fillId="0" borderId="15" xfId="1" applyNumberFormat="1" applyFont="1" applyFill="1" applyBorder="1" applyAlignment="1">
      <alignment horizontal="left" vertical="center" wrapText="1"/>
    </xf>
    <xf numFmtId="164" fontId="19" fillId="5" borderId="11" xfId="1" applyFont="1" applyFill="1" applyBorder="1" applyAlignment="1">
      <alignment horizontal="left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3" fillId="5" borderId="14" xfId="6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164" fontId="4" fillId="5" borderId="11" xfId="1" applyFont="1" applyFill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1" fillId="7" borderId="11" xfId="0" applyFont="1" applyFill="1" applyBorder="1" applyAlignment="1">
      <alignment vertical="center"/>
    </xf>
    <xf numFmtId="0" fontId="21" fillId="7" borderId="21" xfId="0" applyFont="1" applyFill="1" applyBorder="1" applyAlignment="1">
      <alignment vertical="center"/>
    </xf>
    <xf numFmtId="0" fontId="22" fillId="8" borderId="11" xfId="0" applyFont="1" applyFill="1" applyBorder="1" applyAlignment="1">
      <alignment vertical="center" wrapText="1"/>
    </xf>
    <xf numFmtId="0" fontId="22" fillId="8" borderId="21" xfId="0" applyFont="1" applyFill="1" applyBorder="1" applyAlignment="1">
      <alignment vertical="center" wrapText="1"/>
    </xf>
    <xf numFmtId="0" fontId="22" fillId="8" borderId="25" xfId="0" applyFont="1" applyFill="1" applyBorder="1" applyAlignment="1">
      <alignment vertical="center" wrapText="1"/>
    </xf>
    <xf numFmtId="0" fontId="23" fillId="9" borderId="27" xfId="0" applyFont="1" applyFill="1" applyBorder="1" applyAlignment="1">
      <alignment horizontal="center" vertical="center" wrapText="1"/>
    </xf>
    <xf numFmtId="0" fontId="23" fillId="10" borderId="28" xfId="0" applyFont="1" applyFill="1" applyBorder="1" applyAlignment="1">
      <alignment horizontal="center" vertical="center" wrapText="1"/>
    </xf>
    <xf numFmtId="0" fontId="23" fillId="11" borderId="28" xfId="0" applyFont="1" applyFill="1" applyBorder="1" applyAlignment="1">
      <alignment horizontal="center" vertical="center" wrapText="1"/>
    </xf>
    <xf numFmtId="0" fontId="23" fillId="12" borderId="28" xfId="0" applyFont="1" applyFill="1" applyBorder="1" applyAlignment="1">
      <alignment horizontal="center" vertical="center" wrapText="1"/>
    </xf>
    <xf numFmtId="0" fontId="24" fillId="13" borderId="28" xfId="0" applyFont="1" applyFill="1" applyBorder="1" applyAlignment="1">
      <alignment horizontal="center" vertical="center" wrapText="1"/>
    </xf>
    <xf numFmtId="0" fontId="23" fillId="9" borderId="29" xfId="0" applyFont="1" applyFill="1" applyBorder="1" applyAlignment="1">
      <alignment vertical="center" wrapText="1"/>
    </xf>
    <xf numFmtId="0" fontId="23" fillId="12" borderId="30" xfId="0" applyFont="1" applyFill="1" applyBorder="1" applyAlignment="1">
      <alignment vertical="center" wrapText="1"/>
    </xf>
    <xf numFmtId="0" fontId="23" fillId="12" borderId="31" xfId="0" applyFont="1" applyFill="1" applyBorder="1" applyAlignment="1">
      <alignment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9" fontId="20" fillId="0" borderId="23" xfId="8" applyFont="1" applyBorder="1" applyAlignment="1">
      <alignment horizontal="center" vertical="center"/>
    </xf>
    <xf numFmtId="9" fontId="20" fillId="0" borderId="0" xfId="8" applyFont="1" applyBorder="1" applyAlignment="1">
      <alignment horizontal="center" vertical="center"/>
    </xf>
    <xf numFmtId="9" fontId="20" fillId="0" borderId="23" xfId="8" applyFont="1" applyBorder="1" applyAlignment="1">
      <alignment vertical="center"/>
    </xf>
    <xf numFmtId="9" fontId="20" fillId="0" borderId="0" xfId="8" applyFont="1" applyBorder="1" applyAlignment="1">
      <alignment vertical="center"/>
    </xf>
    <xf numFmtId="0" fontId="20" fillId="0" borderId="2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9" fontId="20" fillId="0" borderId="22" xfId="8" applyFont="1" applyBorder="1" applyAlignment="1">
      <alignment horizontal="center" vertical="center"/>
    </xf>
    <xf numFmtId="9" fontId="20" fillId="0" borderId="26" xfId="8" applyFont="1" applyBorder="1" applyAlignment="1">
      <alignment horizontal="center" vertical="center"/>
    </xf>
    <xf numFmtId="9" fontId="20" fillId="0" borderId="22" xfId="8" applyFont="1" applyBorder="1" applyAlignment="1">
      <alignment vertical="center"/>
    </xf>
    <xf numFmtId="9" fontId="20" fillId="0" borderId="26" xfId="8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9" fontId="20" fillId="0" borderId="12" xfId="8" applyFont="1" applyBorder="1" applyAlignment="1">
      <alignment horizontal="center" vertical="center"/>
    </xf>
    <xf numFmtId="9" fontId="20" fillId="0" borderId="13" xfId="8" applyFont="1" applyBorder="1" applyAlignment="1">
      <alignment horizontal="center" vertical="center"/>
    </xf>
    <xf numFmtId="9" fontId="20" fillId="0" borderId="12" xfId="8" applyFont="1" applyBorder="1" applyAlignment="1">
      <alignment vertical="center"/>
    </xf>
    <xf numFmtId="9" fontId="20" fillId="0" borderId="13" xfId="8" applyFont="1" applyBorder="1" applyAlignment="1">
      <alignment vertical="center"/>
    </xf>
    <xf numFmtId="0" fontId="14" fillId="5" borderId="20" xfId="5" applyFont="1" applyFill="1" applyBorder="1" applyAlignment="1">
      <alignment horizontal="center" vertical="center" wrapText="1"/>
    </xf>
    <xf numFmtId="164" fontId="9" fillId="5" borderId="20" xfId="1" applyFont="1" applyFill="1" applyBorder="1" applyAlignment="1">
      <alignment horizontal="center" vertical="center" wrapText="1"/>
    </xf>
    <xf numFmtId="0" fontId="14" fillId="5" borderId="14" xfId="5" applyFont="1" applyFill="1" applyBorder="1" applyAlignment="1">
      <alignment horizontal="center" vertical="center" wrapText="1"/>
    </xf>
    <xf numFmtId="164" fontId="9" fillId="18" borderId="14" xfId="1" applyFont="1" applyFill="1" applyBorder="1" applyAlignment="1">
      <alignment horizontal="center" vertical="center" wrapText="1"/>
    </xf>
    <xf numFmtId="164" fontId="9" fillId="16" borderId="20" xfId="1" applyFont="1" applyFill="1" applyBorder="1" applyAlignment="1">
      <alignment horizontal="center" vertical="center" wrapText="1"/>
    </xf>
    <xf numFmtId="164" fontId="19" fillId="5" borderId="20" xfId="1" applyFont="1" applyFill="1" applyBorder="1" applyAlignment="1">
      <alignment horizontal="left" vertical="center" wrapText="1"/>
    </xf>
    <xf numFmtId="164" fontId="9" fillId="19" borderId="20" xfId="1" applyFont="1" applyFill="1" applyBorder="1" applyAlignment="1">
      <alignment horizontal="center" vertical="center" wrapText="1"/>
    </xf>
    <xf numFmtId="0" fontId="23" fillId="15" borderId="20" xfId="0" applyFont="1" applyFill="1" applyBorder="1" applyAlignment="1">
      <alignment horizontal="center" vertical="center" wrapText="1"/>
    </xf>
    <xf numFmtId="0" fontId="23" fillId="16" borderId="20" xfId="0" applyFont="1" applyFill="1" applyBorder="1" applyAlignment="1">
      <alignment horizontal="center" vertical="center" wrapText="1"/>
    </xf>
    <xf numFmtId="0" fontId="23" fillId="17" borderId="20" xfId="0" applyFont="1" applyFill="1" applyBorder="1" applyAlignment="1">
      <alignment horizontal="center" vertical="center" wrapText="1"/>
    </xf>
    <xf numFmtId="0" fontId="24" fillId="20" borderId="20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23" fillId="14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25" fillId="0" borderId="20" xfId="7" applyFont="1" applyBorder="1" applyAlignment="1">
      <alignment horizontal="center" vertical="center" wrapText="1"/>
    </xf>
    <xf numFmtId="0" fontId="12" fillId="6" borderId="20" xfId="0" applyFont="1" applyFill="1" applyBorder="1" applyAlignment="1">
      <alignment vertical="center"/>
    </xf>
    <xf numFmtId="164" fontId="4" fillId="5" borderId="20" xfId="1" applyFont="1" applyFill="1" applyBorder="1" applyAlignment="1">
      <alignment horizontal="left" vertical="center"/>
    </xf>
    <xf numFmtId="164" fontId="13" fillId="5" borderId="20" xfId="1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4" fillId="0" borderId="15" xfId="0" applyFont="1" applyBorder="1" applyAlignment="1">
      <alignment vertical="center"/>
    </xf>
    <xf numFmtId="0" fontId="17" fillId="0" borderId="15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25" fillId="0" borderId="14" xfId="7" applyFont="1" applyBorder="1" applyAlignment="1">
      <alignment horizontal="center" vertical="center" wrapText="1"/>
    </xf>
    <xf numFmtId="164" fontId="9" fillId="22" borderId="14" xfId="1" applyFont="1" applyFill="1" applyBorder="1" applyAlignment="1">
      <alignment horizontal="center" vertical="center" wrapText="1"/>
    </xf>
    <xf numFmtId="164" fontId="9" fillId="22" borderId="25" xfId="1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164" fontId="28" fillId="22" borderId="14" xfId="1" applyFont="1" applyFill="1" applyBorder="1" applyAlignment="1">
      <alignment horizontal="center" vertical="center" wrapText="1"/>
    </xf>
    <xf numFmtId="164" fontId="28" fillId="22" borderId="25" xfId="1" applyFont="1" applyFill="1" applyBorder="1" applyAlignment="1">
      <alignment horizontal="center" vertical="center" wrapText="1"/>
    </xf>
    <xf numFmtId="0" fontId="28" fillId="5" borderId="15" xfId="0" applyFont="1" applyFill="1" applyBorder="1" applyAlignment="1">
      <alignment horizontal="center" vertical="center" wrapText="1"/>
    </xf>
    <xf numFmtId="165" fontId="30" fillId="22" borderId="14" xfId="4" applyNumberFormat="1" applyFont="1" applyFill="1" applyBorder="1" applyAlignment="1">
      <alignment horizontal="right" vertical="center"/>
    </xf>
    <xf numFmtId="165" fontId="30" fillId="22" borderId="25" xfId="4" applyNumberFormat="1" applyFont="1" applyFill="1" applyBorder="1" applyAlignment="1">
      <alignment horizontal="right" vertical="center"/>
    </xf>
    <xf numFmtId="0" fontId="26" fillId="4" borderId="14" xfId="0" applyFont="1" applyFill="1" applyBorder="1" applyAlignment="1">
      <alignment vertical="center"/>
    </xf>
    <xf numFmtId="0" fontId="26" fillId="4" borderId="25" xfId="0" applyFont="1" applyFill="1" applyBorder="1" applyAlignment="1">
      <alignment vertical="center"/>
    </xf>
    <xf numFmtId="0" fontId="27" fillId="0" borderId="15" xfId="0" applyFont="1" applyBorder="1" applyAlignment="1">
      <alignment vertical="center"/>
    </xf>
    <xf numFmtId="164" fontId="31" fillId="5" borderId="11" xfId="1" applyFont="1" applyFill="1" applyBorder="1" applyAlignment="1">
      <alignment horizontal="left" vertical="center" wrapText="1"/>
    </xf>
    <xf numFmtId="0" fontId="32" fillId="0" borderId="0" xfId="9"/>
    <xf numFmtId="0" fontId="32" fillId="0" borderId="0" xfId="9" applyAlignment="1">
      <alignment horizontal="center"/>
    </xf>
    <xf numFmtId="0" fontId="32" fillId="0" borderId="0" xfId="9" applyAlignment="1">
      <alignment horizontal="left"/>
    </xf>
    <xf numFmtId="0" fontId="3" fillId="8" borderId="22" xfId="9" applyFont="1" applyFill="1" applyBorder="1" applyAlignment="1">
      <alignment horizontal="center" vertical="center" wrapText="1"/>
    </xf>
    <xf numFmtId="9" fontId="3" fillId="8" borderId="22" xfId="10" applyFont="1" applyFill="1" applyBorder="1" applyAlignment="1">
      <alignment horizontal="center" vertical="center" wrapText="1"/>
    </xf>
    <xf numFmtId="0" fontId="3" fillId="7" borderId="36" xfId="9" applyFont="1" applyFill="1" applyBorder="1" applyAlignment="1">
      <alignment horizontal="center" vertical="center" wrapText="1"/>
    </xf>
    <xf numFmtId="0" fontId="3" fillId="7" borderId="36" xfId="9" applyFont="1" applyFill="1" applyBorder="1" applyAlignment="1">
      <alignment horizontal="left" vertical="center" wrapText="1"/>
    </xf>
    <xf numFmtId="0" fontId="32" fillId="0" borderId="37" xfId="9" applyBorder="1" applyAlignment="1">
      <alignment horizontal="center"/>
    </xf>
    <xf numFmtId="0" fontId="32" fillId="0" borderId="38" xfId="9" applyBorder="1" applyAlignment="1">
      <alignment horizontal="center"/>
    </xf>
    <xf numFmtId="0" fontId="32" fillId="0" borderId="38" xfId="9" applyBorder="1"/>
    <xf numFmtId="0" fontId="32" fillId="0" borderId="38" xfId="9" applyBorder="1" applyAlignment="1">
      <alignment horizontal="left"/>
    </xf>
    <xf numFmtId="0" fontId="0" fillId="0" borderId="38" xfId="0" applyBorder="1"/>
    <xf numFmtId="0" fontId="32" fillId="0" borderId="39" xfId="9" applyBorder="1" applyAlignment="1">
      <alignment horizontal="center"/>
    </xf>
    <xf numFmtId="0" fontId="32" fillId="0" borderId="0" xfId="9" applyBorder="1" applyAlignment="1">
      <alignment horizontal="center"/>
    </xf>
    <xf numFmtId="0" fontId="32" fillId="0" borderId="0" xfId="9" applyBorder="1"/>
    <xf numFmtId="0" fontId="32" fillId="0" borderId="0" xfId="9" applyBorder="1" applyAlignment="1">
      <alignment horizontal="left"/>
    </xf>
    <xf numFmtId="0" fontId="0" fillId="0" borderId="0" xfId="0" applyBorder="1"/>
    <xf numFmtId="0" fontId="32" fillId="0" borderId="40" xfId="9" applyBorder="1" applyAlignment="1">
      <alignment horizontal="center"/>
    </xf>
    <xf numFmtId="0" fontId="32" fillId="0" borderId="5" xfId="9" applyBorder="1" applyAlignment="1">
      <alignment horizontal="center"/>
    </xf>
    <xf numFmtId="0" fontId="32" fillId="0" borderId="5" xfId="9" applyBorder="1"/>
    <xf numFmtId="0" fontId="32" fillId="0" borderId="5" xfId="9" applyBorder="1" applyAlignment="1">
      <alignment horizontal="left"/>
    </xf>
    <xf numFmtId="0" fontId="0" fillId="0" borderId="5" xfId="0" applyBorder="1"/>
    <xf numFmtId="0" fontId="23" fillId="21" borderId="20" xfId="0" applyFont="1" applyFill="1" applyBorder="1" applyAlignment="1">
      <alignment horizontal="center" vertical="center" wrapText="1"/>
    </xf>
    <xf numFmtId="165" fontId="11" fillId="0" borderId="14" xfId="3" applyNumberFormat="1" applyFont="1" applyBorder="1" applyAlignment="1">
      <alignment horizontal="center" vertical="center"/>
    </xf>
    <xf numFmtId="165" fontId="11" fillId="0" borderId="20" xfId="3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19" fillId="22" borderId="14" xfId="1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16" fillId="0" borderId="11" xfId="1" applyNumberFormat="1" applyFont="1" applyFill="1" applyBorder="1" applyAlignment="1">
      <alignment horizontal="left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8" fillId="5" borderId="20" xfId="0" applyFont="1" applyFill="1" applyBorder="1" applyAlignment="1">
      <alignment horizontal="center" vertical="center" wrapText="1"/>
    </xf>
    <xf numFmtId="0" fontId="16" fillId="0" borderId="20" xfId="1" applyNumberFormat="1" applyFont="1" applyFill="1" applyBorder="1" applyAlignment="1">
      <alignment horizontal="left" vertical="center" wrapText="1"/>
    </xf>
    <xf numFmtId="165" fontId="11" fillId="0" borderId="14" xfId="4" applyNumberFormat="1" applyFont="1" applyBorder="1" applyAlignment="1">
      <alignment horizontal="center" vertical="center"/>
    </xf>
    <xf numFmtId="165" fontId="11" fillId="0" borderId="20" xfId="4" applyNumberFormat="1" applyFont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0" fontId="0" fillId="15" borderId="20" xfId="0" applyFill="1" applyBorder="1" applyAlignment="1">
      <alignment horizontal="center" vertical="center"/>
    </xf>
    <xf numFmtId="0" fontId="0" fillId="16" borderId="20" xfId="0" applyFill="1" applyBorder="1" applyAlignment="1">
      <alignment horizontal="center" vertical="center"/>
    </xf>
    <xf numFmtId="0" fontId="0" fillId="17" borderId="20" xfId="0" applyFill="1" applyBorder="1" applyAlignment="1">
      <alignment horizontal="center" vertical="center"/>
    </xf>
    <xf numFmtId="165" fontId="19" fillId="22" borderId="20" xfId="1" applyNumberFormat="1" applyFont="1" applyFill="1" applyBorder="1" applyAlignment="1">
      <alignment horizontal="center" vertical="center" wrapText="1"/>
    </xf>
    <xf numFmtId="165" fontId="19" fillId="22" borderId="14" xfId="1" applyNumberFormat="1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1" fillId="0" borderId="0" xfId="9" applyFont="1"/>
    <xf numFmtId="9" fontId="0" fillId="0" borderId="0" xfId="8" applyFont="1"/>
    <xf numFmtId="165" fontId="38" fillId="0" borderId="20" xfId="3" applyNumberFormat="1" applyFont="1" applyBorder="1" applyAlignment="1">
      <alignment horizontal="center" vertical="center"/>
    </xf>
    <xf numFmtId="165" fontId="11" fillId="22" borderId="14" xfId="4" applyNumberFormat="1" applyFont="1" applyFill="1" applyBorder="1" applyAlignment="1">
      <alignment horizontal="center" vertical="center"/>
    </xf>
    <xf numFmtId="165" fontId="11" fillId="22" borderId="25" xfId="4" applyNumberFormat="1" applyFon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165" fontId="38" fillId="22" borderId="20" xfId="4" applyNumberFormat="1" applyFont="1" applyFill="1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164" fontId="13" fillId="0" borderId="20" xfId="1" applyFont="1" applyFill="1" applyBorder="1" applyAlignment="1">
      <alignment horizontal="center" vertical="center" wrapText="1"/>
    </xf>
    <xf numFmtId="49" fontId="13" fillId="0" borderId="2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1" fillId="0" borderId="38" xfId="10" applyFont="1" applyBorder="1" applyAlignment="1">
      <alignment horizontal="center" wrapText="1"/>
    </xf>
    <xf numFmtId="9" fontId="1" fillId="0" borderId="0" xfId="10" applyFont="1" applyBorder="1" applyAlignment="1">
      <alignment horizontal="center" wrapText="1"/>
    </xf>
    <xf numFmtId="9" fontId="1" fillId="0" borderId="5" xfId="10" applyFont="1" applyBorder="1" applyAlignment="1">
      <alignment horizontal="center" wrapText="1"/>
    </xf>
    <xf numFmtId="9" fontId="1" fillId="0" borderId="0" xfId="10" applyFont="1" applyAlignment="1">
      <alignment horizontal="center" wrapText="1"/>
    </xf>
    <xf numFmtId="2" fontId="1" fillId="0" borderId="38" xfId="10" applyNumberFormat="1" applyFont="1" applyBorder="1" applyAlignment="1">
      <alignment horizontal="center" wrapText="1"/>
    </xf>
    <xf numFmtId="2" fontId="1" fillId="0" borderId="0" xfId="10" applyNumberFormat="1" applyFont="1" applyBorder="1" applyAlignment="1">
      <alignment horizontal="center" wrapText="1"/>
    </xf>
    <xf numFmtId="2" fontId="1" fillId="0" borderId="5" xfId="10" applyNumberFormat="1" applyFont="1" applyBorder="1" applyAlignment="1">
      <alignment horizontal="center" wrapText="1"/>
    </xf>
    <xf numFmtId="2" fontId="1" fillId="0" borderId="0" xfId="10" applyNumberFormat="1" applyFont="1" applyAlignment="1">
      <alignment horizontal="center" wrapText="1"/>
    </xf>
    <xf numFmtId="9" fontId="1" fillId="0" borderId="0" xfId="10" applyFont="1"/>
    <xf numFmtId="0" fontId="5" fillId="3" borderId="7" xfId="0" applyFont="1" applyFill="1" applyBorder="1" applyAlignment="1">
      <alignment horizontal="center" vertical="center" wrapText="1"/>
    </xf>
    <xf numFmtId="0" fontId="7" fillId="2" borderId="1" xfId="2" applyFont="1" applyFill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164" fontId="3" fillId="6" borderId="16" xfId="1" applyFont="1" applyFill="1" applyBorder="1" applyAlignment="1">
      <alignment horizontal="center" vertical="center" wrapText="1"/>
    </xf>
    <xf numFmtId="164" fontId="3" fillId="6" borderId="17" xfId="1" applyFont="1" applyFill="1" applyBorder="1" applyAlignment="1">
      <alignment horizontal="center" vertical="center" wrapText="1"/>
    </xf>
    <xf numFmtId="164" fontId="3" fillId="6" borderId="18" xfId="1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vertical="center" wrapText="1"/>
    </xf>
    <xf numFmtId="0" fontId="3" fillId="6" borderId="18" xfId="0" applyFont="1" applyFill="1" applyBorder="1" applyAlignment="1">
      <alignment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0" fillId="7" borderId="22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7" borderId="23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2" borderId="1" xfId="2" applyFont="1" applyFill="1" applyAlignment="1">
      <alignment horizontal="center" vertical="center" wrapText="1"/>
    </xf>
  </cellXfs>
  <cellStyles count="12">
    <cellStyle name="Comma" xfId="1" builtinId="3"/>
    <cellStyle name="Normal" xfId="0" builtinId="0"/>
    <cellStyle name="Normal 2" xfId="11" xr:uid="{00000000-0005-0000-0000-000002000000}"/>
    <cellStyle name="Normal 3" xfId="9" xr:uid="{00000000-0005-0000-0000-000003000000}"/>
    <cellStyle name="Normal_FCS" xfId="5" xr:uid="{00000000-0005-0000-0000-000004000000}"/>
    <cellStyle name="Normal_Lvlhood coping strat" xfId="7" xr:uid="{00000000-0005-0000-0000-000005000000}"/>
    <cellStyle name="Normal_SDAM HDDS (IFPRI - FANT)" xfId="6" xr:uid="{00000000-0005-0000-0000-000006000000}"/>
    <cellStyle name="Normal_Sheet1" xfId="3" xr:uid="{00000000-0005-0000-0000-000007000000}"/>
    <cellStyle name="Normal_Sheet4" xfId="4" xr:uid="{00000000-0005-0000-0000-000008000000}"/>
    <cellStyle name="Percent" xfId="8" builtinId="5"/>
    <cellStyle name="Percent 2" xfId="10" xr:uid="{00000000-0005-0000-0000-00000A000000}"/>
    <cellStyle name="Total" xfId="2" builtinId="25"/>
  </cellStyles>
  <dxfs count="10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3300"/>
      <color rgb="FFDBEB8D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1"/>
  <sheetViews>
    <sheetView zoomScale="80" zoomScaleNormal="80" workbookViewId="0">
      <pane xSplit="2" ySplit="2" topLeftCell="C35" activePane="bottomRight" state="frozen"/>
      <selection pane="bottomRight" activeCell="D40" sqref="D40"/>
      <selection pane="bottomLeft" activeCell="A3" sqref="A3"/>
      <selection pane="topRight" activeCell="B1" sqref="B1"/>
    </sheetView>
  </sheetViews>
  <sheetFormatPr defaultColWidth="11.42578125" defaultRowHeight="15"/>
  <cols>
    <col min="1" max="1" width="21.42578125" style="72" customWidth="1"/>
    <col min="2" max="2" width="21.42578125" style="81" customWidth="1"/>
    <col min="3" max="3" width="19.140625" style="134" customWidth="1"/>
    <col min="4" max="5" width="19.140625" style="135" customWidth="1"/>
    <col min="6" max="6" width="63.85546875" style="82" customWidth="1"/>
    <col min="7" max="7" width="10.85546875" style="123" customWidth="1"/>
    <col min="8" max="11" width="10.85546875" style="124" customWidth="1"/>
    <col min="12" max="12" width="66.140625" style="74" customWidth="1"/>
    <col min="13" max="13" width="16.5703125" style="123" customWidth="1"/>
    <col min="14" max="15" width="16.5703125" style="124" customWidth="1"/>
    <col min="16" max="16" width="63.85546875" style="82" customWidth="1"/>
    <col min="17" max="17" width="15.5703125" style="123" customWidth="1"/>
    <col min="18" max="20" width="15.5703125" style="124" customWidth="1"/>
    <col min="21" max="21" width="88.5703125" style="74" customWidth="1"/>
    <col min="22" max="22" width="24.5703125" style="153" customWidth="1"/>
    <col min="23" max="23" width="29.140625" style="72" customWidth="1"/>
    <col min="24" max="24" width="16.42578125" style="124" customWidth="1"/>
    <col min="25" max="25" width="26.85546875" style="72" customWidth="1"/>
    <col min="26" max="16384" width="11.42578125" style="72"/>
  </cols>
  <sheetData>
    <row r="1" spans="1:25" ht="18" customHeight="1">
      <c r="A1" s="76"/>
      <c r="B1" s="18"/>
      <c r="C1" s="169" t="s">
        <v>0</v>
      </c>
      <c r="D1" s="171"/>
      <c r="E1" s="171"/>
      <c r="F1" s="170"/>
      <c r="G1" s="172" t="s">
        <v>1</v>
      </c>
      <c r="H1" s="175"/>
      <c r="I1" s="175"/>
      <c r="J1" s="175"/>
      <c r="K1" s="175"/>
      <c r="L1" s="176"/>
      <c r="M1" s="172" t="s">
        <v>2</v>
      </c>
      <c r="N1" s="173"/>
      <c r="O1" s="173"/>
      <c r="P1" s="174"/>
      <c r="Q1" s="172" t="s">
        <v>3</v>
      </c>
      <c r="R1" s="173"/>
      <c r="S1" s="173"/>
      <c r="T1" s="173"/>
      <c r="U1" s="174"/>
      <c r="V1" s="177" t="s">
        <v>4</v>
      </c>
      <c r="W1" s="178"/>
      <c r="X1" s="169" t="s">
        <v>5</v>
      </c>
      <c r="Y1" s="170"/>
    </row>
    <row r="2" spans="1:25" ht="150.75" customHeight="1">
      <c r="A2" s="77" t="s">
        <v>6</v>
      </c>
      <c r="B2" s="25" t="s">
        <v>7</v>
      </c>
      <c r="C2" s="63" t="s">
        <v>8</v>
      </c>
      <c r="D2" s="61" t="s">
        <v>9</v>
      </c>
      <c r="E2" s="62" t="s">
        <v>10</v>
      </c>
      <c r="F2" s="19" t="s">
        <v>11</v>
      </c>
      <c r="G2" s="23" t="s">
        <v>12</v>
      </c>
      <c r="H2" s="78" t="s">
        <v>13</v>
      </c>
      <c r="I2" s="79" t="s">
        <v>14</v>
      </c>
      <c r="J2" s="79" t="s">
        <v>15</v>
      </c>
      <c r="K2" s="79" t="s">
        <v>16</v>
      </c>
      <c r="L2" s="83" t="s">
        <v>17</v>
      </c>
      <c r="M2" s="63" t="s">
        <v>18</v>
      </c>
      <c r="N2" s="61" t="s">
        <v>19</v>
      </c>
      <c r="O2" s="61" t="s">
        <v>20</v>
      </c>
      <c r="P2" s="24" t="s">
        <v>21</v>
      </c>
      <c r="Q2" s="85" t="s">
        <v>22</v>
      </c>
      <c r="R2" s="75" t="s">
        <v>23</v>
      </c>
      <c r="S2" s="75" t="s">
        <v>24</v>
      </c>
      <c r="T2" s="75" t="s">
        <v>25</v>
      </c>
      <c r="U2" s="24" t="s">
        <v>26</v>
      </c>
      <c r="V2" s="62" t="s">
        <v>27</v>
      </c>
      <c r="W2" s="19" t="s">
        <v>28</v>
      </c>
      <c r="X2" s="62" t="s">
        <v>29</v>
      </c>
      <c r="Y2" s="19" t="s">
        <v>30</v>
      </c>
    </row>
    <row r="3" spans="1:25" ht="58.5" customHeight="1">
      <c r="A3" s="66" t="s">
        <v>31</v>
      </c>
      <c r="B3" s="21" t="s">
        <v>31</v>
      </c>
      <c r="C3" s="64" t="s">
        <v>32</v>
      </c>
      <c r="D3" s="65" t="s">
        <v>33</v>
      </c>
      <c r="E3" s="67" t="s">
        <v>34</v>
      </c>
      <c r="F3" s="22"/>
      <c r="G3" s="73" t="s">
        <v>35</v>
      </c>
      <c r="H3" s="68" t="s">
        <v>36</v>
      </c>
      <c r="I3" s="69" t="s">
        <v>37</v>
      </c>
      <c r="J3" s="70" t="s">
        <v>38</v>
      </c>
      <c r="K3" s="71" t="s">
        <v>39</v>
      </c>
      <c r="L3" s="84"/>
      <c r="M3" s="73" t="s">
        <v>40</v>
      </c>
      <c r="N3" s="68" t="s">
        <v>41</v>
      </c>
      <c r="O3" s="120" t="s">
        <v>42</v>
      </c>
      <c r="P3" s="84"/>
      <c r="Q3" s="136" t="s">
        <v>43</v>
      </c>
      <c r="R3" s="137" t="s">
        <v>44</v>
      </c>
      <c r="S3" s="138" t="s">
        <v>45</v>
      </c>
      <c r="T3" s="139" t="s">
        <v>46</v>
      </c>
      <c r="V3" s="140"/>
      <c r="W3" s="130"/>
      <c r="X3" s="141"/>
      <c r="Y3" s="129"/>
    </row>
    <row r="4" spans="1:25" ht="99" customHeight="1">
      <c r="A4" s="28" t="s">
        <v>47</v>
      </c>
      <c r="B4" s="80" t="s">
        <v>48</v>
      </c>
      <c r="C4" s="132">
        <f>'mnsa OUTCOMES'!H13</f>
        <v>0.8</v>
      </c>
      <c r="D4" s="133">
        <f>'mnsa OUTCOMES'!I13</f>
        <v>0.2</v>
      </c>
      <c r="E4" s="133">
        <f>'mnsa OUTCOMES'!J13</f>
        <v>0</v>
      </c>
      <c r="F4" s="20" t="str">
        <f t="shared" ref="F4:F35" si="0">$B$2&amp;B4&amp;$E$2&amp;ROUND(E4*100,0)&amp;$D$2&amp;ROUND(D4*100,0)&amp;$C$2&amp;ROUND(C4*100,0)&amp;"%. "</f>
        <v xml:space="preserve">Dans la sous-préfécture de Bamingui, le pourcentage de ménages ayant une consommation alimentaire PAUVRE (Phase IPC indicative 4 et +) est de 0%, le pourcentage de ménages ayant une consommation alimentaire LIMITE (Phase IPC indicative 3) est de 20% et le pourcentage ayant une consommation alimentaire ACCEPTABLE (Phase IPC Indicative 1 - 2) est de 80%. </v>
      </c>
      <c r="G4" s="132">
        <f>'mnsa OUTCOMES'!C13</f>
        <v>0.18236564321933099</v>
      </c>
      <c r="H4" s="133">
        <f>'mnsa OUTCOMES'!D13</f>
        <v>0.149027028231104</v>
      </c>
      <c r="I4" s="133">
        <f>'mnsa OUTCOMES'!E13</f>
        <v>0.57756356324532898</v>
      </c>
      <c r="J4" s="133">
        <f>'mnsa OUTCOMES'!F13</f>
        <v>7.0864681036113805E-2</v>
      </c>
      <c r="K4" s="133">
        <f>'mnsa OUTCOMES'!G13</f>
        <v>2.0179084268122E-2</v>
      </c>
      <c r="L4" s="20" t="str">
        <f t="shared" ref="L4:L35" si="1">$B$2&amp;B4&amp;$G$2&amp;ROUND(G4*100,0)&amp;$H$2&amp;ROUND(H4*100,0)&amp;$I$2&amp;ROUND(I4*100,0)&amp;$J$2&amp;ROUND(J4*100,0)&amp;$K$2&amp;ROUND(K4*100,0)&amp;"%. "</f>
        <v xml:space="preserve">Dans la sous-préfécture de Bamingui, le pourcentage de ménages n'ayant PAS rencontré de problèmes d'accès à la nourriture sur les 30 derniers jours (Phase Indicative IPC 1 / HHS = 0) est de 18% tandis que la part des ménages déclarant avoir connu une LEGERE FAIM (Phase Indicative IPC 2 / HHS = 1) est de 15% et la proportion déclarant une FAIM MODEREE sur les 30 derniers jours (Phase Indicative IPC 3 / HHS= 2-3) est de 58%. Le pourcentage des ménages déclarant avoir connu une FAIM SEVERE (Phase Indicative IPC 4 / HHS = 4) est de 7% et la part déclarant une FAIM SEVERE (Phase Indicative IPC 5 / HHS = 5 - 6) est de 2%. </v>
      </c>
      <c r="M4" s="121">
        <f>'mnsa OUTCOMES'!K13</f>
        <v>0.33</v>
      </c>
      <c r="N4" s="122">
        <f>'mnsa OUTCOMES'!L13</f>
        <v>0.56000000000000005</v>
      </c>
      <c r="O4" s="122">
        <f>'mnsa OUTCOMES'!M13</f>
        <v>0.11</v>
      </c>
      <c r="P4" s="20" t="str">
        <f>$B$2&amp;B4&amp;$M$2&amp;ROUND(M4*100,0)&amp;$N$2&amp;ROUND(N4*100,0)&amp;$O$2&amp;ROUND(O4*100,0)&amp;"%. "</f>
        <v xml:space="preserve">Dans la sous-préfécture de Bamingui, le pourcentage de ménages n'ayant PAS mis en place de stratégies liées à l'alimentation (Phase IPC indicative 1 / rCSI = 0 - 3) est de 33% tandis que le pourcentage ayant mis en place des stratégies de STRESS liées a l'alimentation (Phase IPC Indicative 2 / rCSI = 4 - 18) s'élève à 56% et la proportion ayant mis en place des stratégies CRITIQUES liées à l alimentation (Phase IPC Indicative 3 et + / rCSI &gt;= 19) s'élève à 11%. </v>
      </c>
      <c r="Q4" s="121">
        <f>'mnsa OUTCOMES'!N13</f>
        <v>0.31205432463384902</v>
      </c>
      <c r="R4" s="122">
        <f>'mnsa OUTCOMES'!O13</f>
        <v>0.14353408930225001</v>
      </c>
      <c r="S4" s="122">
        <f>'mnsa OUTCOMES'!P13</f>
        <v>0.46123066304521898</v>
      </c>
      <c r="T4" s="145">
        <f>'mnsa OUTCOMES'!Q13</f>
        <v>8.3180923018682504E-2</v>
      </c>
      <c r="U4" s="20" t="str">
        <f>$B$2&amp;B4&amp;$Q$2&amp;ROUND(Q4*100,0)&amp;" %, "&amp;$R$2&amp;ROUND(R4*100,0)&amp;"% ," &amp;$S$2&amp;ROUND(S4*100,0)&amp;"% ," &amp;$T$2&amp;ROUND(T4*100,0)&amp;"% ."</f>
        <v>Dans la sous-préfécture de Bamingui, le pourcentage de ménage qui n'a pas employé des stratégies liées aux moyens d'existence est de 31 %, le pourcentage de ménage qui a employé des stratégies liées aux moyens d'existence de STRESS est de  14% ,le pourcentage de ménage qui a employé des stratégies liées aux moyens d'existence de CRISE est de 46% ,et le pourcentage de ménage qui a employé des stratégies liées aux moyens d'existence d'URGENCE est de 8% .</v>
      </c>
      <c r="V4" s="151">
        <f>VLOOKUP(CONCATENATE("freq_nut_2_muac.mag_6m_4NA",B4),MSNA_Outcomes_IPC!A:H,8, FALSE)</f>
        <v>0.32819433642075102</v>
      </c>
      <c r="W4" s="131" t="str">
        <f>'Facteurs contributifs MNSA'!$A$2&amp;'Facteurs contributifs MNSA'!A4&amp;'Facteurs contributifs MNSA'!$B$2&amp;'Facteurs contributifs MNSA'!B4&amp;$V$2&amp;ROUND(V4*100,0)&amp;"%. "</f>
        <v xml:space="preserve">Dans la préfecture de Bamingui-Bangoran, pour la sous-préfecture de Bamingui, le pourcentage d'enfants de 6 à 59 mois dépistés en MALNUTRITION AIGUE GLOBALE (MAG) s'élève à 33%. </v>
      </c>
      <c r="X4" s="151">
        <f>VLOOKUP(CONCATENATE("deces_nontraumaNA",B4),MSNA_Outcomes_IPC!A:H,8, FALSE)</f>
        <v>0.12054004404784301</v>
      </c>
      <c r="Y4" s="128" t="str">
        <f>'Facteurs contributifs MNSA'!$A$2&amp;'Facteurs contributifs MNSA'!A4&amp;'Facteurs contributifs MNSA'!$B$2&amp;'Facteurs contributifs MNSA'!B4&amp;$X$2&amp;ROUND(X4*100,0)&amp;"%. "</f>
        <v xml:space="preserve">Dans la préfecture de Bamingui-Bangoran, pour la sous-préfecture de Bamingui, la proportion de ménages déclarant AU MOINS UN DECES A L'EXCEPTION DES DECES DE CAUSE VIOLENTE s'élève à 12%. </v>
      </c>
    </row>
    <row r="5" spans="1:25" ht="99" customHeight="1">
      <c r="A5" s="28" t="s">
        <v>47</v>
      </c>
      <c r="B5" s="80" t="s">
        <v>49</v>
      </c>
      <c r="C5" s="132">
        <f>'mnsa OUTCOMES'!H57</f>
        <v>0.74</v>
      </c>
      <c r="D5" s="133">
        <f>'mnsa OUTCOMES'!I57</f>
        <v>0.23</v>
      </c>
      <c r="E5" s="133">
        <f>'mnsa OUTCOMES'!J57</f>
        <v>0.04</v>
      </c>
      <c r="F5" s="20" t="str">
        <f t="shared" si="0"/>
        <v xml:space="preserve">Dans la sous-préfécture de Ndele, le pourcentage de ménages ayant une consommation alimentaire PAUVRE (Phase IPC indicative 4 et +) est de 4%, le pourcentage de ménages ayant une consommation alimentaire LIMITE (Phase IPC indicative 3) est de 23% et le pourcentage ayant une consommation alimentaire ACCEPTABLE (Phase IPC Indicative 1 - 2) est de 74%. </v>
      </c>
      <c r="G5" s="132">
        <f>'mnsa OUTCOMES'!C57</f>
        <v>6.1947949346488201E-2</v>
      </c>
      <c r="H5" s="133">
        <f>'mnsa OUTCOMES'!D57</f>
        <v>6.84568202020268E-2</v>
      </c>
      <c r="I5" s="133">
        <f>'mnsa OUTCOMES'!E57</f>
        <v>0.74733145699553605</v>
      </c>
      <c r="J5" s="133">
        <f>'mnsa OUTCOMES'!F57</f>
        <v>4.4472530004809503E-2</v>
      </c>
      <c r="K5" s="133">
        <f>'mnsa OUTCOMES'!G57</f>
        <v>7.7791243451139705E-2</v>
      </c>
      <c r="L5" s="20" t="str">
        <f t="shared" si="1"/>
        <v xml:space="preserve">Dans la sous-préfécture de Ndele, le pourcentage de ménages n'ayant PAS rencontré de problèmes d'accès à la nourriture sur les 30 derniers jours (Phase Indicative IPC 1 / HHS = 0) est de 6% tandis que la part des ménages déclarant avoir connu une LEGERE FAIM (Phase Indicative IPC 2 / HHS = 1) est de 7% et la proportion déclarant une FAIM MODEREE sur les 30 derniers jours (Phase Indicative IPC 3 / HHS= 2-3) est de 75%. Le pourcentage des ménages déclarant avoir connu une FAIM SEVERE (Phase Indicative IPC 4 / HHS = 4) est de 4% et la part déclarant une FAIM SEVERE (Phase Indicative IPC 5 / HHS = 5 - 6) est de 8%. </v>
      </c>
      <c r="M5" s="121">
        <f>'mnsa OUTCOMES'!K57</f>
        <v>0.11</v>
      </c>
      <c r="N5" s="122">
        <f>'mnsa OUTCOMES'!L57</f>
        <v>0.74</v>
      </c>
      <c r="O5" s="122">
        <f>'mnsa OUTCOMES'!M57</f>
        <v>0.14000000000000001</v>
      </c>
      <c r="P5" s="20" t="str">
        <f t="shared" ref="P5:P35" si="2">$B$2&amp;B5&amp;$M$2&amp;ROUND(M5*100,0)&amp;$N$2&amp;ROUND(N5*100,0)&amp;$O$2&amp;ROUND(O5*100,0)&amp;"%. "</f>
        <v xml:space="preserve">Dans la sous-préfécture de Ndele, le pourcentage de ménages n'ayant PAS mis en place de stratégies liées à l'alimentation (Phase IPC indicative 1 / rCSI = 0 - 3) est de 11% tandis que le pourcentage ayant mis en place des stratégies de STRESS liées a l'alimentation (Phase IPC Indicative 2 / rCSI = 4 - 18) s'élève à 74% et la proportion ayant mis en place des stratégies CRITIQUES liées à l alimentation (Phase IPC Indicative 3 et + / rCSI &gt;= 19) s'élève à 14%. </v>
      </c>
      <c r="Q5" s="121">
        <f>'mnsa OUTCOMES'!N57</f>
        <v>7.2845575499125695E-2</v>
      </c>
      <c r="R5" s="122">
        <f>'mnsa OUTCOMES'!O57</f>
        <v>3.7503373806053203E-2</v>
      </c>
      <c r="S5" s="122">
        <f>'mnsa OUTCOMES'!P57</f>
        <v>0.60632498502950505</v>
      </c>
      <c r="T5" s="122">
        <f>'mnsa OUTCOMES'!Q57</f>
        <v>0.28332606566531598</v>
      </c>
      <c r="U5" s="20" t="str">
        <f t="shared" ref="U5:U35" si="3">$B$2&amp;B5&amp;$Q$2&amp;ROUND(Q5*100,0)&amp;" %, "&amp;$R$2&amp;ROUND(R5*100,0)&amp;"% ," &amp;$S$2&amp;ROUND(S5*100,0)&amp;"% ," &amp;$T$2&amp;ROUND(T5*100,0)&amp;"% ."</f>
        <v>Dans la sous-préfécture de Ndele, le pourcentage de ménage qui n'a pas employé des stratégies liées aux moyens d'existence est de 7 %, le pourcentage de ménage qui a employé des stratégies liées aux moyens d'existence de STRESS est de  4% ,le pourcentage de ménage qui a employé des stratégies liées aux moyens d'existence de CRISE est de 61% ,et le pourcentage de ménage qui a employé des stratégies liées aux moyens d'existence d'URGENCE est de 28% .</v>
      </c>
      <c r="V5" s="151">
        <f>VLOOKUP(CONCATENATE("freq_nut_2_muac.mag_6m_4NA",B5),MSNA_Outcomes_IPC!A:H,8, FALSE)</f>
        <v>0.41496762793394698</v>
      </c>
      <c r="W5" s="131" t="str">
        <f>'Facteurs contributifs MNSA'!$A$2&amp;'Facteurs contributifs MNSA'!A5&amp;'Facteurs contributifs MNSA'!$B$2&amp;'Facteurs contributifs MNSA'!B5&amp;$V$2&amp;ROUND(V5*100,0)&amp;"%. "</f>
        <v xml:space="preserve">Dans la préfecture de Bamingui-Bangoran, pour la sous-préfecture de Ndele, le pourcentage d'enfants de 6 à 59 mois dépistés en MALNUTRITION AIGUE GLOBALE (MAG) s'élève à 41%. </v>
      </c>
      <c r="X5" s="151">
        <f>VLOOKUP(CONCATENATE("deces_nontraumaNA",B5),MSNA_Outcomes_IPC!A:H,8, FALSE)</f>
        <v>0.210484716904456</v>
      </c>
      <c r="Y5" s="128" t="str">
        <f>'Facteurs contributifs MNSA'!$A$2&amp;'Facteurs contributifs MNSA'!A5&amp;'Facteurs contributifs MNSA'!$B$2&amp;'Facteurs contributifs MNSA'!B5&amp;$X$2&amp;ROUND(X5*100,0)&amp;"%. "</f>
        <v xml:space="preserve">Dans la préfecture de Bamingui-Bangoran, pour la sous-préfecture de Ndele, la proportion de ménages déclarant AU MOINS UN DECES A L'EXCEPTION DES DECES DE CAUSE VIOLENTE s'élève à 21%. </v>
      </c>
    </row>
    <row r="6" spans="1:25" ht="99" customHeight="1">
      <c r="A6" s="28" t="s">
        <v>50</v>
      </c>
      <c r="B6" s="80" t="s">
        <v>50</v>
      </c>
      <c r="C6" s="132">
        <f>'mnsa OUTCOMES'!H15</f>
        <v>0.79</v>
      </c>
      <c r="D6" s="133">
        <f>'mnsa OUTCOMES'!I15</f>
        <v>0.21</v>
      </c>
      <c r="E6" s="133">
        <f>'mnsa OUTCOMES'!J15</f>
        <v>0.01</v>
      </c>
      <c r="F6" s="20" t="str">
        <f t="shared" si="0"/>
        <v xml:space="preserve">Dans la sous-préfécture de Bangui, le pourcentage de ménages ayant une consommation alimentaire PAUVRE (Phase IPC indicative 4 et +) est de 1%, le pourcentage de ménages ayant une consommation alimentaire LIMITE (Phase IPC indicative 3) est de 21% et le pourcentage ayant une consommation alimentaire ACCEPTABLE (Phase IPC Indicative 1 - 2) est de 79%. </v>
      </c>
      <c r="G6" s="132">
        <f>'mnsa OUTCOMES'!C15</f>
        <v>0.16399617733642599</v>
      </c>
      <c r="H6" s="133">
        <f>'mnsa OUTCOMES'!D15</f>
        <v>7.4910152514943498E-2</v>
      </c>
      <c r="I6" s="133">
        <f>'mnsa OUTCOMES'!E15</f>
        <v>0.67844154483602603</v>
      </c>
      <c r="J6" s="133">
        <f>'mnsa OUTCOMES'!F15</f>
        <v>1.7754540412047898E-2</v>
      </c>
      <c r="K6" s="133">
        <f>'mnsa OUTCOMES'!G15</f>
        <v>6.4897584900556707E-2</v>
      </c>
      <c r="L6" s="20" t="str">
        <f t="shared" si="1"/>
        <v xml:space="preserve">Dans la sous-préfécture de Bangui, le pourcentage de ménages n'ayant PAS rencontré de problèmes d'accès à la nourriture sur les 30 derniers jours (Phase Indicative IPC 1 / HHS = 0) est de 16% tandis que la part des ménages déclarant avoir connu une LEGERE FAIM (Phase Indicative IPC 2 / HHS = 1) est de 7% et la proportion déclarant une FAIM MODEREE sur les 30 derniers jours (Phase Indicative IPC 3 / HHS= 2-3) est de 68%. Le pourcentage des ménages déclarant avoir connu une FAIM SEVERE (Phase Indicative IPC 4 / HHS = 4) est de 2% et la part déclarant une FAIM SEVERE (Phase Indicative IPC 5 / HHS = 5 - 6) est de 6%. </v>
      </c>
      <c r="M6" s="121">
        <f>'mnsa OUTCOMES'!K15</f>
        <v>0.14000000000000001</v>
      </c>
      <c r="N6" s="122">
        <f>'mnsa OUTCOMES'!L15</f>
        <v>0.53</v>
      </c>
      <c r="O6" s="122">
        <f>'mnsa OUTCOMES'!M15</f>
        <v>0.33</v>
      </c>
      <c r="P6" s="20" t="str">
        <f t="shared" si="2"/>
        <v xml:space="preserve">Dans la sous-préfécture de Bangui, le pourcentage de ménages n'ayant PAS mis en place de stratégies liées à l'alimentation (Phase IPC indicative 1 / rCSI = 0 - 3) est de 14% tandis que le pourcentage ayant mis en place des stratégies de STRESS liées a l'alimentation (Phase IPC Indicative 2 / rCSI = 4 - 18) s'élève à 53% et la proportion ayant mis en place des stratégies CRITIQUES liées à l alimentation (Phase IPC Indicative 3 et + / rCSI &gt;= 19) s'élève à 33%. </v>
      </c>
      <c r="Q6" s="121">
        <f>'mnsa OUTCOMES'!N15</f>
        <v>0.418597654673938</v>
      </c>
      <c r="R6" s="122">
        <f>'mnsa OUTCOMES'!O15</f>
        <v>0.16704892935260099</v>
      </c>
      <c r="S6" s="122">
        <f>'mnsa OUTCOMES'!P15</f>
        <v>0.33137804356464701</v>
      </c>
      <c r="T6" s="122">
        <f>'mnsa OUTCOMES'!Q15</f>
        <v>8.2975372408814599E-2</v>
      </c>
      <c r="U6" s="20" t="str">
        <f t="shared" si="3"/>
        <v>Dans la sous-préfécture de Bangui, le pourcentage de ménage qui n'a pas employé des stratégies liées aux moyens d'existence est de 42 %, le pourcentage de ménage qui a employé des stratégies liées aux moyens d'existence de STRESS est de  17% ,le pourcentage de ménage qui a employé des stratégies liées aux moyens d'existence de CRISE est de 33% ,et le pourcentage de ménage qui a employé des stratégies liées aux moyens d'existence d'URGENCE est de 8% .</v>
      </c>
      <c r="V6" s="151">
        <f>VLOOKUP(CONCATENATE("freq_nut_2_muac.mag_6m_4NA",B6),MSNA_Outcomes_IPC!A:H,8, FALSE)</f>
        <v>3.3151081399109897E-2</v>
      </c>
      <c r="W6" s="131" t="str">
        <f>'Facteurs contributifs MNSA'!$A$2&amp;'Facteurs contributifs MNSA'!A6&amp;'Facteurs contributifs MNSA'!$B$2&amp;'Facteurs contributifs MNSA'!B6&amp;$V$2&amp;ROUND(V6*100,0)&amp;"%. "</f>
        <v xml:space="preserve">Dans la préfecture de Bangui, pour la sous-préfecture de Bangui, le pourcentage d'enfants de 6 à 59 mois dépistés en MALNUTRITION AIGUE GLOBALE (MAG) s'élève à 3%. </v>
      </c>
      <c r="X6" s="151">
        <f>VLOOKUP(CONCATENATE("deces_nontraumaNA",B6),MSNA_Outcomes_IPC!A:H,8, FALSE)</f>
        <v>0.18531788401777399</v>
      </c>
      <c r="Y6" s="128" t="str">
        <f>'Facteurs contributifs MNSA'!$A$2&amp;'Facteurs contributifs MNSA'!A6&amp;'Facteurs contributifs MNSA'!$B$2&amp;'Facteurs contributifs MNSA'!B6&amp;$X$2&amp;ROUND(X6*100,0)&amp;"%. "</f>
        <v xml:space="preserve">Dans la préfecture de Bangui, pour la sous-préfecture de Bangui, la proportion de ménages déclarant AU MOINS UN DECES A L'EXCEPTION DES DECES DE CAUSE VIOLENTE s'élève à 19%. </v>
      </c>
    </row>
    <row r="7" spans="1:25" ht="99" customHeight="1">
      <c r="A7" s="28" t="s">
        <v>51</v>
      </c>
      <c r="B7" s="80" t="s">
        <v>52</v>
      </c>
      <c r="C7" s="132">
        <f>'mnsa OUTCOMES'!H6</f>
        <v>0.43</v>
      </c>
      <c r="D7" s="133">
        <f>'mnsa OUTCOMES'!I6</f>
        <v>0.38</v>
      </c>
      <c r="E7" s="133">
        <f>'mnsa OUTCOMES'!J6</f>
        <v>0.19</v>
      </c>
      <c r="F7" s="20" t="str">
        <f t="shared" si="0"/>
        <v xml:space="preserve">Dans la sous-préfécture de Alindao, le pourcentage de ménages ayant une consommation alimentaire PAUVRE (Phase IPC indicative 4 et +) est de 19%, le pourcentage de ménages ayant une consommation alimentaire LIMITE (Phase IPC indicative 3) est de 38% et le pourcentage ayant une consommation alimentaire ACCEPTABLE (Phase IPC Indicative 1 - 2) est de 43%. </v>
      </c>
      <c r="G7" s="132">
        <f>'mnsa OUTCOMES'!C6</f>
        <v>5.74557039827268E-2</v>
      </c>
      <c r="H7" s="133">
        <f>'mnsa OUTCOMES'!D6</f>
        <v>5.5349541292148502E-2</v>
      </c>
      <c r="I7" s="133">
        <f>'mnsa OUTCOMES'!E6</f>
        <v>0.72512754154986103</v>
      </c>
      <c r="J7" s="133">
        <f>'mnsa OUTCOMES'!F6</f>
        <v>7.2170073591027506E-2</v>
      </c>
      <c r="K7" s="133">
        <f>'mnsa OUTCOMES'!G6</f>
        <v>8.98971395842358E-2</v>
      </c>
      <c r="L7" s="20" t="str">
        <f t="shared" si="1"/>
        <v xml:space="preserve">Dans la sous-préfécture de Alindao, le pourcentage de ménages n'ayant PAS rencontré de problèmes d'accès à la nourriture sur les 30 derniers jours (Phase Indicative IPC 1 / HHS = 0) est de 6% tandis que la part des ménages déclarant avoir connu une LEGERE FAIM (Phase Indicative IPC 2 / HHS = 1) est de 6% et la proportion déclarant une FAIM MODEREE sur les 30 derniers jours (Phase Indicative IPC 3 / HHS= 2-3) est de 73%. Le pourcentage des ménages déclarant avoir connu une FAIM SEVERE (Phase Indicative IPC 4 / HHS = 4) est de 7% et la part déclarant une FAIM SEVERE (Phase Indicative IPC 5 / HHS = 5 - 6) est de 9%. </v>
      </c>
      <c r="M7" s="121">
        <f>'mnsa OUTCOMES'!K6</f>
        <v>0.03</v>
      </c>
      <c r="N7" s="122">
        <f>'mnsa OUTCOMES'!L6</f>
        <v>0.39</v>
      </c>
      <c r="O7" s="122">
        <f>'mnsa OUTCOMES'!M6</f>
        <v>0.57999999999999996</v>
      </c>
      <c r="P7" s="20" t="str">
        <f t="shared" si="2"/>
        <v xml:space="preserve">Dans la sous-préfécture de Alindao, le pourcentage de ménages n'ayant PAS mis en place de stratégies liées à l'alimentation (Phase IPC indicative 1 / rCSI = 0 - 3) est de 3% tandis que le pourcentage ayant mis en place des stratégies de STRESS liées a l'alimentation (Phase IPC Indicative 2 / rCSI = 4 - 18) s'élève à 39% et la proportion ayant mis en place des stratégies CRITIQUES liées à l alimentation (Phase IPC Indicative 3 et + / rCSI &gt;= 19) s'élève à 58%. </v>
      </c>
      <c r="Q7" s="121">
        <f>'mnsa OUTCOMES'!N6</f>
        <v>0.28990704757531199</v>
      </c>
      <c r="R7" s="122">
        <f>'mnsa OUTCOMES'!O6</f>
        <v>9.7589018287672094E-2</v>
      </c>
      <c r="S7" s="122">
        <f>'mnsa OUTCOMES'!P6</f>
        <v>0.36360914557677898</v>
      </c>
      <c r="T7" s="122">
        <f>'mnsa OUTCOMES'!Q6</f>
        <v>0.248894788560237</v>
      </c>
      <c r="U7" s="20" t="str">
        <f t="shared" si="3"/>
        <v>Dans la sous-préfécture de Alindao, le pourcentage de ménage qui n'a pas employé des stratégies liées aux moyens d'existence est de 29 %, le pourcentage de ménage qui a employé des stratégies liées aux moyens d'existence de STRESS est de  10% ,le pourcentage de ménage qui a employé des stratégies liées aux moyens d'existence de CRISE est de 36% ,et le pourcentage de ménage qui a employé des stratégies liées aux moyens d'existence d'URGENCE est de 25% .</v>
      </c>
      <c r="V7" s="151">
        <f>VLOOKUP(CONCATENATE("freq_nut_2_muac.mag_6m_4NA",B7),MSNA_Outcomes_IPC!A:H,8, FALSE)</f>
        <v>0.14617850001921101</v>
      </c>
      <c r="W7" s="131" t="str">
        <f>'Facteurs contributifs MNSA'!$A$2&amp;'Facteurs contributifs MNSA'!A7&amp;'Facteurs contributifs MNSA'!$B$2&amp;'Facteurs contributifs MNSA'!B7&amp;$V$2&amp;ROUND(V7*100,0)&amp;"%. "</f>
        <v xml:space="preserve">Dans la préfecture de Basse-Kotto, pour la sous-préfecture de Alindao, le pourcentage d'enfants de 6 à 59 mois dépistés en MALNUTRITION AIGUE GLOBALE (MAG) s'élève à 15%. </v>
      </c>
      <c r="X7" s="151">
        <f>VLOOKUP(CONCATENATE("deces_nontraumaNA",B7),MSNA_Outcomes_IPC!A:H,8, FALSE)</f>
        <v>0.49886658784010801</v>
      </c>
      <c r="Y7" s="128" t="str">
        <f>'Facteurs contributifs MNSA'!$A$2&amp;'Facteurs contributifs MNSA'!A7&amp;'Facteurs contributifs MNSA'!$B$2&amp;'Facteurs contributifs MNSA'!B7&amp;$X$2&amp;ROUND(X7*100,0)&amp;"%. "</f>
        <v xml:space="preserve">Dans la préfecture de Basse-Kotto, pour la sous-préfecture de Alindao, la proportion de ménages déclarant AU MOINS UN DECES A L'EXCEPTION DES DECES DE CAUSE VIOLENTE s'élève à 50%. </v>
      </c>
    </row>
    <row r="8" spans="1:25" ht="99" customHeight="1">
      <c r="A8" s="28" t="s">
        <v>51</v>
      </c>
      <c r="B8" s="80" t="s">
        <v>53</v>
      </c>
      <c r="C8" s="132">
        <f>'mnsa OUTCOMES'!H46</f>
        <v>0.48</v>
      </c>
      <c r="D8" s="133">
        <f>'mnsa OUTCOMES'!I46</f>
        <v>0.33</v>
      </c>
      <c r="E8" s="133">
        <f>'mnsa OUTCOMES'!J46</f>
        <v>0.19</v>
      </c>
      <c r="F8" s="20" t="str">
        <f t="shared" si="0"/>
        <v xml:space="preserve">Dans la sous-préfécture de Kembe, le pourcentage de ménages ayant une consommation alimentaire PAUVRE (Phase IPC indicative 4 et +) est de 19%, le pourcentage de ménages ayant une consommation alimentaire LIMITE (Phase IPC indicative 3) est de 33% et le pourcentage ayant une consommation alimentaire ACCEPTABLE (Phase IPC Indicative 1 - 2) est de 48%. </v>
      </c>
      <c r="G8" s="132">
        <f>'mnsa OUTCOMES'!C46</f>
        <v>3.7838772777501799E-2</v>
      </c>
      <c r="H8" s="133">
        <f>'mnsa OUTCOMES'!D46</f>
        <v>7.5447586928595198E-2</v>
      </c>
      <c r="I8" s="133">
        <f>'mnsa OUTCOMES'!E46</f>
        <v>0.80528290968472305</v>
      </c>
      <c r="J8" s="133">
        <f>'mnsa OUTCOMES'!F46</f>
        <v>5.2213765668600601E-2</v>
      </c>
      <c r="K8" s="133">
        <f>'mnsa OUTCOMES'!G46</f>
        <v>2.92169649405799E-2</v>
      </c>
      <c r="L8" s="20" t="str">
        <f t="shared" si="1"/>
        <v xml:space="preserve">Dans la sous-préfécture de Kembe, le pourcentage de ménages n'ayant PAS rencontré de problèmes d'accès à la nourriture sur les 30 derniers jours (Phase Indicative IPC 1 / HHS = 0) est de 4% tandis que la part des ménages déclarant avoir connu une LEGERE FAIM (Phase Indicative IPC 2 / HHS = 1) est de 8% et la proportion déclarant une FAIM MODEREE sur les 30 derniers jours (Phase Indicative IPC 3 / HHS= 2-3) est de 81%. Le pourcentage des ménages déclarant avoir connu une FAIM SEVERE (Phase Indicative IPC 4 / HHS = 4) est de 5% et la part déclarant une FAIM SEVERE (Phase Indicative IPC 5 / HHS = 5 - 6) est de 3%. </v>
      </c>
      <c r="M8" s="121">
        <f>'mnsa OUTCOMES'!K46</f>
        <v>0.04</v>
      </c>
      <c r="N8" s="122">
        <f>'mnsa OUTCOMES'!L46</f>
        <v>0.56000000000000005</v>
      </c>
      <c r="O8" s="122">
        <f>'mnsa OUTCOMES'!M46</f>
        <v>0.41</v>
      </c>
      <c r="P8" s="20" t="str">
        <f t="shared" si="2"/>
        <v xml:space="preserve">Dans la sous-préfécture de Kembe, le pourcentage de ménages n'ayant PAS mis en place de stratégies liées à l'alimentation (Phase IPC indicative 1 / rCSI = 0 - 3) est de 4% tandis que le pourcentage ayant mis en place des stratégies de STRESS liées a l'alimentation (Phase IPC Indicative 2 / rCSI = 4 - 18) s'élève à 56% et la proportion ayant mis en place des stratégies CRITIQUES liées à l alimentation (Phase IPC Indicative 3 et + / rCSI &gt;= 19) s'élève à 41%. </v>
      </c>
      <c r="Q8" s="121">
        <f>'mnsa OUTCOMES'!N46</f>
        <v>0.38703567595520399</v>
      </c>
      <c r="R8" s="122">
        <f>'mnsa OUTCOMES'!O46</f>
        <v>7.6479479322480601E-2</v>
      </c>
      <c r="S8" s="122">
        <f>'mnsa OUTCOMES'!P46</f>
        <v>0.386200680012876</v>
      </c>
      <c r="T8" s="122">
        <f>'mnsa OUTCOMES'!Q46</f>
        <v>0.15028416470944</v>
      </c>
      <c r="U8" s="20" t="str">
        <f t="shared" si="3"/>
        <v>Dans la sous-préfécture de Kembe, le pourcentage de ménage qui n'a pas employé des stratégies liées aux moyens d'existence est de 39 %, le pourcentage de ménage qui a employé des stratégies liées aux moyens d'existence de STRESS est de  8% ,le pourcentage de ménage qui a employé des stratégies liées aux moyens d'existence de CRISE est de 39% ,et le pourcentage de ménage qui a employé des stratégies liées aux moyens d'existence d'URGENCE est de 15% .</v>
      </c>
      <c r="V8" s="151">
        <f>VLOOKUP(CONCATENATE("freq_nut_2_muac.mag_6m_4NA",B8),MSNA_Outcomes_IPC!A:H,8, FALSE)</f>
        <v>0.134911603458333</v>
      </c>
      <c r="W8" s="131" t="str">
        <f>'Facteurs contributifs MNSA'!$A$2&amp;'Facteurs contributifs MNSA'!A8&amp;'Facteurs contributifs MNSA'!$B$2&amp;'Facteurs contributifs MNSA'!B8&amp;$V$2&amp;ROUND(V8*100,0)&amp;"%. "</f>
        <v xml:space="preserve">Dans la préfecture de Basse-Kotto, pour la sous-préfecture de Kembe, le pourcentage d'enfants de 6 à 59 mois dépistés en MALNUTRITION AIGUE GLOBALE (MAG) s'élève à 13%. </v>
      </c>
      <c r="X8" s="151">
        <f>VLOOKUP(CONCATENATE("deces_nontraumaNA",B8),MSNA_Outcomes_IPC!A:H,8, FALSE)</f>
        <v>0.23557250898021001</v>
      </c>
      <c r="Y8" s="128" t="str">
        <f>'Facteurs contributifs MNSA'!$A$2&amp;'Facteurs contributifs MNSA'!A8&amp;'Facteurs contributifs MNSA'!$B$2&amp;'Facteurs contributifs MNSA'!B8&amp;$X$2&amp;ROUND(X8*100,0)&amp;"%. "</f>
        <v xml:space="preserve">Dans la préfecture de Basse-Kotto, pour la sous-préfecture de Kembe, la proportion de ménages déclarant AU MOINS UN DECES A L'EXCEPTION DES DECES DE CAUSE VIOLENTE s'élève à 24%. </v>
      </c>
    </row>
    <row r="9" spans="1:25" ht="99" customHeight="1">
      <c r="A9" s="28" t="s">
        <v>51</v>
      </c>
      <c r="B9" s="80" t="s">
        <v>54</v>
      </c>
      <c r="C9" s="132">
        <f>'mnsa OUTCOMES'!H53</f>
        <v>0.78</v>
      </c>
      <c r="D9" s="133">
        <f>'mnsa OUTCOMES'!I53</f>
        <v>0.18</v>
      </c>
      <c r="E9" s="133">
        <f>'mnsa OUTCOMES'!J53</f>
        <v>0.04</v>
      </c>
      <c r="F9" s="20" t="str">
        <f t="shared" si="0"/>
        <v xml:space="preserve">Dans la sous-préfécture de Mobaye, le pourcentage de ménages ayant une consommation alimentaire PAUVRE (Phase IPC indicative 4 et +) est de 4%, le pourcentage de ménages ayant une consommation alimentaire LIMITE (Phase IPC indicative 3) est de 18% et le pourcentage ayant une consommation alimentaire ACCEPTABLE (Phase IPC Indicative 1 - 2) est de 78%. </v>
      </c>
      <c r="G9" s="132">
        <f>'mnsa OUTCOMES'!C53</f>
        <v>9.2171949038955703E-2</v>
      </c>
      <c r="H9" s="133">
        <f>'mnsa OUTCOMES'!D53</f>
        <v>0.200297348681371</v>
      </c>
      <c r="I9" s="133">
        <f>'mnsa OUTCOMES'!E53</f>
        <v>0.63341033067597696</v>
      </c>
      <c r="J9" s="133">
        <f>'mnsa OUTCOMES'!F53</f>
        <v>7.01161412618415E-2</v>
      </c>
      <c r="K9" s="133">
        <f>'mnsa OUTCOMES'!G53</f>
        <v>4.00423034185436E-3</v>
      </c>
      <c r="L9" s="20" t="str">
        <f t="shared" si="1"/>
        <v xml:space="preserve">Dans la sous-préfécture de Mobaye, le pourcentage de ménages n'ayant PAS rencontré de problèmes d'accès à la nourriture sur les 30 derniers jours (Phase Indicative IPC 1 / HHS = 0) est de 9% tandis que la part des ménages déclarant avoir connu une LEGERE FAIM (Phase Indicative IPC 2 / HHS = 1) est de 20% et la proportion déclarant une FAIM MODEREE sur les 30 derniers jours (Phase Indicative IPC 3 / HHS= 2-3) est de 63%. Le pourcentage des ménages déclarant avoir connu une FAIM SEVERE (Phase Indicative IPC 4 / HHS = 4) est de 7% et la part déclarant une FAIM SEVERE (Phase Indicative IPC 5 / HHS = 5 - 6) est de 0%. </v>
      </c>
      <c r="M9" s="121">
        <f>'mnsa OUTCOMES'!K53</f>
        <v>0.09</v>
      </c>
      <c r="N9" s="122">
        <f>'mnsa OUTCOMES'!L53</f>
        <v>0.48</v>
      </c>
      <c r="O9" s="122">
        <f>'mnsa OUTCOMES'!M53</f>
        <v>0.44</v>
      </c>
      <c r="P9" s="20" t="str">
        <f t="shared" si="2"/>
        <v xml:space="preserve">Dans la sous-préfécture de Mobaye, le pourcentage de ménages n'ayant PAS mis en place de stratégies liées à l'alimentation (Phase IPC indicative 1 / rCSI = 0 - 3) est de 9% tandis que le pourcentage ayant mis en place des stratégies de STRESS liées a l'alimentation (Phase IPC Indicative 2 / rCSI = 4 - 18) s'élève à 48% et la proportion ayant mis en place des stratégies CRITIQUES liées à l alimentation (Phase IPC Indicative 3 et + / rCSI &gt;= 19) s'élève à 44%. </v>
      </c>
      <c r="Q9" s="121">
        <f>'mnsa OUTCOMES'!N53</f>
        <v>0.104849439217729</v>
      </c>
      <c r="R9" s="122">
        <f>'mnsa OUTCOMES'!O53</f>
        <v>6.2129466367799001E-2</v>
      </c>
      <c r="S9" s="122">
        <f>'mnsa OUTCOMES'!P53</f>
        <v>0.46367196318543902</v>
      </c>
      <c r="T9" s="122">
        <f>'mnsa OUTCOMES'!Q53</f>
        <v>0.36934913122903301</v>
      </c>
      <c r="U9" s="20" t="str">
        <f t="shared" si="3"/>
        <v>Dans la sous-préfécture de Mobaye, le pourcentage de ménage qui n'a pas employé des stratégies liées aux moyens d'existence est de 10 %, le pourcentage de ménage qui a employé des stratégies liées aux moyens d'existence de STRESS est de  6% ,le pourcentage de ménage qui a employé des stratégies liées aux moyens d'existence de CRISE est de 46% ,et le pourcentage de ménage qui a employé des stratégies liées aux moyens d'existence d'URGENCE est de 37% .</v>
      </c>
      <c r="V9" s="151">
        <f>VLOOKUP(CONCATENATE("freq_nut_2_muac.mag_6m_4NA",B9),MSNA_Outcomes_IPC!A:H,8, FALSE)</f>
        <v>0.12625838033044701</v>
      </c>
      <c r="W9" s="131" t="str">
        <f>'Facteurs contributifs MNSA'!$A$2&amp;'Facteurs contributifs MNSA'!A9&amp;'Facteurs contributifs MNSA'!$B$2&amp;'Facteurs contributifs MNSA'!B9&amp;$V$2&amp;ROUND(V9*100,0)&amp;"%. "</f>
        <v xml:space="preserve">Dans la préfecture de Basse-Kotto, pour la sous-préfecture de Mobaye, le pourcentage d'enfants de 6 à 59 mois dépistés en MALNUTRITION AIGUE GLOBALE (MAG) s'élève à 13%. </v>
      </c>
      <c r="X9" s="151">
        <f>VLOOKUP(CONCATENATE("deces_nontraumaNA",B9),MSNA_Outcomes_IPC!A:H,8, FALSE)</f>
        <v>0.41617124028651498</v>
      </c>
      <c r="Y9" s="128" t="str">
        <f>'Facteurs contributifs MNSA'!$A$2&amp;'Facteurs contributifs MNSA'!A9&amp;'Facteurs contributifs MNSA'!$B$2&amp;'Facteurs contributifs MNSA'!B9&amp;$X$2&amp;ROUND(X9*100,0)&amp;"%. "</f>
        <v xml:space="preserve">Dans la préfecture de Basse-Kotto, pour la sous-préfecture de Mobaye, la proportion de ménages déclarant AU MOINS UN DECES A L'EXCEPTION DES DECES DE CAUSE VIOLENTE s'élève à 42%. </v>
      </c>
    </row>
    <row r="10" spans="1:25" ht="99" customHeight="1">
      <c r="A10" s="28" t="s">
        <v>51</v>
      </c>
      <c r="B10" s="80" t="s">
        <v>55</v>
      </c>
      <c r="C10" s="132">
        <f>'mnsa OUTCOMES'!H65</f>
        <v>0.59</v>
      </c>
      <c r="D10" s="133">
        <f>'mnsa OUTCOMES'!I65</f>
        <v>0.38</v>
      </c>
      <c r="E10" s="133">
        <f>'mnsa OUTCOMES'!J65</f>
        <v>0.03</v>
      </c>
      <c r="F10" s="20" t="str">
        <f t="shared" si="0"/>
        <v xml:space="preserve">Dans la sous-préfécture de Satema, le pourcentage de ménages ayant une consommation alimentaire PAUVRE (Phase IPC indicative 4 et +) est de 3%, le pourcentage de ménages ayant une consommation alimentaire LIMITE (Phase IPC indicative 3) est de 38% et le pourcentage ayant une consommation alimentaire ACCEPTABLE (Phase IPC Indicative 1 - 2) est de 59%. </v>
      </c>
      <c r="G10" s="132">
        <f>'mnsa OUTCOMES'!C65</f>
        <v>8.7112116597172301E-2</v>
      </c>
      <c r="H10" s="133">
        <f>'mnsa OUTCOMES'!D65</f>
        <v>3.0345277604410598E-2</v>
      </c>
      <c r="I10" s="133">
        <f>'mnsa OUTCOMES'!E65</f>
        <v>0.79279061860799505</v>
      </c>
      <c r="J10" s="133">
        <f>'mnsa OUTCOMES'!F65</f>
        <v>6.3931139885933394E-2</v>
      </c>
      <c r="K10" s="133">
        <f>'mnsa OUTCOMES'!G65</f>
        <v>2.5820847304488199E-2</v>
      </c>
      <c r="L10" s="20" t="str">
        <f t="shared" si="1"/>
        <v xml:space="preserve">Dans la sous-préfécture de Satema, le pourcentage de ménages n'ayant PAS rencontré de problèmes d'accès à la nourriture sur les 30 derniers jours (Phase Indicative IPC 1 / HHS = 0) est de 9% tandis que la part des ménages déclarant avoir connu une LEGERE FAIM (Phase Indicative IPC 2 / HHS = 1) est de 3% et la proportion déclarant une FAIM MODEREE sur les 30 derniers jours (Phase Indicative IPC 3 / HHS= 2-3) est de 79%. Le pourcentage des ménages déclarant avoir connu une FAIM SEVERE (Phase Indicative IPC 4 / HHS = 4) est de 6% et la part déclarant une FAIM SEVERE (Phase Indicative IPC 5 / HHS = 5 - 6) est de 3%. </v>
      </c>
      <c r="M10" s="121">
        <f>'mnsa OUTCOMES'!K65</f>
        <v>0.05</v>
      </c>
      <c r="N10" s="122">
        <f>'mnsa OUTCOMES'!L65</f>
        <v>0.48</v>
      </c>
      <c r="O10" s="122">
        <f>'mnsa OUTCOMES'!M65</f>
        <v>0.47</v>
      </c>
      <c r="P10" s="20" t="str">
        <f t="shared" si="2"/>
        <v xml:space="preserve">Dans la sous-préfécture de Satema, le pourcentage de ménages n'ayant PAS mis en place de stratégies liées à l'alimentation (Phase IPC indicative 1 / rCSI = 0 - 3) est de 5% tandis que le pourcentage ayant mis en place des stratégies de STRESS liées a l'alimentation (Phase IPC Indicative 2 / rCSI = 4 - 18) s'élève à 48% et la proportion ayant mis en place des stratégies CRITIQUES liées à l alimentation (Phase IPC Indicative 3 et + / rCSI &gt;= 19) s'élève à 47%. </v>
      </c>
      <c r="Q10" s="121">
        <f>'mnsa OUTCOMES'!N65</f>
        <v>0.18078281026287099</v>
      </c>
      <c r="R10" s="122">
        <f>'mnsa OUTCOMES'!O65</f>
        <v>0.14347653375580499</v>
      </c>
      <c r="S10" s="122">
        <f>'mnsa OUTCOMES'!P65</f>
        <v>0.44791880795106798</v>
      </c>
      <c r="T10" s="122">
        <f>'mnsa OUTCOMES'!Q65</f>
        <v>0.22782184803025601</v>
      </c>
      <c r="U10" s="20" t="str">
        <f t="shared" si="3"/>
        <v>Dans la sous-préfécture de Satema, le pourcentage de ménage qui n'a pas employé des stratégies liées aux moyens d'existence est de 18 %, le pourcentage de ménage qui a employé des stratégies liées aux moyens d'existence de STRESS est de  14% ,le pourcentage de ménage qui a employé des stratégies liées aux moyens d'existence de CRISE est de 45% ,et le pourcentage de ménage qui a employé des stratégies liées aux moyens d'existence d'URGENCE est de 23% .</v>
      </c>
      <c r="V10" s="151">
        <f>VLOOKUP(CONCATENATE("freq_nut_2_muac.mag_6m_4NA",B10),MSNA_Outcomes_IPC!A:H,8, FALSE)</f>
        <v>4.93914112057698E-2</v>
      </c>
      <c r="W10" s="131" t="str">
        <f>'Facteurs contributifs MNSA'!$A$2&amp;'Facteurs contributifs MNSA'!A10&amp;'Facteurs contributifs MNSA'!$B$2&amp;'Facteurs contributifs MNSA'!B10&amp;$V$2&amp;ROUND(V10*100,0)&amp;"%. "</f>
        <v xml:space="preserve">Dans la préfecture de Basse-Kotto, pour la sous-préfecture de Satema, le pourcentage d'enfants de 6 à 59 mois dépistés en MALNUTRITION AIGUE GLOBALE (MAG) s'élève à 5%. </v>
      </c>
      <c r="X10" s="151">
        <f>VLOOKUP(CONCATENATE("deces_nontraumaNA",B10),MSNA_Outcomes_IPC!A:H,8, FALSE)</f>
        <v>8.6979113124811297E-2</v>
      </c>
      <c r="Y10" s="128" t="str">
        <f>'Facteurs contributifs MNSA'!$A$2&amp;'Facteurs contributifs MNSA'!A10&amp;'Facteurs contributifs MNSA'!$B$2&amp;'Facteurs contributifs MNSA'!B10&amp;$X$2&amp;ROUND(X10*100,0)&amp;"%. "</f>
        <v xml:space="preserve">Dans la préfecture de Basse-Kotto, pour la sous-préfecture de Satema, la proportion de ménages déclarant AU MOINS UN DECES A L'EXCEPTION DES DECES DE CAUSE VIOLENTE s'élève à 9%. </v>
      </c>
    </row>
    <row r="11" spans="1:25" ht="99" customHeight="1">
      <c r="A11" s="28" t="s">
        <v>51</v>
      </c>
      <c r="B11" s="80" t="s">
        <v>56</v>
      </c>
      <c r="C11" s="132">
        <f>'mnsa OUTCOMES'!H69</f>
        <v>0.66</v>
      </c>
      <c r="D11" s="133">
        <f>'mnsa OUTCOMES'!I69</f>
        <v>0.24</v>
      </c>
      <c r="E11" s="133">
        <f>'mnsa OUTCOMES'!J69</f>
        <v>0.11</v>
      </c>
      <c r="F11" s="20" t="str">
        <f t="shared" si="0"/>
        <v xml:space="preserve">Dans la sous-préfécture de Zangba, le pourcentage de ménages ayant une consommation alimentaire PAUVRE (Phase IPC indicative 4 et +) est de 11%, le pourcentage de ménages ayant une consommation alimentaire LIMITE (Phase IPC indicative 3) est de 24% et le pourcentage ayant une consommation alimentaire ACCEPTABLE (Phase IPC Indicative 1 - 2) est de 66%. </v>
      </c>
      <c r="G11" s="132">
        <f>'mnsa OUTCOMES'!C69</f>
        <v>0.10417446858417</v>
      </c>
      <c r="H11" s="133">
        <f>'mnsa OUTCOMES'!D69</f>
        <v>0.12894617229142299</v>
      </c>
      <c r="I11" s="133">
        <f>'mnsa OUTCOMES'!E69</f>
        <v>0.76286097757753302</v>
      </c>
      <c r="J11" s="133">
        <f>'mnsa OUTCOMES'!F69</f>
        <v>4.0183815468742799E-3</v>
      </c>
      <c r="K11" s="133">
        <v>0</v>
      </c>
      <c r="L11" s="20" t="str">
        <f t="shared" si="1"/>
        <v xml:space="preserve">Dans la sous-préfécture de Zangba, le pourcentage de ménages n'ayant PAS rencontré de problèmes d'accès à la nourriture sur les 30 derniers jours (Phase Indicative IPC 1 / HHS = 0) est de 10% tandis que la part des ménages déclarant avoir connu une LEGERE FAIM (Phase Indicative IPC 2 / HHS = 1) est de 13% et la proportion déclarant une FAIM MODEREE sur les 30 derniers jours (Phase Indicative IPC 3 / HHS= 2-3) est de 76%. Le pourcentage des ménages déclarant avoir connu une FAIM SEVERE (Phase Indicative IPC 4 / HHS = 4) est de 0% et la part déclarant une FAIM SEVERE (Phase Indicative IPC 5 / HHS = 5 - 6) est de 0%. </v>
      </c>
      <c r="M11" s="121">
        <f>'mnsa OUTCOMES'!K69</f>
        <v>0.09</v>
      </c>
      <c r="N11" s="122">
        <f>'mnsa OUTCOMES'!L69</f>
        <v>0.6</v>
      </c>
      <c r="O11" s="122">
        <f>'mnsa OUTCOMES'!M69</f>
        <v>0.31</v>
      </c>
      <c r="P11" s="20" t="str">
        <f t="shared" si="2"/>
        <v xml:space="preserve">Dans la sous-préfécture de Zangba, le pourcentage de ménages n'ayant PAS mis en place de stratégies liées à l'alimentation (Phase IPC indicative 1 / rCSI = 0 - 3) est de 9% tandis que le pourcentage ayant mis en place des stratégies de STRESS liées a l'alimentation (Phase IPC Indicative 2 / rCSI = 4 - 18) s'élève à 60% et la proportion ayant mis en place des stratégies CRITIQUES liées à l alimentation (Phase IPC Indicative 3 et + / rCSI &gt;= 19) s'élève à 31%. </v>
      </c>
      <c r="Q11" s="121">
        <f>'mnsa OUTCOMES'!N69</f>
        <v>0.25176011884237898</v>
      </c>
      <c r="R11" s="122">
        <f>'mnsa OUTCOMES'!O69</f>
        <v>9.5670807802850893E-2</v>
      </c>
      <c r="S11" s="122">
        <f>'mnsa OUTCOMES'!P69</f>
        <v>0.41250752358885701</v>
      </c>
      <c r="T11" s="122">
        <f>'mnsa OUTCOMES'!Q69</f>
        <v>0.24006154976591301</v>
      </c>
      <c r="U11" s="20" t="str">
        <f t="shared" si="3"/>
        <v>Dans la sous-préfécture de Zangba, le pourcentage de ménage qui n'a pas employé des stratégies liées aux moyens d'existence est de 25 %, le pourcentage de ménage qui a employé des stratégies liées aux moyens d'existence de STRESS est de  10% ,le pourcentage de ménage qui a employé des stratégies liées aux moyens d'existence de CRISE est de 41% ,et le pourcentage de ménage qui a employé des stratégies liées aux moyens d'existence d'URGENCE est de 24% .</v>
      </c>
      <c r="V11" s="151">
        <f>VLOOKUP(CONCATENATE("freq_nut_2_muac.mag_6m_4NA",B11),MSNA_Outcomes_IPC!A:H,8, FALSE)</f>
        <v>0.14378224878267801</v>
      </c>
      <c r="W11" s="131" t="str">
        <f>'Facteurs contributifs MNSA'!$A$2&amp;'Facteurs contributifs MNSA'!A11&amp;'Facteurs contributifs MNSA'!$B$2&amp;'Facteurs contributifs MNSA'!B11&amp;$V$2&amp;ROUND(V11*100,0)&amp;"%. "</f>
        <v xml:space="preserve">Dans la préfecture de Basse-Kotto, pour la sous-préfecture de Zangba, le pourcentage d'enfants de 6 à 59 mois dépistés en MALNUTRITION AIGUE GLOBALE (MAG) s'élève à 14%. </v>
      </c>
      <c r="X11" s="151">
        <f>VLOOKUP(CONCATENATE("deces_nontraumaNA",B11),MSNA_Outcomes_IPC!A:H,8, FALSE)</f>
        <v>0.35341995774125501</v>
      </c>
      <c r="Y11" s="128" t="str">
        <f>'Facteurs contributifs MNSA'!$A$2&amp;'Facteurs contributifs MNSA'!A11&amp;'Facteurs contributifs MNSA'!$B$2&amp;'Facteurs contributifs MNSA'!B11&amp;$X$2&amp;ROUND(X11*100,0)&amp;"%. "</f>
        <v xml:space="preserve">Dans la préfecture de Basse-Kotto, pour la sous-préfecture de Zangba, la proportion de ménages déclarant AU MOINS UN DECES A L'EXCEPTION DES DECES DE CAUSE VIOLENTE s'élève à 35%. </v>
      </c>
    </row>
    <row r="12" spans="1:25" ht="99" customHeight="1">
      <c r="A12" s="28" t="s">
        <v>57</v>
      </c>
      <c r="B12" s="80" t="s">
        <v>58</v>
      </c>
      <c r="C12" s="132">
        <f>'mnsa OUTCOMES'!H34</f>
        <v>0.62</v>
      </c>
      <c r="D12" s="133">
        <f>'mnsa OUTCOMES'!I34</f>
        <v>0.28000000000000003</v>
      </c>
      <c r="E12" s="133">
        <f>'mnsa OUTCOMES'!J34</f>
        <v>0.1</v>
      </c>
      <c r="F12" s="20" t="str">
        <f t="shared" si="0"/>
        <v xml:space="preserve">Dans la sous-préfécture de Bria, le pourcentage de ménages ayant une consommation alimentaire PAUVRE (Phase IPC indicative 4 et +) est de 10%, le pourcentage de ménages ayant une consommation alimentaire LIMITE (Phase IPC indicative 3) est de 28% et le pourcentage ayant une consommation alimentaire ACCEPTABLE (Phase IPC Indicative 1 - 2) est de 62%. </v>
      </c>
      <c r="G12" s="132">
        <f>'mnsa OUTCOMES'!C34</f>
        <v>0.12901121507593299</v>
      </c>
      <c r="H12" s="133">
        <f>'mnsa OUTCOMES'!D34</f>
        <v>2.8835287549552901E-2</v>
      </c>
      <c r="I12" s="133">
        <f>'mnsa OUTCOMES'!E34</f>
        <v>0.80361114893585395</v>
      </c>
      <c r="J12" s="133">
        <f>'mnsa OUTCOMES'!F34</f>
        <v>3.0383136080796201E-2</v>
      </c>
      <c r="K12" s="133">
        <f>'mnsa OUTCOMES'!G34</f>
        <v>8.1592123578634705E-3</v>
      </c>
      <c r="L12" s="20" t="str">
        <f t="shared" si="1"/>
        <v xml:space="preserve">Dans la sous-préfécture de Bria, le pourcentage de ménages n'ayant PAS rencontré de problèmes d'accès à la nourriture sur les 30 derniers jours (Phase Indicative IPC 1 / HHS = 0) est de 13% tandis que la part des ménages déclarant avoir connu une LEGERE FAIM (Phase Indicative IPC 2 / HHS = 1) est de 3% et la proportion déclarant une FAIM MODEREE sur les 30 derniers jours (Phase Indicative IPC 3 / HHS= 2-3) est de 80%. Le pourcentage des ménages déclarant avoir connu une FAIM SEVERE (Phase Indicative IPC 4 / HHS = 4) est de 3% et la part déclarant une FAIM SEVERE (Phase Indicative IPC 5 / HHS = 5 - 6) est de 1%. </v>
      </c>
      <c r="M12" s="121">
        <f>'mnsa OUTCOMES'!K34</f>
        <v>0.1</v>
      </c>
      <c r="N12" s="122">
        <f>'mnsa OUTCOMES'!L34</f>
        <v>0.59</v>
      </c>
      <c r="O12" s="122">
        <f>'mnsa OUTCOMES'!M34</f>
        <v>0.31</v>
      </c>
      <c r="P12" s="20" t="str">
        <f t="shared" si="2"/>
        <v xml:space="preserve">Dans la sous-préfécture de Bria, le pourcentage de ménages n'ayant PAS mis en place de stratégies liées à l'alimentation (Phase IPC indicative 1 / rCSI = 0 - 3) est de 10% tandis que le pourcentage ayant mis en place des stratégies de STRESS liées a l'alimentation (Phase IPC Indicative 2 / rCSI = 4 - 18) s'élève à 59% et la proportion ayant mis en place des stratégies CRITIQUES liées à l alimentation (Phase IPC Indicative 3 et + / rCSI &gt;= 19) s'élève à 31%. </v>
      </c>
      <c r="Q12" s="121">
        <f>'mnsa OUTCOMES'!N34</f>
        <v>0.33224557823806899</v>
      </c>
      <c r="R12" s="122">
        <f>'mnsa OUTCOMES'!O34</f>
        <v>0.13877398589213599</v>
      </c>
      <c r="S12" s="122">
        <f>'mnsa OUTCOMES'!P34</f>
        <v>0.41223050428047497</v>
      </c>
      <c r="T12" s="122">
        <f>'mnsa OUTCOMES'!Q34</f>
        <v>0.116749931589319</v>
      </c>
      <c r="U12" s="20" t="str">
        <f t="shared" si="3"/>
        <v>Dans la sous-préfécture de Bria, le pourcentage de ménage qui n'a pas employé des stratégies liées aux moyens d'existence est de 33 %, le pourcentage de ménage qui a employé des stratégies liées aux moyens d'existence de STRESS est de  14% ,le pourcentage de ménage qui a employé des stratégies liées aux moyens d'existence de CRISE est de 41% ,et le pourcentage de ménage qui a employé des stratégies liées aux moyens d'existence d'URGENCE est de 12% .</v>
      </c>
      <c r="V12" s="151">
        <f>VLOOKUP(CONCATENATE("freq_nut_2_muac.mag_6m_4NA",B12),MSNA_Outcomes_IPC!A:H,8, FALSE)</f>
        <v>1.4072939428027099E-2</v>
      </c>
      <c r="W12" s="131" t="str">
        <f>'Facteurs contributifs MNSA'!$A$2&amp;'Facteurs contributifs MNSA'!A12&amp;'Facteurs contributifs MNSA'!$B$2&amp;'Facteurs contributifs MNSA'!B12&amp;$V$2&amp;ROUND(V12*100,0)&amp;"%. "</f>
        <v xml:space="preserve">Dans la préfecture de Haute-Kotto, pour la sous-préfecture de Bria, le pourcentage d'enfants de 6 à 59 mois dépistés en MALNUTRITION AIGUE GLOBALE (MAG) s'élève à 1%. </v>
      </c>
      <c r="X12" s="151">
        <f>VLOOKUP(CONCATENATE("deces_nontraumaNA",B12),MSNA_Outcomes_IPC!A:H,8, FALSE)</f>
        <v>0.15863239302005799</v>
      </c>
      <c r="Y12" s="128" t="str">
        <f>'Facteurs contributifs MNSA'!$A$2&amp;'Facteurs contributifs MNSA'!A12&amp;'Facteurs contributifs MNSA'!$B$2&amp;'Facteurs contributifs MNSA'!B12&amp;$X$2&amp;ROUND(X12*100,0)&amp;"%. "</f>
        <v xml:space="preserve">Dans la préfecture de Haute-Kotto, pour la sous-préfecture de Bria, la proportion de ménages déclarant AU MOINS UN DECES A L'EXCEPTION DES DECES DE CAUSE VIOLENTE s'élève à 16%. </v>
      </c>
    </row>
    <row r="13" spans="1:25" ht="99" customHeight="1">
      <c r="A13" s="28" t="s">
        <v>59</v>
      </c>
      <c r="B13" s="80" t="s">
        <v>60</v>
      </c>
      <c r="C13" s="132">
        <f>'mnsa OUTCOMES'!H61</f>
        <v>0.16</v>
      </c>
      <c r="D13" s="133">
        <f>'mnsa OUTCOMES'!I61</f>
        <v>0.31</v>
      </c>
      <c r="E13" s="133">
        <f>'mnsa OUTCOMES'!J61</f>
        <v>0.53</v>
      </c>
      <c r="F13" s="20" t="str">
        <f t="shared" si="0"/>
        <v xml:space="preserve">Dans la sous-préfécture de Obo, le pourcentage de ménages ayant une consommation alimentaire PAUVRE (Phase IPC indicative 4 et +) est de 53%, le pourcentage de ménages ayant une consommation alimentaire LIMITE (Phase IPC indicative 3) est de 31% et le pourcentage ayant une consommation alimentaire ACCEPTABLE (Phase IPC Indicative 1 - 2) est de 16%. </v>
      </c>
      <c r="G13" s="132">
        <f>'mnsa OUTCOMES'!C61</f>
        <v>2.71608884740667E-2</v>
      </c>
      <c r="H13" s="133">
        <f>'mnsa OUTCOMES'!D61</f>
        <v>5.2445367042738202E-2</v>
      </c>
      <c r="I13" s="133">
        <f>'mnsa OUTCOMES'!E61</f>
        <v>0.83684812166341604</v>
      </c>
      <c r="J13" s="133">
        <f>'mnsa OUTCOMES'!F61</f>
        <v>4.0635477587460098E-2</v>
      </c>
      <c r="K13" s="133">
        <f>'mnsa OUTCOMES'!G61</f>
        <v>4.2910145232319299E-2</v>
      </c>
      <c r="L13" s="20" t="str">
        <f t="shared" si="1"/>
        <v xml:space="preserve">Dans la sous-préfécture de Obo, le pourcentage de ménages n'ayant PAS rencontré de problèmes d'accès à la nourriture sur les 30 derniers jours (Phase Indicative IPC 1 / HHS = 0) est de 3% tandis que la part des ménages déclarant avoir connu une LEGERE FAIM (Phase Indicative IPC 2 / HHS = 1) est de 5% et la proportion déclarant une FAIM MODEREE sur les 30 derniers jours (Phase Indicative IPC 3 / HHS= 2-3) est de 84%. Le pourcentage des ménages déclarant avoir connu une FAIM SEVERE (Phase Indicative IPC 4 / HHS = 4) est de 4% et la part déclarant une FAIM SEVERE (Phase Indicative IPC 5 / HHS = 5 - 6) est de 4%. </v>
      </c>
      <c r="M13" s="121">
        <f>'mnsa OUTCOMES'!K61</f>
        <v>0.1</v>
      </c>
      <c r="N13" s="122">
        <f>'mnsa OUTCOMES'!L61</f>
        <v>0.64</v>
      </c>
      <c r="O13" s="122">
        <f>'mnsa OUTCOMES'!M61</f>
        <v>0.26</v>
      </c>
      <c r="P13" s="20" t="str">
        <f t="shared" si="2"/>
        <v xml:space="preserve">Dans la sous-préfécture de Obo, le pourcentage de ménages n'ayant PAS mis en place de stratégies liées à l'alimentation (Phase IPC indicative 1 / rCSI = 0 - 3) est de 10% tandis que le pourcentage ayant mis en place des stratégies de STRESS liées a l'alimentation (Phase IPC Indicative 2 / rCSI = 4 - 18) s'élève à 64% et la proportion ayant mis en place des stratégies CRITIQUES liées à l alimentation (Phase IPC Indicative 3 et + / rCSI &gt;= 19) s'élève à 26%. </v>
      </c>
      <c r="Q13" s="121">
        <f>'mnsa OUTCOMES'!N61</f>
        <v>0.173951606673869</v>
      </c>
      <c r="R13" s="122">
        <f>'mnsa OUTCOMES'!O61</f>
        <v>9.8768972035381694E-2</v>
      </c>
      <c r="S13" s="122">
        <f>'mnsa OUTCOMES'!P61</f>
        <v>0.656437970365913</v>
      </c>
      <c r="T13" s="122">
        <f>'mnsa OUTCOMES'!Q61</f>
        <v>7.0841450924835805E-2</v>
      </c>
      <c r="U13" s="20" t="str">
        <f t="shared" si="3"/>
        <v>Dans la sous-préfécture de Obo, le pourcentage de ménage qui n'a pas employé des stratégies liées aux moyens d'existence est de 17 %, le pourcentage de ménage qui a employé des stratégies liées aux moyens d'existence de STRESS est de  10% ,le pourcentage de ménage qui a employé des stratégies liées aux moyens d'existence de CRISE est de 66% ,et le pourcentage de ménage qui a employé des stratégies liées aux moyens d'existence d'URGENCE est de 7% .</v>
      </c>
      <c r="V13" s="151">
        <f>VLOOKUP(CONCATENATE("freq_nut_2_muac.mag_6m_4NA",B13),MSNA_Outcomes_IPC!A:H,8, FALSE)</f>
        <v>0.104149921461544</v>
      </c>
      <c r="W13" s="131" t="str">
        <f>'Facteurs contributifs MNSA'!$A$2&amp;'Facteurs contributifs MNSA'!A13&amp;'Facteurs contributifs MNSA'!$B$2&amp;'Facteurs contributifs MNSA'!B13&amp;$V$2&amp;ROUND(V13*100,0)&amp;"%. "</f>
        <v xml:space="preserve">Dans la préfecture de Haut-Mbomou, pour la sous-préfecture de Obo, le pourcentage d'enfants de 6 à 59 mois dépistés en MALNUTRITION AIGUE GLOBALE (MAG) s'élève à 10%. </v>
      </c>
      <c r="X13" s="151">
        <f>VLOOKUP(CONCATENATE("deces_nontraumaNA",B13),MSNA_Outcomes_IPC!A:H,8, FALSE)</f>
        <v>0.212661637451313</v>
      </c>
      <c r="Y13" s="128" t="str">
        <f>'Facteurs contributifs MNSA'!$A$2&amp;'Facteurs contributifs MNSA'!A13&amp;'Facteurs contributifs MNSA'!$B$2&amp;'Facteurs contributifs MNSA'!B13&amp;$X$2&amp;ROUND(X13*100,0)&amp;"%. "</f>
        <v xml:space="preserve">Dans la préfecture de Haut-Mbomou, pour la sous-préfecture de Obo, la proportion de ménages déclarant AU MOINS UN DECES A L'EXCEPTION DES DECES DE CAUSE VIOLENTE s'élève à 21%. </v>
      </c>
    </row>
    <row r="14" spans="1:25" ht="99" customHeight="1">
      <c r="A14" s="28" t="s">
        <v>59</v>
      </c>
      <c r="B14" s="80" t="s">
        <v>61</v>
      </c>
      <c r="C14" s="132">
        <f>'mnsa OUTCOMES'!H70</f>
        <v>0.27</v>
      </c>
      <c r="D14" s="133">
        <f>'mnsa OUTCOMES'!I70</f>
        <v>0.15</v>
      </c>
      <c r="E14" s="133">
        <f>'mnsa OUTCOMES'!J70</f>
        <v>0.57999999999999996</v>
      </c>
      <c r="F14" s="20" t="str">
        <f t="shared" si="0"/>
        <v xml:space="preserve">Dans la sous-préfécture de Zemio, le pourcentage de ménages ayant une consommation alimentaire PAUVRE (Phase IPC indicative 4 et +) est de 58%, le pourcentage de ménages ayant une consommation alimentaire LIMITE (Phase IPC indicative 3) est de 15% et le pourcentage ayant une consommation alimentaire ACCEPTABLE (Phase IPC Indicative 1 - 2) est de 27%. </v>
      </c>
      <c r="G14" s="132">
        <f>'mnsa OUTCOMES'!C70</f>
        <v>9.6010628270888094E-3</v>
      </c>
      <c r="H14" s="133">
        <f>'mnsa OUTCOMES'!D70</f>
        <v>3.08791323875196E-2</v>
      </c>
      <c r="I14" s="133">
        <f>'mnsa OUTCOMES'!E70</f>
        <v>0.64562008213483002</v>
      </c>
      <c r="J14" s="133">
        <f>'mnsa OUTCOMES'!F70</f>
        <v>0.30084239940348201</v>
      </c>
      <c r="K14" s="133">
        <f>'mnsa OUTCOMES'!G70</f>
        <v>1.3057323247078799E-2</v>
      </c>
      <c r="L14" s="20" t="str">
        <f t="shared" si="1"/>
        <v xml:space="preserve">Dans la sous-préfécture de Zemio, le pourcentage de ménages n'ayant PAS rencontré de problèmes d'accès à la nourriture sur les 30 derniers jours (Phase Indicative IPC 1 / HHS = 0) est de 1% tandis que la part des ménages déclarant avoir connu une LEGERE FAIM (Phase Indicative IPC 2 / HHS = 1) est de 3% et la proportion déclarant une FAIM MODEREE sur les 30 derniers jours (Phase Indicative IPC 3 / HHS= 2-3) est de 65%. Le pourcentage des ménages déclarant avoir connu une FAIM SEVERE (Phase Indicative IPC 4 / HHS = 4) est de 30% et la part déclarant une FAIM SEVERE (Phase Indicative IPC 5 / HHS = 5 - 6) est de 1%. </v>
      </c>
      <c r="M14" s="121">
        <f>'mnsa OUTCOMES'!K70</f>
        <v>0.03</v>
      </c>
      <c r="N14" s="122">
        <f>'mnsa OUTCOMES'!L70</f>
        <v>0.47</v>
      </c>
      <c r="O14" s="122">
        <f>'mnsa OUTCOMES'!M70</f>
        <v>0.5</v>
      </c>
      <c r="P14" s="20" t="str">
        <f t="shared" si="2"/>
        <v xml:space="preserve">Dans la sous-préfécture de Zemio, le pourcentage de ménages n'ayant PAS mis en place de stratégies liées à l'alimentation (Phase IPC indicative 1 / rCSI = 0 - 3) est de 3% tandis que le pourcentage ayant mis en place des stratégies de STRESS liées a l'alimentation (Phase IPC Indicative 2 / rCSI = 4 - 18) s'élève à 47% et la proportion ayant mis en place des stratégies CRITIQUES liées à l alimentation (Phase IPC Indicative 3 et + / rCSI &gt;= 19) s'élève à 50%. </v>
      </c>
      <c r="Q14" s="121">
        <f>'mnsa OUTCOMES'!N70</f>
        <v>9.3506952294144602E-2</v>
      </c>
      <c r="R14" s="122">
        <f>'mnsa OUTCOMES'!O70</f>
        <v>0.14792141689452501</v>
      </c>
      <c r="S14" s="122">
        <f>'mnsa OUTCOMES'!P70</f>
        <v>0.42943422314922097</v>
      </c>
      <c r="T14" s="122">
        <f>'mnsa OUTCOMES'!Q70</f>
        <v>0.32913740766210903</v>
      </c>
      <c r="U14" s="20" t="str">
        <f t="shared" si="3"/>
        <v>Dans la sous-préfécture de Zemio, le pourcentage de ménage qui n'a pas employé des stratégies liées aux moyens d'existence est de 9 %, le pourcentage de ménage qui a employé des stratégies liées aux moyens d'existence de STRESS est de  15% ,le pourcentage de ménage qui a employé des stratégies liées aux moyens d'existence de CRISE est de 43% ,et le pourcentage de ménage qui a employé des stratégies liées aux moyens d'existence d'URGENCE est de 33% .</v>
      </c>
      <c r="V14" s="151">
        <f>VLOOKUP(CONCATENATE("freq_nut_2_muac.mag_6m_4NA",B14),MSNA_Outcomes_IPC!A:H,8, FALSE)</f>
        <v>8.8917293463303092E-3</v>
      </c>
      <c r="W14" s="131" t="str">
        <f>'Facteurs contributifs MNSA'!$A$2&amp;'Facteurs contributifs MNSA'!A14&amp;'Facteurs contributifs MNSA'!$B$2&amp;'Facteurs contributifs MNSA'!B14&amp;$V$2&amp;ROUND(V14*100,0)&amp;"%. "</f>
        <v xml:space="preserve">Dans la préfecture de Haut-Mbomou, pour la sous-préfecture de Zemio, le pourcentage d'enfants de 6 à 59 mois dépistés en MALNUTRITION AIGUE GLOBALE (MAG) s'élève à 1%. </v>
      </c>
      <c r="X14" s="151">
        <f>VLOOKUP(CONCATENATE("deces_nontraumaNA",B14),MSNA_Outcomes_IPC!A:H,8, FALSE)</f>
        <v>0.199649019680184</v>
      </c>
      <c r="Y14" s="128" t="str">
        <f>'Facteurs contributifs MNSA'!$A$2&amp;'Facteurs contributifs MNSA'!A14&amp;'Facteurs contributifs MNSA'!$B$2&amp;'Facteurs contributifs MNSA'!B14&amp;$X$2&amp;ROUND(X14*100,0)&amp;"%. "</f>
        <v xml:space="preserve">Dans la préfecture de Haut-Mbomou, pour la sous-préfecture de Zemio, la proportion de ménages déclarant AU MOINS UN DECES A L'EXCEPTION DES DECES DE CAUSE VIOLENTE s'élève à 20%. </v>
      </c>
    </row>
    <row r="15" spans="1:25" ht="99" customHeight="1">
      <c r="A15" s="28" t="s">
        <v>62</v>
      </c>
      <c r="B15" s="80" t="s">
        <v>63</v>
      </c>
      <c r="C15" s="132">
        <f>'mnsa OUTCOMES'!H38</f>
        <v>0.62</v>
      </c>
      <c r="D15" s="133">
        <f>'mnsa OUTCOMES'!I38</f>
        <v>0.21</v>
      </c>
      <c r="E15" s="133">
        <f>'mnsa OUTCOMES'!J38</f>
        <v>0.17</v>
      </c>
      <c r="F15" s="20" t="str">
        <f t="shared" si="0"/>
        <v xml:space="preserve">Dans la sous-préfécture de Dekoa, le pourcentage de ménages ayant une consommation alimentaire PAUVRE (Phase IPC indicative 4 et +) est de 17%, le pourcentage de ménages ayant une consommation alimentaire LIMITE (Phase IPC indicative 3) est de 21% et le pourcentage ayant une consommation alimentaire ACCEPTABLE (Phase IPC Indicative 1 - 2) est de 62%. </v>
      </c>
      <c r="G15" s="132">
        <f>'mnsa OUTCOMES'!C38</f>
        <v>0.23946818717829399</v>
      </c>
      <c r="H15" s="133">
        <f>'mnsa OUTCOMES'!D38</f>
        <v>0.121135496072394</v>
      </c>
      <c r="I15" s="133">
        <f>'mnsa OUTCOMES'!E38</f>
        <v>0.63726300681352099</v>
      </c>
      <c r="J15" s="133">
        <v>0</v>
      </c>
      <c r="K15" s="133">
        <f>'mnsa OUTCOMES'!G38</f>
        <v>2.13330993579104E-3</v>
      </c>
      <c r="L15" s="20" t="str">
        <f t="shared" si="1"/>
        <v xml:space="preserve">Dans la sous-préfécture de Dekoa, le pourcentage de ménages n'ayant PAS rencontré de problèmes d'accès à la nourriture sur les 30 derniers jours (Phase Indicative IPC 1 / HHS = 0) est de 24% tandis que la part des ménages déclarant avoir connu une LEGERE FAIM (Phase Indicative IPC 2 / HHS = 1) est de 12% et la proportion déclarant une FAIM MODEREE sur les 30 derniers jours (Phase Indicative IPC 3 / HHS= 2-3) est de 64%. Le pourcentage des ménages déclarant avoir connu une FAIM SEVERE (Phase Indicative IPC 4 / HHS = 4) est de 0% et la part déclarant une FAIM SEVERE (Phase Indicative IPC 5 / HHS = 5 - 6) est de 0%. </v>
      </c>
      <c r="M15" s="121">
        <f>'mnsa OUTCOMES'!K38</f>
        <v>0.26</v>
      </c>
      <c r="N15" s="122">
        <f>'mnsa OUTCOMES'!L38</f>
        <v>0.54</v>
      </c>
      <c r="O15" s="122">
        <f>'mnsa OUTCOMES'!M38</f>
        <v>0.21</v>
      </c>
      <c r="P15" s="20" t="str">
        <f t="shared" si="2"/>
        <v xml:space="preserve">Dans la sous-préfécture de Dekoa, le pourcentage de ménages n'ayant PAS mis en place de stratégies liées à l'alimentation (Phase IPC indicative 1 / rCSI = 0 - 3) est de 26% tandis que le pourcentage ayant mis en place des stratégies de STRESS liées a l'alimentation (Phase IPC Indicative 2 / rCSI = 4 - 18) s'élève à 54% et la proportion ayant mis en place des stratégies CRITIQUES liées à l alimentation (Phase IPC Indicative 3 et + / rCSI &gt;= 19) s'élève à 21%. </v>
      </c>
      <c r="Q15" s="121">
        <f>'mnsa OUTCOMES'!N38</f>
        <v>8.2930979965106302E-2</v>
      </c>
      <c r="R15" s="122">
        <f>'mnsa OUTCOMES'!O38</f>
        <v>9.5645291479101197E-2</v>
      </c>
      <c r="S15" s="122">
        <f>'mnsa OUTCOMES'!P38</f>
        <v>0.41748015037847302</v>
      </c>
      <c r="T15" s="122">
        <f>'mnsa OUTCOMES'!Q38</f>
        <v>0.40394357817732002</v>
      </c>
      <c r="U15" s="20" t="str">
        <f t="shared" si="3"/>
        <v>Dans la sous-préfécture de Dekoa, le pourcentage de ménage qui n'a pas employé des stratégies liées aux moyens d'existence est de 8 %, le pourcentage de ménage qui a employé des stratégies liées aux moyens d'existence de STRESS est de  10% ,le pourcentage de ménage qui a employé des stratégies liées aux moyens d'existence de CRISE est de 42% ,et le pourcentage de ménage qui a employé des stratégies liées aux moyens d'existence d'URGENCE est de 40% .</v>
      </c>
      <c r="V15" s="151">
        <f>VLOOKUP(CONCATENATE("freq_nut_2_muac.mag_6m_4NA",B15),MSNA_Outcomes_IPC!A:H,8, FALSE)</f>
        <v>3.4609597939187699E-2</v>
      </c>
      <c r="W15" s="131" t="str">
        <f>'Facteurs contributifs MNSA'!$A$2&amp;'Facteurs contributifs MNSA'!A15&amp;'Facteurs contributifs MNSA'!$B$2&amp;'Facteurs contributifs MNSA'!B15&amp;$V$2&amp;ROUND(V15*100,0)&amp;"%. "</f>
        <v xml:space="preserve">Dans la préfecture de Kemo, pour la sous-préfecture de Dekoa, le pourcentage d'enfants de 6 à 59 mois dépistés en MALNUTRITION AIGUE GLOBALE (MAG) s'élève à 3%. </v>
      </c>
      <c r="X15" s="151">
        <f>VLOOKUP(CONCATENATE("deces_nontraumaNA",B15),MSNA_Outcomes_IPC!A:H,8, FALSE)</f>
        <v>0.13783691106041099</v>
      </c>
      <c r="Y15" s="128" t="str">
        <f>'Facteurs contributifs MNSA'!$A$2&amp;'Facteurs contributifs MNSA'!A15&amp;'Facteurs contributifs MNSA'!$B$2&amp;'Facteurs contributifs MNSA'!B15&amp;$X$2&amp;ROUND(X15*100,0)&amp;"%. "</f>
        <v xml:space="preserve">Dans la préfecture de Kemo, pour la sous-préfecture de Dekoa, la proportion de ménages déclarant AU MOINS UN DECES A L'EXCEPTION DES DECES DE CAUSE VIOLENTE s'élève à 14%. </v>
      </c>
    </row>
    <row r="16" spans="1:25" ht="99" customHeight="1">
      <c r="A16" s="28" t="s">
        <v>62</v>
      </c>
      <c r="B16" s="80" t="s">
        <v>64</v>
      </c>
      <c r="C16" s="132">
        <f>'mnsa OUTCOMES'!H49</f>
        <v>0.6</v>
      </c>
      <c r="D16" s="133">
        <f>'mnsa OUTCOMES'!I49</f>
        <v>0.22</v>
      </c>
      <c r="E16" s="133">
        <f>'mnsa OUTCOMES'!J49</f>
        <v>0.18</v>
      </c>
      <c r="F16" s="20" t="str">
        <f t="shared" si="0"/>
        <v xml:space="preserve">Dans la sous-préfécture de Mala, le pourcentage de ménages ayant une consommation alimentaire PAUVRE (Phase IPC indicative 4 et +) est de 18%, le pourcentage de ménages ayant une consommation alimentaire LIMITE (Phase IPC indicative 3) est de 22% et le pourcentage ayant une consommation alimentaire ACCEPTABLE (Phase IPC Indicative 1 - 2) est de 60%. </v>
      </c>
      <c r="G16" s="132">
        <f>'mnsa OUTCOMES'!C49</f>
        <v>0.30034298446712099</v>
      </c>
      <c r="H16" s="133">
        <f>'mnsa OUTCOMES'!D49</f>
        <v>6.9305431580054699E-2</v>
      </c>
      <c r="I16" s="133">
        <f>'mnsa OUTCOMES'!E49</f>
        <v>0.63035158395282398</v>
      </c>
      <c r="J16" s="133">
        <v>0</v>
      </c>
      <c r="K16" s="133">
        <v>0</v>
      </c>
      <c r="L16" s="20" t="str">
        <f t="shared" si="1"/>
        <v xml:space="preserve">Dans la sous-préfécture de Mala, le pourcentage de ménages n'ayant PAS rencontré de problèmes d'accès à la nourriture sur les 30 derniers jours (Phase Indicative IPC 1 / HHS = 0) est de 30% tandis que la part des ménages déclarant avoir connu une LEGERE FAIM (Phase Indicative IPC 2 / HHS = 1) est de 7% et la proportion déclarant une FAIM MODEREE sur les 30 derniers jours (Phase Indicative IPC 3 / HHS= 2-3) est de 63%. Le pourcentage des ménages déclarant avoir connu une FAIM SEVERE (Phase Indicative IPC 4 / HHS = 4) est de 0% et la part déclarant une FAIM SEVERE (Phase Indicative IPC 5 / HHS = 5 - 6) est de 0%. </v>
      </c>
      <c r="M16" s="121">
        <f>'mnsa OUTCOMES'!K49</f>
        <v>0.26</v>
      </c>
      <c r="N16" s="122">
        <f>'mnsa OUTCOMES'!L49</f>
        <v>0.56999999999999995</v>
      </c>
      <c r="O16" s="122">
        <f>'mnsa OUTCOMES'!M49</f>
        <v>0.17</v>
      </c>
      <c r="P16" s="20" t="str">
        <f t="shared" si="2"/>
        <v xml:space="preserve">Dans la sous-préfécture de Mala, le pourcentage de ménages n'ayant PAS mis en place de stratégies liées à l'alimentation (Phase IPC indicative 1 / rCSI = 0 - 3) est de 26% tandis que le pourcentage ayant mis en place des stratégies de STRESS liées a l'alimentation (Phase IPC Indicative 2 / rCSI = 4 - 18) s'élève à 57% et la proportion ayant mis en place des stratégies CRITIQUES liées à l alimentation (Phase IPC Indicative 3 et + / rCSI &gt;= 19) s'élève à 17%. </v>
      </c>
      <c r="Q16" s="121">
        <f>'mnsa OUTCOMES'!N49</f>
        <v>9.7516787751443804E-2</v>
      </c>
      <c r="R16" s="122">
        <f>'mnsa OUTCOMES'!O49</f>
        <v>7.5530141547452606E-2</v>
      </c>
      <c r="S16" s="122">
        <f>'mnsa OUTCOMES'!P49</f>
        <v>0.35023540706276601</v>
      </c>
      <c r="T16" s="122">
        <f>'mnsa OUTCOMES'!Q49</f>
        <v>0.47671766363833801</v>
      </c>
      <c r="U16" s="20" t="str">
        <f t="shared" si="3"/>
        <v>Dans la sous-préfécture de Mala, le pourcentage de ménage qui n'a pas employé des stratégies liées aux moyens d'existence est de 10 %, le pourcentage de ménage qui a employé des stratégies liées aux moyens d'existence de STRESS est de  8% ,le pourcentage de ménage qui a employé des stratégies liées aux moyens d'existence de CRISE est de 35% ,et le pourcentage de ménage qui a employé des stratégies liées aux moyens d'existence d'URGENCE est de 48% .</v>
      </c>
      <c r="V16" s="151">
        <f>VLOOKUP(CONCATENATE("freq_nut_2_muac.mag_6m_4NA",B16),MSNA_Outcomes_IPC!A:H,8, FALSE)</f>
        <v>8.5016886511350503E-2</v>
      </c>
      <c r="W16" s="131" t="str">
        <f>'Facteurs contributifs MNSA'!$A$2&amp;'Facteurs contributifs MNSA'!A16&amp;'Facteurs contributifs MNSA'!$B$2&amp;'Facteurs contributifs MNSA'!B16&amp;$V$2&amp;ROUND(V16*100,0)&amp;"%. "</f>
        <v xml:space="preserve">Dans la préfecture de Kemo, pour la sous-préfecture de Mala, le pourcentage d'enfants de 6 à 59 mois dépistés en MALNUTRITION AIGUE GLOBALE (MAG) s'élève à 9%. </v>
      </c>
      <c r="X16" s="151">
        <f>VLOOKUP(CONCATENATE("deces_nontraumaNA",B16),MSNA_Outcomes_IPC!A:H,8, FALSE)</f>
        <v>0.29121127130750701</v>
      </c>
      <c r="Y16" s="128" t="str">
        <f>'Facteurs contributifs MNSA'!$A$2&amp;'Facteurs contributifs MNSA'!A16&amp;'Facteurs contributifs MNSA'!$B$2&amp;'Facteurs contributifs MNSA'!B16&amp;$X$2&amp;ROUND(X16*100,0)&amp;"%. "</f>
        <v xml:space="preserve">Dans la préfecture de Kemo, pour la sous-préfecture de Mala, la proportion de ménages déclarant AU MOINS UN DECES A L'EXCEPTION DES DECES DE CAUSE VIOLENTE s'élève à 29%. </v>
      </c>
    </row>
    <row r="17" spans="1:25" ht="99" customHeight="1">
      <c r="A17" s="28" t="s">
        <v>62</v>
      </c>
      <c r="B17" s="80" t="s">
        <v>65</v>
      </c>
      <c r="C17" s="132">
        <f>'mnsa OUTCOMES'!H58</f>
        <v>0.48</v>
      </c>
      <c r="D17" s="133">
        <f>'mnsa OUTCOMES'!I58</f>
        <v>0.28000000000000003</v>
      </c>
      <c r="E17" s="133">
        <f>'mnsa OUTCOMES'!J58</f>
        <v>0.24</v>
      </c>
      <c r="F17" s="20" t="str">
        <f t="shared" si="0"/>
        <v xml:space="preserve">Dans la sous-préfécture de Ndjoukou, le pourcentage de ménages ayant une consommation alimentaire PAUVRE (Phase IPC indicative 4 et +) est de 24%, le pourcentage de ménages ayant une consommation alimentaire LIMITE (Phase IPC indicative 3) est de 28% et le pourcentage ayant une consommation alimentaire ACCEPTABLE (Phase IPC Indicative 1 - 2) est de 48%. </v>
      </c>
      <c r="G17" s="132">
        <f>'mnsa OUTCOMES'!C58</f>
        <v>0.16246660087598799</v>
      </c>
      <c r="H17" s="133">
        <f>'mnsa OUTCOMES'!D58</f>
        <v>8.3978203604424592E-3</v>
      </c>
      <c r="I17" s="133">
        <f>'mnsa OUTCOMES'!E58</f>
        <v>0.81947687622391197</v>
      </c>
      <c r="J17" s="133">
        <f>'mnsa OUTCOMES'!F58</f>
        <v>9.4923690334901799E-3</v>
      </c>
      <c r="K17" s="133">
        <f>'mnsa OUTCOMES'!G58</f>
        <v>1.6633350616723501E-4</v>
      </c>
      <c r="L17" s="20" t="str">
        <f t="shared" si="1"/>
        <v xml:space="preserve">Dans la sous-préfécture de Ndjoukou, le pourcentage de ménages n'ayant PAS rencontré de problèmes d'accès à la nourriture sur les 30 derniers jours (Phase Indicative IPC 1 / HHS = 0) est de 16% tandis que la part des ménages déclarant avoir connu une LEGERE FAIM (Phase Indicative IPC 2 / HHS = 1) est de 1% et la proportion déclarant une FAIM MODEREE sur les 30 derniers jours (Phase Indicative IPC 3 / HHS= 2-3) est de 82%. Le pourcentage des ménages déclarant avoir connu une FAIM SEVERE (Phase Indicative IPC 4 / HHS = 4) est de 1% et la part déclarant une FAIM SEVERE (Phase Indicative IPC 5 / HHS = 5 - 6) est de 0%. </v>
      </c>
      <c r="M17" s="121">
        <f>'mnsa OUTCOMES'!K58</f>
        <v>0.21</v>
      </c>
      <c r="N17" s="122">
        <f>'mnsa OUTCOMES'!L58</f>
        <v>0.54</v>
      </c>
      <c r="O17" s="122">
        <f>'mnsa OUTCOMES'!M58</f>
        <v>0.25</v>
      </c>
      <c r="P17" s="20" t="str">
        <f t="shared" si="2"/>
        <v xml:space="preserve">Dans la sous-préfécture de Ndjoukou, le pourcentage de ménages n'ayant PAS mis en place de stratégies liées à l'alimentation (Phase IPC indicative 1 / rCSI = 0 - 3) est de 21% tandis que le pourcentage ayant mis en place des stratégies de STRESS liées a l'alimentation (Phase IPC Indicative 2 / rCSI = 4 - 18) s'élève à 54% et la proportion ayant mis en place des stratégies CRITIQUES liées à l alimentation (Phase IPC Indicative 3 et + / rCSI &gt;= 19) s'élève à 25%. </v>
      </c>
      <c r="Q17" s="121">
        <f>'mnsa OUTCOMES'!N58</f>
        <v>0.13802413389146601</v>
      </c>
      <c r="R17" s="122">
        <f>'mnsa OUTCOMES'!O58</f>
        <v>9.1192916019288001E-2</v>
      </c>
      <c r="S17" s="122">
        <f>'mnsa OUTCOMES'!P58</f>
        <v>0.52680510179081397</v>
      </c>
      <c r="T17" s="122">
        <f>'mnsa OUTCOMES'!Q58</f>
        <v>0.243977848298432</v>
      </c>
      <c r="U17" s="20" t="str">
        <f t="shared" si="3"/>
        <v>Dans la sous-préfécture de Ndjoukou, le pourcentage de ménage qui n'a pas employé des stratégies liées aux moyens d'existence est de 14 %, le pourcentage de ménage qui a employé des stratégies liées aux moyens d'existence de STRESS est de  9% ,le pourcentage de ménage qui a employé des stratégies liées aux moyens d'existence de CRISE est de 53% ,et le pourcentage de ménage qui a employé des stratégies liées aux moyens d'existence d'URGENCE est de 24% .</v>
      </c>
      <c r="V17" s="151">
        <f>VLOOKUP(CONCATENATE("freq_nut_2_muac.mag_6m_4NA",B17),MSNA_Outcomes_IPC!A:H,8, FALSE)</f>
        <v>6.8768369849188798E-2</v>
      </c>
      <c r="W17" s="131" t="str">
        <f>'Facteurs contributifs MNSA'!$A$2&amp;'Facteurs contributifs MNSA'!A17&amp;'Facteurs contributifs MNSA'!$B$2&amp;'Facteurs contributifs MNSA'!B17&amp;$V$2&amp;ROUND(V17*100,0)&amp;"%. "</f>
        <v xml:space="preserve">Dans la préfecture de Kemo, pour la sous-préfecture de Ndjoukou, le pourcentage d'enfants de 6 à 59 mois dépistés en MALNUTRITION AIGUE GLOBALE (MAG) s'élève à 7%. </v>
      </c>
      <c r="X17" s="151">
        <f>VLOOKUP(CONCATENATE("deces_nontraumaNA",B17),MSNA_Outcomes_IPC!A:H,8, FALSE)</f>
        <v>0.17537387038111499</v>
      </c>
      <c r="Y17" s="128" t="str">
        <f>'Facteurs contributifs MNSA'!$A$2&amp;'Facteurs contributifs MNSA'!A17&amp;'Facteurs contributifs MNSA'!$B$2&amp;'Facteurs contributifs MNSA'!B17&amp;$X$2&amp;ROUND(X17*100,0)&amp;"%. "</f>
        <v xml:space="preserve">Dans la préfecture de Kemo, pour la sous-préfecture de Ndjoukou, la proportion de ménages déclarant AU MOINS UN DECES A L'EXCEPTION DES DECES DE CAUSE VIOLENTE s'élève à 18%. </v>
      </c>
    </row>
    <row r="18" spans="1:25" ht="99" customHeight="1">
      <c r="A18" s="28" t="s">
        <v>62</v>
      </c>
      <c r="B18" s="80" t="s">
        <v>66</v>
      </c>
      <c r="C18" s="132">
        <f>'mnsa OUTCOMES'!H66</f>
        <v>0.53</v>
      </c>
      <c r="D18" s="133">
        <f>'mnsa OUTCOMES'!I66</f>
        <v>0.19</v>
      </c>
      <c r="E18" s="133">
        <f>'mnsa OUTCOMES'!J66</f>
        <v>0.28999999999999998</v>
      </c>
      <c r="F18" s="20" t="str">
        <f t="shared" si="0"/>
        <v xml:space="preserve">Dans la sous-préfécture de Sibut, le pourcentage de ménages ayant une consommation alimentaire PAUVRE (Phase IPC indicative 4 et +) est de 29%, le pourcentage de ménages ayant une consommation alimentaire LIMITE (Phase IPC indicative 3) est de 19% et le pourcentage ayant une consommation alimentaire ACCEPTABLE (Phase IPC Indicative 1 - 2) est de 53%. </v>
      </c>
      <c r="G18" s="132">
        <f>'mnsa OUTCOMES'!C66</f>
        <v>0.26070727060582</v>
      </c>
      <c r="H18" s="133">
        <f>'mnsa OUTCOMES'!D66</f>
        <v>0.20938495952439301</v>
      </c>
      <c r="I18" s="133">
        <f>'mnsa OUTCOMES'!E66</f>
        <v>0.52316011530056605</v>
      </c>
      <c r="J18" s="133">
        <v>0</v>
      </c>
      <c r="K18" s="133">
        <f>'mnsa OUTCOMES'!G66</f>
        <v>6.7476545692205002E-3</v>
      </c>
      <c r="L18" s="20" t="str">
        <f t="shared" si="1"/>
        <v xml:space="preserve">Dans la sous-préfécture de Sibut, le pourcentage de ménages n'ayant PAS rencontré de problèmes d'accès à la nourriture sur les 30 derniers jours (Phase Indicative IPC 1 / HHS = 0) est de 26% tandis que la part des ménages déclarant avoir connu une LEGERE FAIM (Phase Indicative IPC 2 / HHS = 1) est de 21% et la proportion déclarant une FAIM MODEREE sur les 30 derniers jours (Phase Indicative IPC 3 / HHS= 2-3) est de 52%. Le pourcentage des ménages déclarant avoir connu une FAIM SEVERE (Phase Indicative IPC 4 / HHS = 4) est de 0% et la part déclarant une FAIM SEVERE (Phase Indicative IPC 5 / HHS = 5 - 6) est de 1%. </v>
      </c>
      <c r="M18" s="121">
        <f>'mnsa OUTCOMES'!K66</f>
        <v>0.28000000000000003</v>
      </c>
      <c r="N18" s="122">
        <f>'mnsa OUTCOMES'!L66</f>
        <v>0.56999999999999995</v>
      </c>
      <c r="O18" s="122">
        <f>'mnsa OUTCOMES'!M66</f>
        <v>0.14000000000000001</v>
      </c>
      <c r="P18" s="20" t="str">
        <f t="shared" si="2"/>
        <v xml:space="preserve">Dans la sous-préfécture de Sibut, le pourcentage de ménages n'ayant PAS mis en place de stratégies liées à l'alimentation (Phase IPC indicative 1 / rCSI = 0 - 3) est de 28% tandis que le pourcentage ayant mis en place des stratégies de STRESS liées a l'alimentation (Phase IPC Indicative 2 / rCSI = 4 - 18) s'élève à 57% et la proportion ayant mis en place des stratégies CRITIQUES liées à l alimentation (Phase IPC Indicative 3 et + / rCSI &gt;= 19) s'élève à 14%. </v>
      </c>
      <c r="Q18" s="121">
        <f>'mnsa OUTCOMES'!N66</f>
        <v>0.11241418967583799</v>
      </c>
      <c r="R18" s="122">
        <f>'mnsa OUTCOMES'!O66</f>
        <v>0.10829802906880601</v>
      </c>
      <c r="S18" s="122">
        <f>'mnsa OUTCOMES'!P66</f>
        <v>0.42686899987530802</v>
      </c>
      <c r="T18" s="122">
        <f>'mnsa OUTCOMES'!Q66</f>
        <v>0.35241878138004801</v>
      </c>
      <c r="U18" s="20" t="str">
        <f t="shared" si="3"/>
        <v>Dans la sous-préfécture de Sibut, le pourcentage de ménage qui n'a pas employé des stratégies liées aux moyens d'existence est de 11 %, le pourcentage de ménage qui a employé des stratégies liées aux moyens d'existence de STRESS est de  11% ,le pourcentage de ménage qui a employé des stratégies liées aux moyens d'existence de CRISE est de 43% ,et le pourcentage de ménage qui a employé des stratégies liées aux moyens d'existence d'URGENCE est de 35% .</v>
      </c>
      <c r="V18" s="151">
        <f>VLOOKUP(CONCATENATE("freq_nut_2_muac.mag_6m_4NA",B18),MSNA_Outcomes_IPC!A:H,8, FALSE)</f>
        <v>3.3291695026864902E-2</v>
      </c>
      <c r="W18" s="131" t="str">
        <f>'Facteurs contributifs MNSA'!$A$2&amp;'Facteurs contributifs MNSA'!A18&amp;'Facteurs contributifs MNSA'!$B$2&amp;'Facteurs contributifs MNSA'!B18&amp;$V$2&amp;ROUND(V18*100,0)&amp;"%. "</f>
        <v xml:space="preserve">Dans la préfecture de Kemo, pour la sous-préfecture de Sibut, le pourcentage d'enfants de 6 à 59 mois dépistés en MALNUTRITION AIGUE GLOBALE (MAG) s'élève à 3%. </v>
      </c>
      <c r="X18" s="151">
        <f>VLOOKUP(CONCATENATE("deces_nontraumaNA",B18),MSNA_Outcomes_IPC!A:H,8, FALSE)</f>
        <v>0.145635242850956</v>
      </c>
      <c r="Y18" s="128" t="str">
        <f>'Facteurs contributifs MNSA'!$A$2&amp;'Facteurs contributifs MNSA'!A18&amp;'Facteurs contributifs MNSA'!$B$2&amp;'Facteurs contributifs MNSA'!B18&amp;$X$2&amp;ROUND(X18*100,0)&amp;"%. "</f>
        <v xml:space="preserve">Dans la préfecture de Kemo, pour la sous-préfecture de Sibut, la proportion de ménages déclarant AU MOINS UN DECES A L'EXCEPTION DES DECES DE CAUSE VIOLENTE s'élève à 15%. </v>
      </c>
    </row>
    <row r="19" spans="1:25" ht="99" customHeight="1">
      <c r="A19" s="28" t="s">
        <v>67</v>
      </c>
      <c r="B19" s="80" t="s">
        <v>68</v>
      </c>
      <c r="C19" s="132">
        <f>'mnsa OUTCOMES'!H24</f>
        <v>0.61</v>
      </c>
      <c r="D19" s="133">
        <f>'mnsa OUTCOMES'!I24</f>
        <v>0.33</v>
      </c>
      <c r="E19" s="133">
        <f>'mnsa OUTCOMES'!J24</f>
        <v>0.05</v>
      </c>
      <c r="F19" s="20" t="str">
        <f t="shared" si="0"/>
        <v xml:space="preserve">Dans la sous-préfécture de Boda, le pourcentage de ménages ayant une consommation alimentaire PAUVRE (Phase IPC indicative 4 et +) est de 5%, le pourcentage de ménages ayant une consommation alimentaire LIMITE (Phase IPC indicative 3) est de 33% et le pourcentage ayant une consommation alimentaire ACCEPTABLE (Phase IPC Indicative 1 - 2) est de 61%. </v>
      </c>
      <c r="G19" s="132">
        <f>'mnsa OUTCOMES'!C24</f>
        <v>0.135546797166404</v>
      </c>
      <c r="H19" s="133">
        <f>'mnsa OUTCOMES'!D24</f>
        <v>8.1671887943754795E-2</v>
      </c>
      <c r="I19" s="133">
        <f>'mnsa OUTCOMES'!E24</f>
        <v>0.76418736254256203</v>
      </c>
      <c r="J19" s="133">
        <f>'mnsa OUTCOMES'!F24</f>
        <v>1.8593952347279299E-2</v>
      </c>
      <c r="K19" s="133">
        <v>0</v>
      </c>
      <c r="L19" s="20" t="str">
        <f t="shared" si="1"/>
        <v xml:space="preserve">Dans la sous-préfécture de Boda, le pourcentage de ménages n'ayant PAS rencontré de problèmes d'accès à la nourriture sur les 30 derniers jours (Phase Indicative IPC 1 / HHS = 0) est de 14% tandis que la part des ménages déclarant avoir connu une LEGERE FAIM (Phase Indicative IPC 2 / HHS = 1) est de 8% et la proportion déclarant une FAIM MODEREE sur les 30 derniers jours (Phase Indicative IPC 3 / HHS= 2-3) est de 76%. Le pourcentage des ménages déclarant avoir connu une FAIM SEVERE (Phase Indicative IPC 4 / HHS = 4) est de 2% et la part déclarant une FAIM SEVERE (Phase Indicative IPC 5 / HHS = 5 - 6) est de 0%. </v>
      </c>
      <c r="M19" s="121">
        <f>'mnsa OUTCOMES'!K24</f>
        <v>0.1</v>
      </c>
      <c r="N19" s="122">
        <f>'mnsa OUTCOMES'!L24</f>
        <v>0.59</v>
      </c>
      <c r="O19" s="122">
        <f>'mnsa OUTCOMES'!M24</f>
        <v>0.31</v>
      </c>
      <c r="P19" s="20" t="str">
        <f t="shared" si="2"/>
        <v xml:space="preserve">Dans la sous-préfécture de Boda, le pourcentage de ménages n'ayant PAS mis en place de stratégies liées à l'alimentation (Phase IPC indicative 1 / rCSI = 0 - 3) est de 10% tandis que le pourcentage ayant mis en place des stratégies de STRESS liées a l'alimentation (Phase IPC Indicative 2 / rCSI = 4 - 18) s'élève à 59% et la proportion ayant mis en place des stratégies CRITIQUES liées à l alimentation (Phase IPC Indicative 3 et + / rCSI &gt;= 19) s'élève à 31%. </v>
      </c>
      <c r="Q19" s="121">
        <f>'mnsa OUTCOMES'!N24</f>
        <v>0.16550581653782501</v>
      </c>
      <c r="R19" s="122">
        <f>'mnsa OUTCOMES'!O24</f>
        <v>0.27523498814987801</v>
      </c>
      <c r="S19" s="122">
        <f>'mnsa OUTCOMES'!P24</f>
        <v>0.450987119169458</v>
      </c>
      <c r="T19" s="122">
        <f>'mnsa OUTCOMES'!Q24</f>
        <v>0.108272076142839</v>
      </c>
      <c r="U19" s="20" t="str">
        <f t="shared" si="3"/>
        <v>Dans la sous-préfécture de Boda, le pourcentage de ménage qui n'a pas employé des stratégies liées aux moyens d'existence est de 17 %, le pourcentage de ménage qui a employé des stratégies liées aux moyens d'existence de STRESS est de  28% ,le pourcentage de ménage qui a employé des stratégies liées aux moyens d'existence de CRISE est de 45% ,et le pourcentage de ménage qui a employé des stratégies liées aux moyens d'existence d'URGENCE est de 11% .</v>
      </c>
      <c r="V19" s="151">
        <f>VLOOKUP(CONCATENATE("freq_nut_2_muac.mag_6m_4NA",B19),MSNA_Outcomes_IPC!A:H,8, FALSE)</f>
        <v>6.0604807498700897E-3</v>
      </c>
      <c r="W19" s="131" t="str">
        <f>'Facteurs contributifs MNSA'!$A$2&amp;'Facteurs contributifs MNSA'!A19&amp;'Facteurs contributifs MNSA'!$B$2&amp;'Facteurs contributifs MNSA'!B19&amp;$V$2&amp;ROUND(V19*100,0)&amp;"%. "</f>
        <v xml:space="preserve">Dans la préfecture de Lobaye, pour la sous-préfecture de Boda, le pourcentage d'enfants de 6 à 59 mois dépistés en MALNUTRITION AIGUE GLOBALE (MAG) s'élève à 1%. </v>
      </c>
      <c r="X19" s="151">
        <f>VLOOKUP(CONCATENATE("deces_nontraumaNA",B19),MSNA_Outcomes_IPC!A:H,8, FALSE)</f>
        <v>0.371163620686563</v>
      </c>
      <c r="Y19" s="128" t="str">
        <f>'Facteurs contributifs MNSA'!$A$2&amp;'Facteurs contributifs MNSA'!A19&amp;'Facteurs contributifs MNSA'!$B$2&amp;'Facteurs contributifs MNSA'!B19&amp;$X$2&amp;ROUND(X19*100,0)&amp;"%. "</f>
        <v xml:space="preserve">Dans la préfecture de Lobaye, pour la sous-préfecture de Boda, la proportion de ménages déclarant AU MOINS UN DECES A L'EXCEPTION DES DECES DE CAUSE VIOLENTE s'élève à 37%. </v>
      </c>
    </row>
    <row r="20" spans="1:25" ht="99" customHeight="1">
      <c r="A20" s="28" t="s">
        <v>67</v>
      </c>
      <c r="B20" s="80" t="s">
        <v>69</v>
      </c>
      <c r="C20" s="132">
        <f>'mnsa OUTCOMES'!H25</f>
        <v>0.49</v>
      </c>
      <c r="D20" s="133">
        <f>'mnsa OUTCOMES'!I25</f>
        <v>0.28000000000000003</v>
      </c>
      <c r="E20" s="133">
        <f>'mnsa OUTCOMES'!J25</f>
        <v>0.22</v>
      </c>
      <c r="F20" s="20" t="str">
        <f t="shared" si="0"/>
        <v xml:space="preserve">Dans la sous-préfécture de Boganda, le pourcentage de ménages ayant une consommation alimentaire PAUVRE (Phase IPC indicative 4 et +) est de 22%, le pourcentage de ménages ayant une consommation alimentaire LIMITE (Phase IPC indicative 3) est de 28% et le pourcentage ayant une consommation alimentaire ACCEPTABLE (Phase IPC Indicative 1 - 2) est de 49%. </v>
      </c>
      <c r="G20" s="132">
        <f>'mnsa OUTCOMES'!C25</f>
        <v>0.17702311993942399</v>
      </c>
      <c r="H20" s="133">
        <f>'mnsa OUTCOMES'!D25</f>
        <v>9.6460872590442198E-2</v>
      </c>
      <c r="I20" s="133">
        <f>'mnsa OUTCOMES'!E25</f>
        <v>0.67832556297802504</v>
      </c>
      <c r="J20" s="133">
        <f>'mnsa OUTCOMES'!F25</f>
        <v>3.7917571297392601E-2</v>
      </c>
      <c r="K20" s="133">
        <f>'mnsa OUTCOMES'!G25</f>
        <v>1.0272873194716399E-2</v>
      </c>
      <c r="L20" s="20" t="str">
        <f t="shared" si="1"/>
        <v xml:space="preserve">Dans la sous-préfécture de Boganda, le pourcentage de ménages n'ayant PAS rencontré de problèmes d'accès à la nourriture sur les 30 derniers jours (Phase Indicative IPC 1 / HHS = 0) est de 18% tandis que la part des ménages déclarant avoir connu une LEGERE FAIM (Phase Indicative IPC 2 / HHS = 1) est de 10% et la proportion déclarant une FAIM MODEREE sur les 30 derniers jours (Phase Indicative IPC 3 / HHS= 2-3) est de 68%. Le pourcentage des ménages déclarant avoir connu une FAIM SEVERE (Phase Indicative IPC 4 / HHS = 4) est de 4% et la part déclarant une FAIM SEVERE (Phase Indicative IPC 5 / HHS = 5 - 6) est de 1%. </v>
      </c>
      <c r="M20" s="121">
        <f>'mnsa OUTCOMES'!K25</f>
        <v>0.12</v>
      </c>
      <c r="N20" s="122">
        <f>'mnsa OUTCOMES'!L25</f>
        <v>0.54</v>
      </c>
      <c r="O20" s="122">
        <f>'mnsa OUTCOMES'!M25</f>
        <v>0.34</v>
      </c>
      <c r="P20" s="20" t="str">
        <f t="shared" si="2"/>
        <v xml:space="preserve">Dans la sous-préfécture de Boganda, le pourcentage de ménages n'ayant PAS mis en place de stratégies liées à l'alimentation (Phase IPC indicative 1 / rCSI = 0 - 3) est de 12% tandis que le pourcentage ayant mis en place des stratégies de STRESS liées a l'alimentation (Phase IPC Indicative 2 / rCSI = 4 - 18) s'élève à 54% et la proportion ayant mis en place des stratégies CRITIQUES liées à l alimentation (Phase IPC Indicative 3 et + / rCSI &gt;= 19) s'élève à 34%. </v>
      </c>
      <c r="Q20" s="121">
        <f>'mnsa OUTCOMES'!N25</f>
        <v>0.291157302986563</v>
      </c>
      <c r="R20" s="122">
        <f>'mnsa OUTCOMES'!O25</f>
        <v>5.3400882833518397E-2</v>
      </c>
      <c r="S20" s="122">
        <f>'mnsa OUTCOMES'!P25</f>
        <v>0.51481065255159397</v>
      </c>
      <c r="T20" s="122">
        <f>'mnsa OUTCOMES'!Q25</f>
        <v>0.14063116162832401</v>
      </c>
      <c r="U20" s="20" t="str">
        <f t="shared" si="3"/>
        <v>Dans la sous-préfécture de Boganda, le pourcentage de ménage qui n'a pas employé des stratégies liées aux moyens d'existence est de 29 %, le pourcentage de ménage qui a employé des stratégies liées aux moyens d'existence de STRESS est de  5% ,le pourcentage de ménage qui a employé des stratégies liées aux moyens d'existence de CRISE est de 51% ,et le pourcentage de ménage qui a employé des stratégies liées aux moyens d'existence d'URGENCE est de 14% .</v>
      </c>
      <c r="V20" s="151">
        <f>VLOOKUP(CONCATENATE("freq_nut_2_muac.mag_6m_4NA",B20),MSNA_Outcomes_IPC!A:H,8, FALSE)</f>
        <v>8.1037918921770494E-2</v>
      </c>
      <c r="W20" s="131" t="str">
        <f>'Facteurs contributifs MNSA'!$A$2&amp;'Facteurs contributifs MNSA'!A20&amp;'Facteurs contributifs MNSA'!$B$2&amp;'Facteurs contributifs MNSA'!B20&amp;$V$2&amp;ROUND(V20*100,0)&amp;"%. "</f>
        <v xml:space="preserve">Dans la préfecture de Lobaye, pour la sous-préfecture de Boganda, le pourcentage d'enfants de 6 à 59 mois dépistés en MALNUTRITION AIGUE GLOBALE (MAG) s'élève à 8%. </v>
      </c>
      <c r="X20" s="151">
        <f>VLOOKUP(CONCATENATE("deces_nontraumaNA",B20),MSNA_Outcomes_IPC!A:H,8, FALSE)</f>
        <v>0.24004283158911999</v>
      </c>
      <c r="Y20" s="128" t="str">
        <f>'Facteurs contributifs MNSA'!$A$2&amp;'Facteurs contributifs MNSA'!A20&amp;'Facteurs contributifs MNSA'!$B$2&amp;'Facteurs contributifs MNSA'!B20&amp;$X$2&amp;ROUND(X20*100,0)&amp;"%. "</f>
        <v xml:space="preserve">Dans la préfecture de Lobaye, pour la sous-préfecture de Boganda, la proportion de ménages déclarant AU MOINS UN DECES A L'EXCEPTION DES DECES DE CAUSE VIOLENTE s'élève à 24%. </v>
      </c>
    </row>
    <row r="21" spans="1:25" ht="99" customHeight="1">
      <c r="A21" s="28" t="s">
        <v>67</v>
      </c>
      <c r="B21" s="80" t="s">
        <v>70</v>
      </c>
      <c r="C21" s="132">
        <f>'mnsa OUTCOMES'!H27</f>
        <v>0.57999999999999996</v>
      </c>
      <c r="D21" s="133">
        <f>'mnsa OUTCOMES'!I27</f>
        <v>0.27</v>
      </c>
      <c r="E21" s="133">
        <f>'mnsa OUTCOMES'!J27</f>
        <v>0.15</v>
      </c>
      <c r="F21" s="20" t="str">
        <f t="shared" si="0"/>
        <v xml:space="preserve">Dans la sous-préfécture de Bogangone, le pourcentage de ménages ayant une consommation alimentaire PAUVRE (Phase IPC indicative 4 et +) est de 15%, le pourcentage de ménages ayant une consommation alimentaire LIMITE (Phase IPC indicative 3) est de 27% et le pourcentage ayant une consommation alimentaire ACCEPTABLE (Phase IPC Indicative 1 - 2) est de 58%. </v>
      </c>
      <c r="G21" s="132">
        <f>'mnsa OUTCOMES'!C27</f>
        <v>0.33804359467568501</v>
      </c>
      <c r="H21" s="133">
        <f>'mnsa OUTCOMES'!D27</f>
        <v>0.15424114128897201</v>
      </c>
      <c r="I21" s="133">
        <f>'mnsa OUTCOMES'!E27</f>
        <v>0.50771526403534295</v>
      </c>
      <c r="J21" s="133">
        <v>0</v>
      </c>
      <c r="K21" s="133">
        <v>0</v>
      </c>
      <c r="L21" s="20" t="str">
        <f t="shared" si="1"/>
        <v xml:space="preserve">Dans la sous-préfécture de Bogangone, le pourcentage de ménages n'ayant PAS rencontré de problèmes d'accès à la nourriture sur les 30 derniers jours (Phase Indicative IPC 1 / HHS = 0) est de 34% tandis que la part des ménages déclarant avoir connu une LEGERE FAIM (Phase Indicative IPC 2 / HHS = 1) est de 15% et la proportion déclarant une FAIM MODEREE sur les 30 derniers jours (Phase Indicative IPC 3 / HHS= 2-3) est de 51%. Le pourcentage des ménages déclarant avoir connu une FAIM SEVERE (Phase Indicative IPC 4 / HHS = 4) est de 0% et la part déclarant une FAIM SEVERE (Phase Indicative IPC 5 / HHS = 5 - 6) est de 0%. </v>
      </c>
      <c r="M21" s="121">
        <f>'mnsa OUTCOMES'!K27</f>
        <v>7.0000000000000007E-2</v>
      </c>
      <c r="N21" s="122">
        <f>'mnsa OUTCOMES'!L27</f>
        <v>0.46</v>
      </c>
      <c r="O21" s="122">
        <f>'mnsa OUTCOMES'!M27</f>
        <v>0.47</v>
      </c>
      <c r="P21" s="20" t="str">
        <f t="shared" si="2"/>
        <v xml:space="preserve">Dans la sous-préfécture de Bogangone, le pourcentage de ménages n'ayant PAS mis en place de stratégies liées à l'alimentation (Phase IPC indicative 1 / rCSI = 0 - 3) est de 7% tandis que le pourcentage ayant mis en place des stratégies de STRESS liées a l'alimentation (Phase IPC Indicative 2 / rCSI = 4 - 18) s'élève à 46% et la proportion ayant mis en place des stratégies CRITIQUES liées à l alimentation (Phase IPC Indicative 3 et + / rCSI &gt;= 19) s'élève à 47%. </v>
      </c>
      <c r="Q21" s="121">
        <f>'mnsa OUTCOMES'!N27</f>
        <v>4.0975576196719397E-2</v>
      </c>
      <c r="R21" s="122">
        <f>'mnsa OUTCOMES'!O27</f>
        <v>1.13988820262704E-2</v>
      </c>
      <c r="S21" s="122">
        <f>'mnsa OUTCOMES'!P27</f>
        <v>0.38477664128921202</v>
      </c>
      <c r="T21" s="122">
        <f>'mnsa OUTCOMES'!Q27</f>
        <v>0.56284890048779801</v>
      </c>
      <c r="U21" s="20" t="str">
        <f t="shared" si="3"/>
        <v>Dans la sous-préfécture de Bogangone, le pourcentage de ménage qui n'a pas employé des stratégies liées aux moyens d'existence est de 4 %, le pourcentage de ménage qui a employé des stratégies liées aux moyens d'existence de STRESS est de  1% ,le pourcentage de ménage qui a employé des stratégies liées aux moyens d'existence de CRISE est de 38% ,et le pourcentage de ménage qui a employé des stratégies liées aux moyens d'existence d'URGENCE est de 56% .</v>
      </c>
      <c r="V21" s="151">
        <f>VLOOKUP(CONCATENATE("freq_nut_2_muac.mag_6m_4NA",B21),MSNA_Outcomes_IPC!A:H,8, FALSE)</f>
        <v>7.2218729210404703E-2</v>
      </c>
      <c r="W21" s="131" t="str">
        <f>'Facteurs contributifs MNSA'!$A$2&amp;'Facteurs contributifs MNSA'!A21&amp;'Facteurs contributifs MNSA'!$B$2&amp;'Facteurs contributifs MNSA'!B21&amp;$V$2&amp;ROUND(V21*100,0)&amp;"%. "</f>
        <v xml:space="preserve">Dans la préfecture de Lobaye, pour la sous-préfecture de Bogangone, le pourcentage d'enfants de 6 à 59 mois dépistés en MALNUTRITION AIGUE GLOBALE (MAG) s'élève à 7%. </v>
      </c>
      <c r="X21" s="151">
        <f>VLOOKUP(CONCATENATE("deces_nontraumaNA",B21),MSNA_Outcomes_IPC!A:H,8, FALSE)</f>
        <v>0.10450104933417501</v>
      </c>
      <c r="Y21" s="128" t="str">
        <f>'Facteurs contributifs MNSA'!$A$2&amp;'Facteurs contributifs MNSA'!A21&amp;'Facteurs contributifs MNSA'!$B$2&amp;'Facteurs contributifs MNSA'!B21&amp;$X$2&amp;ROUND(X21*100,0)&amp;"%. "</f>
        <v xml:space="preserve">Dans la préfecture de Lobaye, pour la sous-préfecture de Bogangone, la proportion de ménages déclarant AU MOINS UN DECES A L'EXCEPTION DES DECES DE CAUSE VIOLENTE s'élève à 10%. </v>
      </c>
    </row>
    <row r="22" spans="1:25" ht="99" customHeight="1">
      <c r="A22" s="28" t="s">
        <v>67</v>
      </c>
      <c r="B22" s="80" t="s">
        <v>71</v>
      </c>
      <c r="C22" s="132">
        <f>'mnsa OUTCOMES'!H51</f>
        <v>0.69</v>
      </c>
      <c r="D22" s="133">
        <f>'mnsa OUTCOMES'!I51</f>
        <v>0.28999999999999998</v>
      </c>
      <c r="E22" s="133">
        <f>'mnsa OUTCOMES'!J51</f>
        <v>0.02</v>
      </c>
      <c r="F22" s="20" t="str">
        <f t="shared" si="0"/>
        <v xml:space="preserve">Dans la sous-préfécture de Mbaiki, le pourcentage de ménages ayant une consommation alimentaire PAUVRE (Phase IPC indicative 4 et +) est de 2%, le pourcentage de ménages ayant une consommation alimentaire LIMITE (Phase IPC indicative 3) est de 29% et le pourcentage ayant une consommation alimentaire ACCEPTABLE (Phase IPC Indicative 1 - 2) est de 69%. </v>
      </c>
      <c r="G22" s="132">
        <f>'mnsa OUTCOMES'!C51</f>
        <v>0.13603656912018999</v>
      </c>
      <c r="H22" s="133">
        <f>'mnsa OUTCOMES'!D51</f>
        <v>0.12364314308831099</v>
      </c>
      <c r="I22" s="133">
        <f>'mnsa OUTCOMES'!E51</f>
        <v>0.709994977240888</v>
      </c>
      <c r="J22" s="133">
        <f>'mnsa OUTCOMES'!F51</f>
        <v>3.0325310550610201E-2</v>
      </c>
      <c r="K22" s="133">
        <v>0</v>
      </c>
      <c r="L22" s="20" t="str">
        <f t="shared" si="1"/>
        <v xml:space="preserve">Dans la sous-préfécture de Mbaiki, le pourcentage de ménages n'ayant PAS rencontré de problèmes d'accès à la nourriture sur les 30 derniers jours (Phase Indicative IPC 1 / HHS = 0) est de 14% tandis que la part des ménages déclarant avoir connu une LEGERE FAIM (Phase Indicative IPC 2 / HHS = 1) est de 12% et la proportion déclarant une FAIM MODEREE sur les 30 derniers jours (Phase Indicative IPC 3 / HHS= 2-3) est de 71%. Le pourcentage des ménages déclarant avoir connu une FAIM SEVERE (Phase Indicative IPC 4 / HHS = 4) est de 3% et la part déclarant une FAIM SEVERE (Phase Indicative IPC 5 / HHS = 5 - 6) est de 0%. </v>
      </c>
      <c r="M22" s="121">
        <f>'mnsa OUTCOMES'!K51</f>
        <v>0.14000000000000001</v>
      </c>
      <c r="N22" s="122">
        <f>'mnsa OUTCOMES'!L51</f>
        <v>0.63</v>
      </c>
      <c r="O22" s="122">
        <f>'mnsa OUTCOMES'!M51</f>
        <v>0.23</v>
      </c>
      <c r="P22" s="20" t="str">
        <f t="shared" si="2"/>
        <v xml:space="preserve">Dans la sous-préfécture de Mbaiki, le pourcentage de ménages n'ayant PAS mis en place de stratégies liées à l'alimentation (Phase IPC indicative 1 / rCSI = 0 - 3) est de 14% tandis que le pourcentage ayant mis en place des stratégies de STRESS liées a l'alimentation (Phase IPC Indicative 2 / rCSI = 4 - 18) s'élève à 63% et la proportion ayant mis en place des stratégies CRITIQUES liées à l alimentation (Phase IPC Indicative 3 et + / rCSI &gt;= 19) s'élève à 23%. </v>
      </c>
      <c r="Q22" s="121">
        <f>'mnsa OUTCOMES'!N51</f>
        <v>0.40806114742810001</v>
      </c>
      <c r="R22" s="122">
        <f>'mnsa OUTCOMES'!O51</f>
        <v>8.6859647657407599E-2</v>
      </c>
      <c r="S22" s="122">
        <f>'mnsa OUTCOMES'!P51</f>
        <v>0.36322207877646101</v>
      </c>
      <c r="T22" s="122">
        <f>'mnsa OUTCOMES'!Q51</f>
        <v>0.141857126138031</v>
      </c>
      <c r="U22" s="20" t="str">
        <f t="shared" si="3"/>
        <v>Dans la sous-préfécture de Mbaiki, le pourcentage de ménage qui n'a pas employé des stratégies liées aux moyens d'existence est de 41 %, le pourcentage de ménage qui a employé des stratégies liées aux moyens d'existence de STRESS est de  9% ,le pourcentage de ménage qui a employé des stratégies liées aux moyens d'existence de CRISE est de 36% ,et le pourcentage de ménage qui a employé des stratégies liées aux moyens d'existence d'URGENCE est de 14% .</v>
      </c>
      <c r="V22" s="151">
        <f>VLOOKUP(CONCATENATE("freq_nut_2_muac.mag_6m_4NA",B22),MSNA_Outcomes_IPC!A:H,8, FALSE)</f>
        <v>0.102051574411555</v>
      </c>
      <c r="W22" s="131" t="str">
        <f>'Facteurs contributifs MNSA'!$A$2&amp;'Facteurs contributifs MNSA'!A22&amp;'Facteurs contributifs MNSA'!$B$2&amp;'Facteurs contributifs MNSA'!B22&amp;$V$2&amp;ROUND(V22*100,0)&amp;"%. "</f>
        <v xml:space="preserve">Dans la préfecture de Lobaye, pour la sous-préfecture de Mbaiki, le pourcentage d'enfants de 6 à 59 mois dépistés en MALNUTRITION AIGUE GLOBALE (MAG) s'élève à 10%. </v>
      </c>
      <c r="X22" s="151">
        <f>VLOOKUP(CONCATENATE("deces_nontraumaNA",B22),MSNA_Outcomes_IPC!A:H,8, FALSE)</f>
        <v>0.25924052666278002</v>
      </c>
      <c r="Y22" s="128" t="str">
        <f>'Facteurs contributifs MNSA'!$A$2&amp;'Facteurs contributifs MNSA'!A22&amp;'Facteurs contributifs MNSA'!$B$2&amp;'Facteurs contributifs MNSA'!B22&amp;$X$2&amp;ROUND(X22*100,0)&amp;"%. "</f>
        <v xml:space="preserve">Dans la préfecture de Lobaye, pour la sous-préfecture de Mbaiki, la proportion de ménages déclarant AU MOINS UN DECES A L'EXCEPTION DES DECES DE CAUSE VIOLENTE s'élève à 26%. </v>
      </c>
    </row>
    <row r="23" spans="1:25" ht="99" customHeight="1">
      <c r="A23" s="28" t="s">
        <v>67</v>
      </c>
      <c r="B23" s="80" t="s">
        <v>72</v>
      </c>
      <c r="C23" s="132">
        <f>'mnsa OUTCOMES'!H54</f>
        <v>0.6</v>
      </c>
      <c r="D23" s="133">
        <f>'mnsa OUTCOMES'!I54</f>
        <v>0.32</v>
      </c>
      <c r="E23" s="133">
        <f>'mnsa OUTCOMES'!J54</f>
        <v>0.08</v>
      </c>
      <c r="F23" s="20" t="str">
        <f t="shared" si="0"/>
        <v xml:space="preserve">Dans la sous-préfécture de Mongoumba, le pourcentage de ménages ayant une consommation alimentaire PAUVRE (Phase IPC indicative 4 et +) est de 8%, le pourcentage de ménages ayant une consommation alimentaire LIMITE (Phase IPC indicative 3) est de 32% et le pourcentage ayant une consommation alimentaire ACCEPTABLE (Phase IPC Indicative 1 - 2) est de 60%. </v>
      </c>
      <c r="G23" s="132">
        <f>'mnsa OUTCOMES'!C54</f>
        <v>3.1060706639344501E-2</v>
      </c>
      <c r="H23" s="133">
        <f>'mnsa OUTCOMES'!D54</f>
        <v>4.9976468628428798E-2</v>
      </c>
      <c r="I23" s="133">
        <f>'mnsa OUTCOMES'!E54</f>
        <v>0.91382787892119799</v>
      </c>
      <c r="J23" s="133">
        <f>'mnsa OUTCOMES'!F54</f>
        <v>5.1349458110284303E-3</v>
      </c>
      <c r="K23" s="133">
        <v>0</v>
      </c>
      <c r="L23" s="20" t="str">
        <f t="shared" si="1"/>
        <v xml:space="preserve">Dans la sous-préfécture de Mongoumba, le pourcentage de ménages n'ayant PAS rencontré de problèmes d'accès à la nourriture sur les 30 derniers jours (Phase Indicative IPC 1 / HHS = 0) est de 3% tandis que la part des ménages déclarant avoir connu une LEGERE FAIM (Phase Indicative IPC 2 / HHS = 1) est de 5% et la proportion déclarant une FAIM MODEREE sur les 30 derniers jours (Phase Indicative IPC 3 / HHS= 2-3) est de 91%. Le pourcentage des ménages déclarant avoir connu une FAIM SEVERE (Phase Indicative IPC 4 / HHS = 4) est de 1% et la part déclarant une FAIM SEVERE (Phase Indicative IPC 5 / HHS = 5 - 6) est de 0%. </v>
      </c>
      <c r="M23" s="121">
        <f>'mnsa OUTCOMES'!K54</f>
        <v>0.17</v>
      </c>
      <c r="N23" s="122">
        <f>'mnsa OUTCOMES'!L54</f>
        <v>0.67</v>
      </c>
      <c r="O23" s="122">
        <f>'mnsa OUTCOMES'!M54</f>
        <v>0.16</v>
      </c>
      <c r="P23" s="20" t="str">
        <f t="shared" si="2"/>
        <v xml:space="preserve">Dans la sous-préfécture de Mongoumba, le pourcentage de ménages n'ayant PAS mis en place de stratégies liées à l'alimentation (Phase IPC indicative 1 / rCSI = 0 - 3) est de 17% tandis que le pourcentage ayant mis en place des stratégies de STRESS liées a l'alimentation (Phase IPC Indicative 2 / rCSI = 4 - 18) s'élève à 67% et la proportion ayant mis en place des stratégies CRITIQUES liées à l alimentation (Phase IPC Indicative 3 et + / rCSI &gt;= 19) s'élève à 16%. </v>
      </c>
      <c r="Q23" s="121">
        <f>'mnsa OUTCOMES'!N54</f>
        <v>0.39363095351918098</v>
      </c>
      <c r="R23" s="122">
        <f>'mnsa OUTCOMES'!O54</f>
        <v>7.0152020206410398E-2</v>
      </c>
      <c r="S23" s="122">
        <f>'mnsa OUTCOMES'!P54</f>
        <v>0.38177711428412198</v>
      </c>
      <c r="T23" s="122">
        <f>'mnsa OUTCOMES'!Q54</f>
        <v>0.154439911990287</v>
      </c>
      <c r="U23" s="20" t="str">
        <f t="shared" si="3"/>
        <v>Dans la sous-préfécture de Mongoumba, le pourcentage de ménage qui n'a pas employé des stratégies liées aux moyens d'existence est de 39 %, le pourcentage de ménage qui a employé des stratégies liées aux moyens d'existence de STRESS est de  7% ,le pourcentage de ménage qui a employé des stratégies liées aux moyens d'existence de CRISE est de 38% ,et le pourcentage de ménage qui a employé des stratégies liées aux moyens d'existence d'URGENCE est de 15% .</v>
      </c>
      <c r="V23" s="151">
        <f>VLOOKUP(CONCATENATE("freq_nut_2_muac.mag_6m_4NA",B23),MSNA_Outcomes_IPC!A:H,8, FALSE)</f>
        <v>0.13238080876652999</v>
      </c>
      <c r="W23" s="131" t="str">
        <f>'Facteurs contributifs MNSA'!$A$2&amp;'Facteurs contributifs MNSA'!A23&amp;'Facteurs contributifs MNSA'!$B$2&amp;'Facteurs contributifs MNSA'!B23&amp;$V$2&amp;ROUND(V23*100,0)&amp;"%. "</f>
        <v xml:space="preserve">Dans la préfecture de Lobaye, pour la sous-préfecture de Mongoumba, le pourcentage d'enfants de 6 à 59 mois dépistés en MALNUTRITION AIGUE GLOBALE (MAG) s'élève à 13%. </v>
      </c>
      <c r="X23" s="151">
        <f>VLOOKUP(CONCATENATE("deces_nontraumaNA",B23),MSNA_Outcomes_IPC!A:H,8, FALSE)</f>
        <v>0.191938118435898</v>
      </c>
      <c r="Y23" s="128" t="str">
        <f>'Facteurs contributifs MNSA'!$A$2&amp;'Facteurs contributifs MNSA'!A23&amp;'Facteurs contributifs MNSA'!$B$2&amp;'Facteurs contributifs MNSA'!B23&amp;$X$2&amp;ROUND(X23*100,0)&amp;"%. "</f>
        <v xml:space="preserve">Dans la préfecture de Lobaye, pour la sous-préfecture de Mongoumba, la proportion de ménages déclarant AU MOINS UN DECES A L'EXCEPTION DES DECES DE CAUSE VIOLENTE s'élève à 19%. </v>
      </c>
    </row>
    <row r="24" spans="1:25" ht="99" customHeight="1">
      <c r="A24" s="28" t="s">
        <v>73</v>
      </c>
      <c r="B24" s="80" t="s">
        <v>74</v>
      </c>
      <c r="C24" s="132">
        <f>'mnsa OUTCOMES'!H7</f>
        <v>0.45</v>
      </c>
      <c r="D24" s="133">
        <f>'mnsa OUTCOMES'!I7</f>
        <v>0.35</v>
      </c>
      <c r="E24" s="133">
        <f>'mnsa OUTCOMES'!J7</f>
        <v>0.19</v>
      </c>
      <c r="F24" s="20" t="str">
        <f t="shared" si="0"/>
        <v xml:space="preserve">Dans la sous-préfécture de Amada_Gaza, le pourcentage de ménages ayant une consommation alimentaire PAUVRE (Phase IPC indicative 4 et +) est de 19%, le pourcentage de ménages ayant une consommation alimentaire LIMITE (Phase IPC indicative 3) est de 35% et le pourcentage ayant une consommation alimentaire ACCEPTABLE (Phase IPC Indicative 1 - 2) est de 45%. </v>
      </c>
      <c r="G24" s="132">
        <f>'mnsa OUTCOMES'!C7</f>
        <v>5.3048840663203096E-3</v>
      </c>
      <c r="H24" s="133">
        <f>'mnsa OUTCOMES'!D7</f>
        <v>1.31095359576622E-2</v>
      </c>
      <c r="I24" s="133">
        <f>'mnsa OUTCOMES'!E7</f>
        <v>0.68331598583083897</v>
      </c>
      <c r="J24" s="133">
        <f>'mnsa OUTCOMES'!F7</f>
        <v>0.24122312158120299</v>
      </c>
      <c r="K24" s="133">
        <f>'mnsa OUTCOMES'!G7</f>
        <v>5.7046472563975999E-2</v>
      </c>
      <c r="L24" s="20" t="str">
        <f t="shared" si="1"/>
        <v xml:space="preserve">Dans la sous-préfécture de Amada_Gaza, le pourcentage de ménages n'ayant PAS rencontré de problèmes d'accès à la nourriture sur les 30 derniers jours (Phase Indicative IPC 1 / HHS = 0) est de 1% tandis que la part des ménages déclarant avoir connu une LEGERE FAIM (Phase Indicative IPC 2 / HHS = 1) est de 1% et la proportion déclarant une FAIM MODEREE sur les 30 derniers jours (Phase Indicative IPC 3 / HHS= 2-3) est de 68%. Le pourcentage des ménages déclarant avoir connu une FAIM SEVERE (Phase Indicative IPC 4 / HHS = 4) est de 24% et la part déclarant une FAIM SEVERE (Phase Indicative IPC 5 / HHS = 5 - 6) est de 6%. </v>
      </c>
      <c r="M24" s="121">
        <f>'mnsa OUTCOMES'!K7</f>
        <v>0</v>
      </c>
      <c r="N24" s="122">
        <f>'mnsa OUTCOMES'!L7</f>
        <v>0.34</v>
      </c>
      <c r="O24" s="122">
        <f>'mnsa OUTCOMES'!M7</f>
        <v>0.66</v>
      </c>
      <c r="P24" s="20" t="str">
        <f t="shared" si="2"/>
        <v xml:space="preserve">Dans la sous-préfécture de Amada_Gaza, le pourcentage de ménages n'ayant PAS mis en place de stratégies liées à l'alimentation (Phase IPC indicative 1 / rCSI = 0 - 3) est de 0% tandis que le pourcentage ayant mis en place des stratégies de STRESS liées a l'alimentation (Phase IPC Indicative 2 / rCSI = 4 - 18) s'élève à 34% et la proportion ayant mis en place des stratégies CRITIQUES liées à l alimentation (Phase IPC Indicative 3 et + / rCSI &gt;= 19) s'élève à 66%. </v>
      </c>
      <c r="Q24" s="121">
        <f>'mnsa OUTCOMES'!N7</f>
        <v>0.199099376999605</v>
      </c>
      <c r="R24" s="122">
        <f>'mnsa OUTCOMES'!O7</f>
        <v>1.8414420023982501E-2</v>
      </c>
      <c r="S24" s="122">
        <f>'mnsa OUTCOMES'!P7</f>
        <v>0.63457872988738195</v>
      </c>
      <c r="T24" s="122">
        <f>'mnsa OUTCOMES'!Q7</f>
        <v>0.14790747308903099</v>
      </c>
      <c r="U24" s="20" t="str">
        <f t="shared" si="3"/>
        <v>Dans la sous-préfécture de Amada_Gaza, le pourcentage de ménage qui n'a pas employé des stratégies liées aux moyens d'existence est de 20 %, le pourcentage de ménage qui a employé des stratégies liées aux moyens d'existence de STRESS est de  2% ,le pourcentage de ménage qui a employé des stratégies liées aux moyens d'existence de CRISE est de 63% ,et le pourcentage de ménage qui a employé des stratégies liées aux moyens d'existence d'URGENCE est de 15% .</v>
      </c>
      <c r="V24" s="151">
        <f>VLOOKUP(CONCATENATE("freq_nut_2_muac.mag_6m_4NA",B24),MSNA_Outcomes_IPC!A:H,8, FALSE)</f>
        <v>5.9453765134611897E-2</v>
      </c>
      <c r="W24" s="131" t="str">
        <f>'Facteurs contributifs MNSA'!$A$2&amp;'Facteurs contributifs MNSA'!A24&amp;'Facteurs contributifs MNSA'!$B$2&amp;'Facteurs contributifs MNSA'!B24&amp;$V$2&amp;ROUND(V24*100,0)&amp;"%. "</f>
        <v xml:space="preserve">Dans la préfecture de Mambere-Kadei, pour la sous-préfecture de Amada_Gaza, le pourcentage d'enfants de 6 à 59 mois dépistés en MALNUTRITION AIGUE GLOBALE (MAG) s'élève à 6%. </v>
      </c>
      <c r="X24" s="151">
        <f>VLOOKUP(CONCATENATE("deces_nontraumaNA",B24),MSNA_Outcomes_IPC!A:H,8, FALSE)</f>
        <v>0.32058769823005601</v>
      </c>
      <c r="Y24" s="128" t="str">
        <f>'Facteurs contributifs MNSA'!$A$2&amp;'Facteurs contributifs MNSA'!A24&amp;'Facteurs contributifs MNSA'!$B$2&amp;'Facteurs contributifs MNSA'!B24&amp;$X$2&amp;ROUND(X24*100,0)&amp;"%. "</f>
        <v xml:space="preserve">Dans la préfecture de Mambere-Kadei, pour la sous-préfecture de Amada_Gaza, la proportion de ménages déclarant AU MOINS UN DECES A L'EXCEPTION DES DECES DE CAUSE VIOLENTE s'élève à 32%. </v>
      </c>
    </row>
    <row r="25" spans="1:25" ht="99" customHeight="1">
      <c r="A25" s="28" t="s">
        <v>73</v>
      </c>
      <c r="B25" s="80" t="s">
        <v>75</v>
      </c>
      <c r="C25" s="132">
        <f>'mnsa OUTCOMES'!H19</f>
        <v>0.41</v>
      </c>
      <c r="D25" s="133">
        <f>'mnsa OUTCOMES'!I19</f>
        <v>0.36</v>
      </c>
      <c r="E25" s="133">
        <f>'mnsa OUTCOMES'!J19</f>
        <v>0.23</v>
      </c>
      <c r="F25" s="20" t="str">
        <f t="shared" si="0"/>
        <v xml:space="preserve">Dans la sous-préfécture de Berberati, le pourcentage de ménages ayant une consommation alimentaire PAUVRE (Phase IPC indicative 4 et +) est de 23%, le pourcentage de ménages ayant une consommation alimentaire LIMITE (Phase IPC indicative 3) est de 36% et le pourcentage ayant une consommation alimentaire ACCEPTABLE (Phase IPC Indicative 1 - 2) est de 41%. </v>
      </c>
      <c r="G25" s="132">
        <f>'mnsa OUTCOMES'!C19</f>
        <v>4.46768998335259E-2</v>
      </c>
      <c r="H25" s="133">
        <f>'mnsa OUTCOMES'!D19</f>
        <v>7.5075768282452396E-2</v>
      </c>
      <c r="I25" s="133">
        <f>'mnsa OUTCOMES'!E19</f>
        <v>0.777776060594079</v>
      </c>
      <c r="J25" s="133">
        <f>'mnsa OUTCOMES'!F19</f>
        <v>3.6532570947002602E-2</v>
      </c>
      <c r="K25" s="133">
        <f>'mnsa OUTCOMES'!G19</f>
        <v>6.5938700342940207E-2</v>
      </c>
      <c r="L25" s="20" t="str">
        <f t="shared" si="1"/>
        <v xml:space="preserve">Dans la sous-préfécture de Berberati, le pourcentage de ménages n'ayant PAS rencontré de problèmes d'accès à la nourriture sur les 30 derniers jours (Phase Indicative IPC 1 / HHS = 0) est de 4% tandis que la part des ménages déclarant avoir connu une LEGERE FAIM (Phase Indicative IPC 2 / HHS = 1) est de 8% et la proportion déclarant une FAIM MODEREE sur les 30 derniers jours (Phase Indicative IPC 3 / HHS= 2-3) est de 78%. Le pourcentage des ménages déclarant avoir connu une FAIM SEVERE (Phase Indicative IPC 4 / HHS = 4) est de 4% et la part déclarant une FAIM SEVERE (Phase Indicative IPC 5 / HHS = 5 - 6) est de 7%. </v>
      </c>
      <c r="M25" s="121">
        <f>'mnsa OUTCOMES'!K19</f>
        <v>7.0000000000000007E-2</v>
      </c>
      <c r="N25" s="122">
        <f>'mnsa OUTCOMES'!L19</f>
        <v>0.4</v>
      </c>
      <c r="O25" s="122">
        <f>'mnsa OUTCOMES'!M19</f>
        <v>0.54</v>
      </c>
      <c r="P25" s="20" t="str">
        <f t="shared" si="2"/>
        <v xml:space="preserve">Dans la sous-préfécture de Berberati, le pourcentage de ménages n'ayant PAS mis en place de stratégies liées à l'alimentation (Phase IPC indicative 1 / rCSI = 0 - 3) est de 7% tandis que le pourcentage ayant mis en place des stratégies de STRESS liées a l'alimentation (Phase IPC Indicative 2 / rCSI = 4 - 18) s'élève à 40% et la proportion ayant mis en place des stratégies CRITIQUES liées à l alimentation (Phase IPC Indicative 3 et + / rCSI &gt;= 19) s'élève à 54%. </v>
      </c>
      <c r="Q25" s="121">
        <f>'mnsa OUTCOMES'!N19</f>
        <v>0.24968593872830699</v>
      </c>
      <c r="R25" s="122">
        <f>'mnsa OUTCOMES'!O19</f>
        <v>4.3014828948846402E-2</v>
      </c>
      <c r="S25" s="122">
        <f>'mnsa OUTCOMES'!P19</f>
        <v>0.54086512653020702</v>
      </c>
      <c r="T25" s="122">
        <f>'mnsa OUTCOMES'!Q19</f>
        <v>0.16643410579264001</v>
      </c>
      <c r="U25" s="20" t="str">
        <f t="shared" si="3"/>
        <v>Dans la sous-préfécture de Berberati, le pourcentage de ménage qui n'a pas employé des stratégies liées aux moyens d'existence est de 25 %, le pourcentage de ménage qui a employé des stratégies liées aux moyens d'existence de STRESS est de  4% ,le pourcentage de ménage qui a employé des stratégies liées aux moyens d'existence de CRISE est de 54% ,et le pourcentage de ménage qui a employé des stratégies liées aux moyens d'existence d'URGENCE est de 17% .</v>
      </c>
      <c r="V25" s="151">
        <f>VLOOKUP(CONCATENATE("freq_nut_2_muac.mag_6m_4NA",B25),MSNA_Outcomes_IPC!A:H,8, FALSE)</f>
        <v>0.20470827654792001</v>
      </c>
      <c r="W25" s="131" t="str">
        <f>'Facteurs contributifs MNSA'!$A$2&amp;'Facteurs contributifs MNSA'!A25&amp;'Facteurs contributifs MNSA'!$B$2&amp;'Facteurs contributifs MNSA'!B25&amp;$V$2&amp;ROUND(V25*100,0)&amp;"%. "</f>
        <v xml:space="preserve">Dans la préfecture de Mambere-Kadei, pour la sous-préfecture de Berberati, le pourcentage d'enfants de 6 à 59 mois dépistés en MALNUTRITION AIGUE GLOBALE (MAG) s'élève à 20%. </v>
      </c>
      <c r="X25" s="151">
        <f>VLOOKUP(CONCATENATE("deces_nontraumaNA",B25),MSNA_Outcomes_IPC!A:H,8, FALSE)</f>
        <v>0.23397144155260699</v>
      </c>
      <c r="Y25" s="128" t="str">
        <f>'Facteurs contributifs MNSA'!$A$2&amp;'Facteurs contributifs MNSA'!A25&amp;'Facteurs contributifs MNSA'!$B$2&amp;'Facteurs contributifs MNSA'!B25&amp;$X$2&amp;ROUND(X25*100,0)&amp;"%. "</f>
        <v xml:space="preserve">Dans la préfecture de Mambere-Kadei, pour la sous-préfecture de Berberati, la proportion de ménages déclarant AU MOINS UN DECES A L'EXCEPTION DES DECES DE CAUSE VIOLENTE s'élève à 23%. </v>
      </c>
    </row>
    <row r="26" spans="1:25" ht="99" customHeight="1">
      <c r="A26" s="28" t="s">
        <v>73</v>
      </c>
      <c r="B26" s="80" t="s">
        <v>76</v>
      </c>
      <c r="C26" s="132">
        <f>'mnsa OUTCOMES'!H35</f>
        <v>0.43</v>
      </c>
      <c r="D26" s="133">
        <f>'mnsa OUTCOMES'!I35</f>
        <v>0.2</v>
      </c>
      <c r="E26" s="133">
        <f>'mnsa OUTCOMES'!J35</f>
        <v>0.38</v>
      </c>
      <c r="F26" s="20" t="str">
        <f t="shared" si="0"/>
        <v xml:space="preserve">Dans la sous-préfécture de Carnot, le pourcentage de ménages ayant une consommation alimentaire PAUVRE (Phase IPC indicative 4 et +) est de 38%, le pourcentage de ménages ayant une consommation alimentaire LIMITE (Phase IPC indicative 3) est de 20% et le pourcentage ayant une consommation alimentaire ACCEPTABLE (Phase IPC Indicative 1 - 2) est de 43%. </v>
      </c>
      <c r="G26" s="132">
        <f>'mnsa OUTCOMES'!C35</f>
        <v>1.9875545142681601E-2</v>
      </c>
      <c r="H26" s="133">
        <f>'mnsa OUTCOMES'!D35</f>
        <v>1.07667058024904E-2</v>
      </c>
      <c r="I26" s="133">
        <f>'mnsa OUTCOMES'!E35</f>
        <v>0.845869132875397</v>
      </c>
      <c r="J26" s="133">
        <f>'mnsa OUTCOMES'!F35</f>
        <v>3.08590186500711E-2</v>
      </c>
      <c r="K26" s="133">
        <f>'mnsa OUTCOMES'!G35</f>
        <v>9.2629597529359897E-2</v>
      </c>
      <c r="L26" s="20" t="str">
        <f t="shared" si="1"/>
        <v xml:space="preserve">Dans la sous-préfécture de Carnot, le pourcentage de ménages n'ayant PAS rencontré de problèmes d'accès à la nourriture sur les 30 derniers jours (Phase Indicative IPC 1 / HHS = 0) est de 2% tandis que la part des ménages déclarant avoir connu une LEGERE FAIM (Phase Indicative IPC 2 / HHS = 1) est de 1% et la proportion déclarant une FAIM MODEREE sur les 30 derniers jours (Phase Indicative IPC 3 / HHS= 2-3) est de 85%. Le pourcentage des ménages déclarant avoir connu une FAIM SEVERE (Phase Indicative IPC 4 / HHS = 4) est de 3% et la part déclarant une FAIM SEVERE (Phase Indicative IPC 5 / HHS = 5 - 6) est de 9%. </v>
      </c>
      <c r="M26" s="121">
        <f>'mnsa OUTCOMES'!K35</f>
        <v>0</v>
      </c>
      <c r="N26" s="122">
        <f>'mnsa OUTCOMES'!L35</f>
        <v>0.56000000000000005</v>
      </c>
      <c r="O26" s="122">
        <f>'mnsa OUTCOMES'!M35</f>
        <v>0.44</v>
      </c>
      <c r="P26" s="20" t="str">
        <f t="shared" si="2"/>
        <v xml:space="preserve">Dans la sous-préfécture de Carnot, le pourcentage de ménages n'ayant PAS mis en place de stratégies liées à l'alimentation (Phase IPC indicative 1 / rCSI = 0 - 3) est de 0% tandis que le pourcentage ayant mis en place des stratégies de STRESS liées a l'alimentation (Phase IPC Indicative 2 / rCSI = 4 - 18) s'élève à 56% et la proportion ayant mis en place des stratégies CRITIQUES liées à l alimentation (Phase IPC Indicative 3 et + / rCSI &gt;= 19) s'élève à 44%. </v>
      </c>
      <c r="Q26" s="121">
        <f>'mnsa OUTCOMES'!N35</f>
        <v>0.46193536643876298</v>
      </c>
      <c r="R26" s="122">
        <f>'mnsa OUTCOMES'!O35</f>
        <v>7.8849732146528906E-2</v>
      </c>
      <c r="S26" s="122">
        <f>'mnsa OUTCOMES'!P35</f>
        <v>0.155334942695494</v>
      </c>
      <c r="T26" s="122">
        <f>'mnsa OUTCOMES'!Q35</f>
        <v>0.30387995871921403</v>
      </c>
      <c r="U26" s="20" t="str">
        <f t="shared" si="3"/>
        <v>Dans la sous-préfécture de Carnot, le pourcentage de ménage qui n'a pas employé des stratégies liées aux moyens d'existence est de 46 %, le pourcentage de ménage qui a employé des stratégies liées aux moyens d'existence de STRESS est de  8% ,le pourcentage de ménage qui a employé des stratégies liées aux moyens d'existence de CRISE est de 16% ,et le pourcentage de ménage qui a employé des stratégies liées aux moyens d'existence d'URGENCE est de 30% .</v>
      </c>
      <c r="V26" s="151">
        <f>VLOOKUP(CONCATENATE("freq_nut_2_muac.mag_6m_4NA",B26),MSNA_Outcomes_IPC!A:H,8, FALSE)</f>
        <v>6.8305035994112598E-2</v>
      </c>
      <c r="W26" s="131" t="str">
        <f>'Facteurs contributifs MNSA'!$A$2&amp;'Facteurs contributifs MNSA'!A26&amp;'Facteurs contributifs MNSA'!$B$2&amp;'Facteurs contributifs MNSA'!B26&amp;$V$2&amp;ROUND(V26*100,0)&amp;"%. "</f>
        <v xml:space="preserve">Dans la préfecture de Mambere-Kadei, pour la sous-préfecture de Carnot, le pourcentage d'enfants de 6 à 59 mois dépistés en MALNUTRITION AIGUE GLOBALE (MAG) s'élève à 7%. </v>
      </c>
      <c r="X26" s="151">
        <f>VLOOKUP(CONCATENATE("deces_nontraumaNA",B26),MSNA_Outcomes_IPC!A:H,8, FALSE)</f>
        <v>0.25138061158779001</v>
      </c>
      <c r="Y26" s="128" t="str">
        <f>'Facteurs contributifs MNSA'!$A$2&amp;'Facteurs contributifs MNSA'!A26&amp;'Facteurs contributifs MNSA'!$B$2&amp;'Facteurs contributifs MNSA'!B26&amp;$X$2&amp;ROUND(X26*100,0)&amp;"%. "</f>
        <v xml:space="preserve">Dans la préfecture de Mambere-Kadei, pour la sous-préfecture de Carnot, la proportion de ménages déclarant AU MOINS UN DECES A L'EXCEPTION DES DECES DE CAUSE VIOLENTE s'élève à 25%. </v>
      </c>
    </row>
    <row r="27" spans="1:25" ht="99" customHeight="1">
      <c r="A27" s="28" t="s">
        <v>73</v>
      </c>
      <c r="B27" s="80" t="s">
        <v>77</v>
      </c>
      <c r="C27" s="132">
        <f>'mnsa OUTCOMES'!H37</f>
        <v>0.46</v>
      </c>
      <c r="D27" s="133">
        <f>'mnsa OUTCOMES'!I37</f>
        <v>0.34</v>
      </c>
      <c r="E27" s="133">
        <f>'mnsa OUTCOMES'!J37</f>
        <v>0.2</v>
      </c>
      <c r="F27" s="20" t="str">
        <f t="shared" si="0"/>
        <v xml:space="preserve">Dans la sous-préfécture de Dede_Mokouba, le pourcentage de ménages ayant une consommation alimentaire PAUVRE (Phase IPC indicative 4 et +) est de 20%, le pourcentage de ménages ayant une consommation alimentaire LIMITE (Phase IPC indicative 3) est de 34% et le pourcentage ayant une consommation alimentaire ACCEPTABLE (Phase IPC Indicative 1 - 2) est de 46%. </v>
      </c>
      <c r="G27" s="132">
        <f>'mnsa OUTCOMES'!C37</f>
        <v>5.3873081771198698E-2</v>
      </c>
      <c r="H27" s="133">
        <f>'mnsa OUTCOMES'!D37</f>
        <v>3.9467707684266197E-2</v>
      </c>
      <c r="I27" s="133">
        <f>'mnsa OUTCOMES'!E37</f>
        <v>0.88849212951378598</v>
      </c>
      <c r="J27" s="133">
        <v>0</v>
      </c>
      <c r="K27" s="133">
        <f>'mnsa OUTCOMES'!G37</f>
        <v>1.81670810307492E-2</v>
      </c>
      <c r="L27" s="20" t="str">
        <f t="shared" si="1"/>
        <v xml:space="preserve">Dans la sous-préfécture de Dede_Mokouba, le pourcentage de ménages n'ayant PAS rencontré de problèmes d'accès à la nourriture sur les 30 derniers jours (Phase Indicative IPC 1 / HHS = 0) est de 5% tandis que la part des ménages déclarant avoir connu une LEGERE FAIM (Phase Indicative IPC 2 / HHS = 1) est de 4% et la proportion déclarant une FAIM MODEREE sur les 30 derniers jours (Phase Indicative IPC 3 / HHS= 2-3) est de 89%. Le pourcentage des ménages déclarant avoir connu une FAIM SEVERE (Phase Indicative IPC 4 / HHS = 4) est de 0% et la part déclarant une FAIM SEVERE (Phase Indicative IPC 5 / HHS = 5 - 6) est de 2%. </v>
      </c>
      <c r="M27" s="121">
        <f>'mnsa OUTCOMES'!K37</f>
        <v>0</v>
      </c>
      <c r="N27" s="122">
        <f>'mnsa OUTCOMES'!L37</f>
        <v>0.35</v>
      </c>
      <c r="O27" s="122">
        <f>'mnsa OUTCOMES'!M37</f>
        <v>0.65</v>
      </c>
      <c r="P27" s="20" t="str">
        <f t="shared" si="2"/>
        <v xml:space="preserve">Dans la sous-préfécture de Dede_Mokouba, le pourcentage de ménages n'ayant PAS mis en place de stratégies liées à l'alimentation (Phase IPC indicative 1 / rCSI = 0 - 3) est de 0% tandis que le pourcentage ayant mis en place des stratégies de STRESS liées a l'alimentation (Phase IPC Indicative 2 / rCSI = 4 - 18) s'élève à 35% et la proportion ayant mis en place des stratégies CRITIQUES liées à l alimentation (Phase IPC Indicative 3 et + / rCSI &gt;= 19) s'élève à 65%. </v>
      </c>
      <c r="Q27" s="121">
        <f>'mnsa OUTCOMES'!N37</f>
        <v>0.27957701762422099</v>
      </c>
      <c r="R27" s="122">
        <f>'mnsa OUTCOMES'!O37</f>
        <v>9.1972135215936501E-2</v>
      </c>
      <c r="S27" s="122">
        <f>'mnsa OUTCOMES'!P37</f>
        <v>0.53629033439527496</v>
      </c>
      <c r="T27" s="122">
        <f>'mnsa OUTCOMES'!Q37</f>
        <v>9.2160512764567604E-2</v>
      </c>
      <c r="U27" s="20" t="str">
        <f t="shared" si="3"/>
        <v>Dans la sous-préfécture de Dede_Mokouba, le pourcentage de ménage qui n'a pas employé des stratégies liées aux moyens d'existence est de 28 %, le pourcentage de ménage qui a employé des stratégies liées aux moyens d'existence de STRESS est de  9% ,le pourcentage de ménage qui a employé des stratégies liées aux moyens d'existence de CRISE est de 54% ,et le pourcentage de ménage qui a employé des stratégies liées aux moyens d'existence d'URGENCE est de 9% .</v>
      </c>
      <c r="V27" s="151">
        <f>VLOOKUP(CONCATENATE("freq_nut_2_muac.mag_6m_4NA",B27),MSNA_Outcomes_IPC!A:H,8, FALSE)</f>
        <v>5.3592256979934402E-2</v>
      </c>
      <c r="W27" s="131" t="str">
        <f>'Facteurs contributifs MNSA'!$A$2&amp;'Facteurs contributifs MNSA'!A27&amp;'Facteurs contributifs MNSA'!$B$2&amp;'Facteurs contributifs MNSA'!B27&amp;$V$2&amp;ROUND(V27*100,0)&amp;"%. "</f>
        <v xml:space="preserve">Dans la préfecture de Mambere-Kadei, pour la sous-préfecture de Dede_Mokouba, le pourcentage d'enfants de 6 à 59 mois dépistés en MALNUTRITION AIGUE GLOBALE (MAG) s'élève à 5%. </v>
      </c>
      <c r="X27" s="151">
        <f>VLOOKUP(CONCATENATE("deces_nontraumaNA",B27),MSNA_Outcomes_IPC!A:H,8, FALSE)</f>
        <v>0.338228632401194</v>
      </c>
      <c r="Y27" s="128" t="str">
        <f>'Facteurs contributifs MNSA'!$A$2&amp;'Facteurs contributifs MNSA'!A27&amp;'Facteurs contributifs MNSA'!$B$2&amp;'Facteurs contributifs MNSA'!B27&amp;$X$2&amp;ROUND(X27*100,0)&amp;"%. "</f>
        <v xml:space="preserve">Dans la préfecture de Mambere-Kadei, pour la sous-préfecture de Dede_Mokouba, la proportion de ménages déclarant AU MOINS UN DECES A L'EXCEPTION DES DECES DE CAUSE VIOLENTE s'élève à 34%. </v>
      </c>
    </row>
    <row r="28" spans="1:25" ht="99" customHeight="1">
      <c r="A28" s="28" t="s">
        <v>73</v>
      </c>
      <c r="B28" s="80" t="s">
        <v>78</v>
      </c>
      <c r="C28" s="132">
        <f>'mnsa OUTCOMES'!H39</f>
        <v>0.52</v>
      </c>
      <c r="D28" s="133">
        <f>'mnsa OUTCOMES'!I39</f>
        <v>0.22</v>
      </c>
      <c r="E28" s="133">
        <f>'mnsa OUTCOMES'!J39</f>
        <v>0.26</v>
      </c>
      <c r="F28" s="20" t="str">
        <f t="shared" si="0"/>
        <v xml:space="preserve">Dans la sous-préfécture de Gadzi, le pourcentage de ménages ayant une consommation alimentaire PAUVRE (Phase IPC indicative 4 et +) est de 26%, le pourcentage de ménages ayant une consommation alimentaire LIMITE (Phase IPC indicative 3) est de 22% et le pourcentage ayant une consommation alimentaire ACCEPTABLE (Phase IPC Indicative 1 - 2) est de 52%. </v>
      </c>
      <c r="G28" s="132">
        <v>0</v>
      </c>
      <c r="H28" s="133">
        <f>'mnsa OUTCOMES'!D39</f>
        <v>9.2545733718156706E-3</v>
      </c>
      <c r="I28" s="133">
        <f>'mnsa OUTCOMES'!E39</f>
        <v>0.79266096186144097</v>
      </c>
      <c r="J28" s="133">
        <f>'mnsa OUTCOMES'!F39</f>
        <v>0.188622090538593</v>
      </c>
      <c r="K28" s="133">
        <f>'mnsa OUTCOMES'!G39</f>
        <v>9.4623742281510596E-3</v>
      </c>
      <c r="L28" s="20" t="str">
        <f t="shared" si="1"/>
        <v xml:space="preserve">Dans la sous-préfécture de Gadzi, le pourcentage de ménages n'ayant PAS rencontré de problèmes d'accès à la nourriture sur les 30 derniers jours (Phase Indicative IPC 1 / HHS = 0) est de 0% tandis que la part des ménages déclarant avoir connu une LEGERE FAIM (Phase Indicative IPC 2 / HHS = 1) est de 1% et la proportion déclarant une FAIM MODEREE sur les 30 derniers jours (Phase Indicative IPC 3 / HHS= 2-3) est de 79%. Le pourcentage des ménages déclarant avoir connu une FAIM SEVERE (Phase Indicative IPC 4 / HHS = 4) est de 19% et la part déclarant une FAIM SEVERE (Phase Indicative IPC 5 / HHS = 5 - 6) est de 1%. </v>
      </c>
      <c r="M28" s="121">
        <f>'mnsa OUTCOMES'!K39</f>
        <v>0.01</v>
      </c>
      <c r="N28" s="122">
        <f>'mnsa OUTCOMES'!L39</f>
        <v>0.85</v>
      </c>
      <c r="O28" s="122">
        <f>'mnsa OUTCOMES'!M39</f>
        <v>0.14000000000000001</v>
      </c>
      <c r="P28" s="20" t="str">
        <f t="shared" si="2"/>
        <v xml:space="preserve">Dans la sous-préfécture de Gadzi, le pourcentage de ménages n'ayant PAS mis en place de stratégies liées à l'alimentation (Phase IPC indicative 1 / rCSI = 0 - 3) est de 1% tandis que le pourcentage ayant mis en place des stratégies de STRESS liées a l'alimentation (Phase IPC Indicative 2 / rCSI = 4 - 18) s'élève à 85% et la proportion ayant mis en place des stratégies CRITIQUES liées à l alimentation (Phase IPC Indicative 3 et + / rCSI &gt;= 19) s'élève à 14%. </v>
      </c>
      <c r="Q28" s="121">
        <f>'mnsa OUTCOMES'!N39</f>
        <v>0.134605952819595</v>
      </c>
      <c r="R28" s="122">
        <f>'mnsa OUTCOMES'!O39</f>
        <v>0.13889346250788601</v>
      </c>
      <c r="S28" s="122">
        <f>'mnsa OUTCOMES'!P39</f>
        <v>0.50525826304324595</v>
      </c>
      <c r="T28" s="122">
        <f>'mnsa OUTCOMES'!Q39</f>
        <v>0.22124232162927401</v>
      </c>
      <c r="U28" s="20" t="str">
        <f t="shared" si="3"/>
        <v>Dans la sous-préfécture de Gadzi, le pourcentage de ménage qui n'a pas employé des stratégies liées aux moyens d'existence est de 13 %, le pourcentage de ménage qui a employé des stratégies liées aux moyens d'existence de STRESS est de  14% ,le pourcentage de ménage qui a employé des stratégies liées aux moyens d'existence de CRISE est de 51% ,et le pourcentage de ménage qui a employé des stratégies liées aux moyens d'existence d'URGENCE est de 22% .</v>
      </c>
      <c r="V28" s="151">
        <f>VLOOKUP(CONCATENATE("freq_nut_2_muac.mag_6m_4NA",B28),MSNA_Outcomes_IPC!A:H,8, FALSE)</f>
        <v>0.172447186098205</v>
      </c>
      <c r="W28" s="131" t="str">
        <f>'Facteurs contributifs MNSA'!$A$2&amp;'Facteurs contributifs MNSA'!A28&amp;'Facteurs contributifs MNSA'!$B$2&amp;'Facteurs contributifs MNSA'!B28&amp;$V$2&amp;ROUND(V28*100,0)&amp;"%. "</f>
        <v xml:space="preserve">Dans la préfecture de Mambere-Kadei, pour la sous-préfecture de Gadzi, le pourcentage d'enfants de 6 à 59 mois dépistés en MALNUTRITION AIGUE GLOBALE (MAG) s'élève à 17%. </v>
      </c>
      <c r="X28" s="151">
        <f>VLOOKUP(CONCATENATE("deces_nontraumaNA",B28),MSNA_Outcomes_IPC!A:H,8, FALSE)</f>
        <v>0.38386959424657902</v>
      </c>
      <c r="Y28" s="128" t="str">
        <f>'Facteurs contributifs MNSA'!$A$2&amp;'Facteurs contributifs MNSA'!A28&amp;'Facteurs contributifs MNSA'!$B$2&amp;'Facteurs contributifs MNSA'!B28&amp;$X$2&amp;ROUND(X28*100,0)&amp;"%. "</f>
        <v xml:space="preserve">Dans la préfecture de Mambere-Kadei, pour la sous-préfecture de Gadzi, la proportion de ménages déclarant AU MOINS UN DECES A L'EXCEPTION DES DECES DE CAUSE VIOLENTE s'élève à 38%. </v>
      </c>
    </row>
    <row r="29" spans="1:25" ht="99" customHeight="1">
      <c r="A29" s="28" t="s">
        <v>73</v>
      </c>
      <c r="B29" s="80" t="s">
        <v>79</v>
      </c>
      <c r="C29" s="132">
        <f>'mnsa OUTCOMES'!H41</f>
        <v>0.48</v>
      </c>
      <c r="D29" s="133">
        <f>'mnsa OUTCOMES'!I41</f>
        <v>0.35</v>
      </c>
      <c r="E29" s="133">
        <f>'mnsa OUTCOMES'!J41</f>
        <v>0.17</v>
      </c>
      <c r="F29" s="20" t="str">
        <f t="shared" si="0"/>
        <v xml:space="preserve">Dans la sous-préfécture de Gamboula, le pourcentage de ménages ayant une consommation alimentaire PAUVRE (Phase IPC indicative 4 et +) est de 17%, le pourcentage de ménages ayant une consommation alimentaire LIMITE (Phase IPC indicative 3) est de 35% et le pourcentage ayant une consommation alimentaire ACCEPTABLE (Phase IPC Indicative 1 - 2) est de 48%. </v>
      </c>
      <c r="G29" s="132">
        <f>'mnsa OUTCOMES'!C41</f>
        <v>1.2780321103278701E-2</v>
      </c>
      <c r="H29" s="133">
        <f>'mnsa OUTCOMES'!D41</f>
        <v>4.7160323608685099E-2</v>
      </c>
      <c r="I29" s="133">
        <f>'mnsa OUTCOMES'!E41</f>
        <v>0.83877949997878198</v>
      </c>
      <c r="J29" s="133">
        <f>'mnsa OUTCOMES'!F41</f>
        <v>4.5318905556861001E-2</v>
      </c>
      <c r="K29" s="133">
        <f>'mnsa OUTCOMES'!G41</f>
        <v>5.5960949752393699E-2</v>
      </c>
      <c r="L29" s="20" t="str">
        <f t="shared" si="1"/>
        <v xml:space="preserve">Dans la sous-préfécture de Gamboula, le pourcentage de ménages n'ayant PAS rencontré de problèmes d'accès à la nourriture sur les 30 derniers jours (Phase Indicative IPC 1 / HHS = 0) est de 1% tandis que la part des ménages déclarant avoir connu une LEGERE FAIM (Phase Indicative IPC 2 / HHS = 1) est de 5% et la proportion déclarant une FAIM MODEREE sur les 30 derniers jours (Phase Indicative IPC 3 / HHS= 2-3) est de 84%. Le pourcentage des ménages déclarant avoir connu une FAIM SEVERE (Phase Indicative IPC 4 / HHS = 4) est de 5% et la part déclarant une FAIM SEVERE (Phase Indicative IPC 5 / HHS = 5 - 6) est de 6%. </v>
      </c>
      <c r="M29" s="121">
        <f>'mnsa OUTCOMES'!K41</f>
        <v>0.03</v>
      </c>
      <c r="N29" s="122">
        <f>'mnsa OUTCOMES'!L41</f>
        <v>0.64</v>
      </c>
      <c r="O29" s="122">
        <f>'mnsa OUTCOMES'!M41</f>
        <v>0.33</v>
      </c>
      <c r="P29" s="20" t="str">
        <f t="shared" si="2"/>
        <v xml:space="preserve">Dans la sous-préfécture de Gamboula, le pourcentage de ménages n'ayant PAS mis en place de stratégies liées à l'alimentation (Phase IPC indicative 1 / rCSI = 0 - 3) est de 3% tandis que le pourcentage ayant mis en place des stratégies de STRESS liées a l'alimentation (Phase IPC Indicative 2 / rCSI = 4 - 18) s'élève à 64% et la proportion ayant mis en place des stratégies CRITIQUES liées à l alimentation (Phase IPC Indicative 3 et + / rCSI &gt;= 19) s'élève à 33%. </v>
      </c>
      <c r="Q29" s="121">
        <f>'mnsa OUTCOMES'!N41</f>
        <v>0.183092882446972</v>
      </c>
      <c r="R29" s="122">
        <f>'mnsa OUTCOMES'!O41</f>
        <v>0.123201282457043</v>
      </c>
      <c r="S29" s="122">
        <f>'mnsa OUTCOMES'!P41</f>
        <v>0.452044710131488</v>
      </c>
      <c r="T29" s="122">
        <f>'mnsa OUTCOMES'!Q41</f>
        <v>0.24166112496449599</v>
      </c>
      <c r="U29" s="20" t="str">
        <f t="shared" si="3"/>
        <v>Dans la sous-préfécture de Gamboula, le pourcentage de ménage qui n'a pas employé des stratégies liées aux moyens d'existence est de 18 %, le pourcentage de ménage qui a employé des stratégies liées aux moyens d'existence de STRESS est de  12% ,le pourcentage de ménage qui a employé des stratégies liées aux moyens d'existence de CRISE est de 45% ,et le pourcentage de ménage qui a employé des stratégies liées aux moyens d'existence d'URGENCE est de 24% .</v>
      </c>
      <c r="V29" s="151">
        <f>VLOOKUP(CONCATENATE("freq_nut_2_muac.mag_6m_4NA",B29),MSNA_Outcomes_IPC!A:H,8, FALSE)</f>
        <v>0.16393612239602401</v>
      </c>
      <c r="W29" s="131" t="str">
        <f>'Facteurs contributifs MNSA'!$A$2&amp;'Facteurs contributifs MNSA'!A29&amp;'Facteurs contributifs MNSA'!$B$2&amp;'Facteurs contributifs MNSA'!B29&amp;$V$2&amp;ROUND(V29*100,0)&amp;"%. "</f>
        <v xml:space="preserve">Dans la préfecture de Mambere-Kadei, pour la sous-préfecture de Gamboula, le pourcentage d'enfants de 6 à 59 mois dépistés en MALNUTRITION AIGUE GLOBALE (MAG) s'élève à 16%. </v>
      </c>
      <c r="X29" s="151">
        <f>VLOOKUP(CONCATENATE("deces_nontraumaNA",B29),MSNA_Outcomes_IPC!A:H,8, FALSE)</f>
        <v>0.34348460398543701</v>
      </c>
      <c r="Y29" s="128" t="str">
        <f>'Facteurs contributifs MNSA'!$A$2&amp;'Facteurs contributifs MNSA'!A29&amp;'Facteurs contributifs MNSA'!$B$2&amp;'Facteurs contributifs MNSA'!B29&amp;$X$2&amp;ROUND(X29*100,0)&amp;"%. "</f>
        <v xml:space="preserve">Dans la préfecture de Mambere-Kadei, pour la sous-préfecture de Gamboula, la proportion de ménages déclarant AU MOINS UN DECES A L'EXCEPTION DES DECES DE CAUSE VIOLENTE s'élève à 34%. </v>
      </c>
    </row>
    <row r="30" spans="1:25" ht="99" customHeight="1">
      <c r="A30" s="28" t="s">
        <v>73</v>
      </c>
      <c r="B30" s="80" t="s">
        <v>80</v>
      </c>
      <c r="C30" s="132">
        <f>'mnsa OUTCOMES'!H67</f>
        <v>0.45</v>
      </c>
      <c r="D30" s="133">
        <f>'mnsa OUTCOMES'!I67</f>
        <v>0.41</v>
      </c>
      <c r="E30" s="133">
        <f>'mnsa OUTCOMES'!J67</f>
        <v>0.15</v>
      </c>
      <c r="F30" s="20" t="str">
        <f t="shared" si="0"/>
        <v xml:space="preserve">Dans la sous-préfécture de Sosso-Nakombo, le pourcentage de ménages ayant une consommation alimentaire PAUVRE (Phase IPC indicative 4 et +) est de 15%, le pourcentage de ménages ayant une consommation alimentaire LIMITE (Phase IPC indicative 3) est de 41% et le pourcentage ayant une consommation alimentaire ACCEPTABLE (Phase IPC Indicative 1 - 2) est de 45%. </v>
      </c>
      <c r="G30" s="132">
        <f>'mnsa OUTCOMES'!C67</f>
        <v>7.8857202990462796E-2</v>
      </c>
      <c r="H30" s="133">
        <f>'mnsa OUTCOMES'!D67</f>
        <v>5.4725949898059803E-2</v>
      </c>
      <c r="I30" s="133">
        <f>'mnsa OUTCOMES'!E67</f>
        <v>0.83246735508115</v>
      </c>
      <c r="J30" s="133">
        <f>'mnsa OUTCOMES'!F67</f>
        <v>8.2903657686232892E-3</v>
      </c>
      <c r="K30" s="133">
        <f>'mnsa OUTCOMES'!G67</f>
        <v>2.5659126261703701E-2</v>
      </c>
      <c r="L30" s="20" t="str">
        <f t="shared" si="1"/>
        <v xml:space="preserve">Dans la sous-préfécture de Sosso-Nakombo, le pourcentage de ménages n'ayant PAS rencontré de problèmes d'accès à la nourriture sur les 30 derniers jours (Phase Indicative IPC 1 / HHS = 0) est de 8% tandis que la part des ménages déclarant avoir connu une LEGERE FAIM (Phase Indicative IPC 2 / HHS = 1) est de 5% et la proportion déclarant une FAIM MODEREE sur les 30 derniers jours (Phase Indicative IPC 3 / HHS= 2-3) est de 83%. Le pourcentage des ménages déclarant avoir connu une FAIM SEVERE (Phase Indicative IPC 4 / HHS = 4) est de 1% et la part déclarant une FAIM SEVERE (Phase Indicative IPC 5 / HHS = 5 - 6) est de 3%. </v>
      </c>
      <c r="M30" s="121">
        <f>'mnsa OUTCOMES'!K67</f>
        <v>0</v>
      </c>
      <c r="N30" s="122">
        <f>'mnsa OUTCOMES'!L67</f>
        <v>0.36</v>
      </c>
      <c r="O30" s="122">
        <f>'mnsa OUTCOMES'!M67</f>
        <v>0.64</v>
      </c>
      <c r="P30" s="20" t="str">
        <f t="shared" si="2"/>
        <v xml:space="preserve">Dans la sous-préfécture de Sosso-Nakombo, le pourcentage de ménages n'ayant PAS mis en place de stratégies liées à l'alimentation (Phase IPC indicative 1 / rCSI = 0 - 3) est de 0% tandis que le pourcentage ayant mis en place des stratégies de STRESS liées a l'alimentation (Phase IPC Indicative 2 / rCSI = 4 - 18) s'élève à 36% et la proportion ayant mis en place des stratégies CRITIQUES liées à l alimentation (Phase IPC Indicative 3 et + / rCSI &gt;= 19) s'élève à 64%. </v>
      </c>
      <c r="Q30" s="121">
        <f>'mnsa OUTCOMES'!N67</f>
        <v>0.29044972013231601</v>
      </c>
      <c r="R30" s="122">
        <f>'mnsa OUTCOMES'!O67</f>
        <v>4.2018365023400998E-2</v>
      </c>
      <c r="S30" s="122">
        <f>'mnsa OUTCOMES'!P67</f>
        <v>0.47236788105044503</v>
      </c>
      <c r="T30" s="122">
        <f>'mnsa OUTCOMES'!Q67</f>
        <v>0.19516403379383801</v>
      </c>
      <c r="U30" s="20" t="str">
        <f t="shared" si="3"/>
        <v>Dans la sous-préfécture de Sosso-Nakombo, le pourcentage de ménage qui n'a pas employé des stratégies liées aux moyens d'existence est de 29 %, le pourcentage de ménage qui a employé des stratégies liées aux moyens d'existence de STRESS est de  4% ,le pourcentage de ménage qui a employé des stratégies liées aux moyens d'existence de CRISE est de 47% ,et le pourcentage de ménage qui a employé des stratégies liées aux moyens d'existence d'URGENCE est de 20% .</v>
      </c>
      <c r="V30" s="151">
        <f>VLOOKUP(CONCATENATE("freq_nut_2_muac.mag_6m_4NA",B30),MSNA_Outcomes_IPC!A:H,8, FALSE)</f>
        <v>7.2369064760011204E-2</v>
      </c>
      <c r="W30" s="131" t="str">
        <f>'Facteurs contributifs MNSA'!$A$2&amp;'Facteurs contributifs MNSA'!A30&amp;'Facteurs contributifs MNSA'!$B$2&amp;'Facteurs contributifs MNSA'!B30&amp;$V$2&amp;ROUND(V30*100,0)&amp;"%. "</f>
        <v xml:space="preserve">Dans la préfecture de Mambere-Kadei, pour la sous-préfecture de Sosso-Nakombo, le pourcentage d'enfants de 6 à 59 mois dépistés en MALNUTRITION AIGUE GLOBALE (MAG) s'élève à 7%. </v>
      </c>
      <c r="X30" s="151">
        <f>VLOOKUP(CONCATENATE("deces_nontraumaNA",B30),MSNA_Outcomes_IPC!A:H,8, FALSE)</f>
        <v>0.23843840424492299</v>
      </c>
      <c r="Y30" s="128" t="str">
        <f>'Facteurs contributifs MNSA'!$A$2&amp;'Facteurs contributifs MNSA'!A30&amp;'Facteurs contributifs MNSA'!$B$2&amp;'Facteurs contributifs MNSA'!B30&amp;$X$2&amp;ROUND(X30*100,0)&amp;"%. "</f>
        <v xml:space="preserve">Dans la préfecture de Mambere-Kadei, pour la sous-préfecture de Sosso-Nakombo, la proportion de ménages déclarant AU MOINS UN DECES A L'EXCEPTION DES DECES DE CAUSE VIOLENTE s'élève à 24%. </v>
      </c>
    </row>
    <row r="31" spans="1:25" ht="99" customHeight="1">
      <c r="A31" s="28" t="s">
        <v>81</v>
      </c>
      <c r="B31" s="80" t="s">
        <v>82</v>
      </c>
      <c r="C31" s="132">
        <f>'mnsa OUTCOMES'!H10</f>
        <v>0.3</v>
      </c>
      <c r="D31" s="133">
        <f>'mnsa OUTCOMES'!I10</f>
        <v>0.52</v>
      </c>
      <c r="E31" s="133">
        <f>'mnsa OUTCOMES'!J10</f>
        <v>0.18</v>
      </c>
      <c r="F31" s="20" t="str">
        <f t="shared" si="0"/>
        <v xml:space="preserve">Dans la sous-préfécture de Bakouma, le pourcentage de ménages ayant une consommation alimentaire PAUVRE (Phase IPC indicative 4 et +) est de 18%, le pourcentage de ménages ayant une consommation alimentaire LIMITE (Phase IPC indicative 3) est de 52% et le pourcentage ayant une consommation alimentaire ACCEPTABLE (Phase IPC Indicative 1 - 2) est de 30%. </v>
      </c>
      <c r="G31" s="132">
        <f>'mnsa OUTCOMES'!C10</f>
        <v>6.1971107357105898E-2</v>
      </c>
      <c r="H31" s="133">
        <f>'mnsa OUTCOMES'!D10</f>
        <v>7.6131220507359695E-2</v>
      </c>
      <c r="I31" s="133">
        <f>'mnsa OUTCOMES'!E10</f>
        <v>0.71421678445541703</v>
      </c>
      <c r="J31" s="133">
        <f>'mnsa OUTCOMES'!F10</f>
        <v>6.3430359391115396E-2</v>
      </c>
      <c r="K31" s="133">
        <f>'mnsa OUTCOMES'!G10</f>
        <v>8.4250528289001897E-2</v>
      </c>
      <c r="L31" s="20" t="str">
        <f t="shared" si="1"/>
        <v xml:space="preserve">Dans la sous-préfécture de Bakouma, le pourcentage de ménages n'ayant PAS rencontré de problèmes d'accès à la nourriture sur les 30 derniers jours (Phase Indicative IPC 1 / HHS = 0) est de 6% tandis que la part des ménages déclarant avoir connu une LEGERE FAIM (Phase Indicative IPC 2 / HHS = 1) est de 8% et la proportion déclarant une FAIM MODEREE sur les 30 derniers jours (Phase Indicative IPC 3 / HHS= 2-3) est de 71%. Le pourcentage des ménages déclarant avoir connu une FAIM SEVERE (Phase Indicative IPC 4 / HHS = 4) est de 6% et la part déclarant une FAIM SEVERE (Phase Indicative IPC 5 / HHS = 5 - 6) est de 8%. </v>
      </c>
      <c r="M31" s="121">
        <f>'mnsa OUTCOMES'!K10</f>
        <v>0.06</v>
      </c>
      <c r="N31" s="122">
        <f>'mnsa OUTCOMES'!L10</f>
        <v>0.47</v>
      </c>
      <c r="O31" s="122">
        <f>'mnsa OUTCOMES'!M10</f>
        <v>0.46</v>
      </c>
      <c r="P31" s="20" t="str">
        <f t="shared" si="2"/>
        <v xml:space="preserve">Dans la sous-préfécture de Bakouma, le pourcentage de ménages n'ayant PAS mis en place de stratégies liées à l'alimentation (Phase IPC indicative 1 / rCSI = 0 - 3) est de 6% tandis que le pourcentage ayant mis en place des stratégies de STRESS liées a l'alimentation (Phase IPC Indicative 2 / rCSI = 4 - 18) s'élève à 47% et la proportion ayant mis en place des stratégies CRITIQUES liées à l alimentation (Phase IPC Indicative 3 et + / rCSI &gt;= 19) s'élève à 46%. </v>
      </c>
      <c r="Q31" s="121">
        <f>'mnsa OUTCOMES'!N10</f>
        <v>0.34805897417218501</v>
      </c>
      <c r="R31" s="122">
        <f>'mnsa OUTCOMES'!O10</f>
        <v>0.21076294950510199</v>
      </c>
      <c r="S31" s="122">
        <f>'mnsa OUTCOMES'!P10</f>
        <v>0.378854074712828</v>
      </c>
      <c r="T31" s="122">
        <f>'mnsa OUTCOMES'!Q10</f>
        <v>6.2324001609884501E-2</v>
      </c>
      <c r="U31" s="20" t="str">
        <f t="shared" si="3"/>
        <v>Dans la sous-préfécture de Bakouma, le pourcentage de ménage qui n'a pas employé des stratégies liées aux moyens d'existence est de 35 %, le pourcentage de ménage qui a employé des stratégies liées aux moyens d'existence de STRESS est de  21% ,le pourcentage de ménage qui a employé des stratégies liées aux moyens d'existence de CRISE est de 38% ,et le pourcentage de ménage qui a employé des stratégies liées aux moyens d'existence d'URGENCE est de 6% .</v>
      </c>
      <c r="V31" s="151">
        <f>VLOOKUP(CONCATENATE("freq_nut_2_muac.mag_6m_4NA",B31),MSNA_Outcomes_IPC!A:H,8, FALSE)</f>
        <v>4.8687369042599203E-2</v>
      </c>
      <c r="W31" s="131" t="str">
        <f>'Facteurs contributifs MNSA'!$A$2&amp;'Facteurs contributifs MNSA'!A31&amp;'Facteurs contributifs MNSA'!$B$2&amp;'Facteurs contributifs MNSA'!B31&amp;$V$2&amp;ROUND(V31*100,0)&amp;"%. "</f>
        <v xml:space="preserve">Dans la préfecture de Mbomou, pour la sous-préfecture de Bakouma, le pourcentage d'enfants de 6 à 59 mois dépistés en MALNUTRITION AIGUE GLOBALE (MAG) s'élève à 5%. </v>
      </c>
      <c r="X31" s="151">
        <f>VLOOKUP(CONCATENATE("deces_nontraumaNA",B31),MSNA_Outcomes_IPC!A:H,8, FALSE)</f>
        <v>5.1654736667832699E-2</v>
      </c>
      <c r="Y31" s="128" t="str">
        <f>'Facteurs contributifs MNSA'!$A$2&amp;'Facteurs contributifs MNSA'!A31&amp;'Facteurs contributifs MNSA'!$B$2&amp;'Facteurs contributifs MNSA'!B31&amp;$X$2&amp;ROUND(X31*100,0)&amp;"%. "</f>
        <v xml:space="preserve">Dans la préfecture de Mbomou, pour la sous-préfecture de Bakouma, la proportion de ménages déclarant AU MOINS UN DECES A L'EXCEPTION DES DECES DE CAUSE VIOLENTE s'élève à 5%. </v>
      </c>
    </row>
    <row r="32" spans="1:25" ht="99" customHeight="1">
      <c r="A32" s="28" t="s">
        <v>81</v>
      </c>
      <c r="B32" s="80" t="s">
        <v>83</v>
      </c>
      <c r="C32" s="132">
        <f>'mnsa OUTCOMES'!H14</f>
        <v>0.47</v>
      </c>
      <c r="D32" s="133">
        <f>'mnsa OUTCOMES'!I14</f>
        <v>0.47</v>
      </c>
      <c r="E32" s="133">
        <f>'mnsa OUTCOMES'!J14</f>
        <v>7.0000000000000007E-2</v>
      </c>
      <c r="F32" s="20" t="str">
        <f t="shared" si="0"/>
        <v xml:space="preserve">Dans la sous-préfécture de Bangassou, le pourcentage de ménages ayant une consommation alimentaire PAUVRE (Phase IPC indicative 4 et +) est de 7%, le pourcentage de ménages ayant une consommation alimentaire LIMITE (Phase IPC indicative 3) est de 47% et le pourcentage ayant une consommation alimentaire ACCEPTABLE (Phase IPC Indicative 1 - 2) est de 47%. </v>
      </c>
      <c r="G32" s="132">
        <f>'mnsa OUTCOMES'!C14</f>
        <v>3.6453669042479098E-2</v>
      </c>
      <c r="H32" s="133">
        <f>'mnsa OUTCOMES'!D14</f>
        <v>0.12341518055701101</v>
      </c>
      <c r="I32" s="133">
        <f>'mnsa OUTCOMES'!E14</f>
        <v>0.75020624787511403</v>
      </c>
      <c r="J32" s="133">
        <f>'mnsa OUTCOMES'!F14</f>
        <v>8.99249025253957E-2</v>
      </c>
      <c r="K32" s="133">
        <v>0</v>
      </c>
      <c r="L32" s="20" t="str">
        <f t="shared" si="1"/>
        <v xml:space="preserve">Dans la sous-préfécture de Bangassou, le pourcentage de ménages n'ayant PAS rencontré de problèmes d'accès à la nourriture sur les 30 derniers jours (Phase Indicative IPC 1 / HHS = 0) est de 4% tandis que la part des ménages déclarant avoir connu une LEGERE FAIM (Phase Indicative IPC 2 / HHS = 1) est de 12% et la proportion déclarant une FAIM MODEREE sur les 30 derniers jours (Phase Indicative IPC 3 / HHS= 2-3) est de 75%. Le pourcentage des ménages déclarant avoir connu une FAIM SEVERE (Phase Indicative IPC 4 / HHS = 4) est de 9% et la part déclarant une FAIM SEVERE (Phase Indicative IPC 5 / HHS = 5 - 6) est de 0%. </v>
      </c>
      <c r="M32" s="121">
        <f>'mnsa OUTCOMES'!K14</f>
        <v>0.03</v>
      </c>
      <c r="N32" s="122">
        <f>'mnsa OUTCOMES'!L14</f>
        <v>0.33</v>
      </c>
      <c r="O32" s="122">
        <f>'mnsa OUTCOMES'!M14</f>
        <v>0.64</v>
      </c>
      <c r="P32" s="20" t="str">
        <f t="shared" si="2"/>
        <v xml:space="preserve">Dans la sous-préfécture de Bangassou, le pourcentage de ménages n'ayant PAS mis en place de stratégies liées à l'alimentation (Phase IPC indicative 1 / rCSI = 0 - 3) est de 3% tandis que le pourcentage ayant mis en place des stratégies de STRESS liées a l'alimentation (Phase IPC Indicative 2 / rCSI = 4 - 18) s'élève à 33% et la proportion ayant mis en place des stratégies CRITIQUES liées à l alimentation (Phase IPC Indicative 3 et + / rCSI &gt;= 19) s'élève à 64%. </v>
      </c>
      <c r="Q32" s="121">
        <f>'mnsa OUTCOMES'!N14</f>
        <v>0.132294498398562</v>
      </c>
      <c r="R32" s="122">
        <f>'mnsa OUTCOMES'!O14</f>
        <v>3.9266025011697202E-2</v>
      </c>
      <c r="S32" s="122">
        <f>'mnsa OUTCOMES'!P14</f>
        <v>0.45456224807672801</v>
      </c>
      <c r="T32" s="122">
        <f>'mnsa OUTCOMES'!Q14</f>
        <v>0.37387722851301403</v>
      </c>
      <c r="U32" s="20" t="str">
        <f t="shared" si="3"/>
        <v>Dans la sous-préfécture de Bangassou, le pourcentage de ménage qui n'a pas employé des stratégies liées aux moyens d'existence est de 13 %, le pourcentage de ménage qui a employé des stratégies liées aux moyens d'existence de STRESS est de  4% ,le pourcentage de ménage qui a employé des stratégies liées aux moyens d'existence de CRISE est de 45% ,et le pourcentage de ménage qui a employé des stratégies liées aux moyens d'existence d'URGENCE est de 37% .</v>
      </c>
      <c r="V32" s="151">
        <f>VLOOKUP(CONCATENATE("freq_nut_2_muac.mag_6m_4NA",B32),MSNA_Outcomes_IPC!A:H,8, FALSE)</f>
        <v>6.6053458217913896E-3</v>
      </c>
      <c r="W32" s="131" t="str">
        <f>'Facteurs contributifs MNSA'!$A$2&amp;'Facteurs contributifs MNSA'!A32&amp;'Facteurs contributifs MNSA'!$B$2&amp;'Facteurs contributifs MNSA'!B32&amp;$V$2&amp;ROUND(V32*100,0)&amp;"%. "</f>
        <v xml:space="preserve">Dans la préfecture de Mbomou, pour la sous-préfecture de Bangassou, le pourcentage d'enfants de 6 à 59 mois dépistés en MALNUTRITION AIGUE GLOBALE (MAG) s'élève à 1%. </v>
      </c>
      <c r="X32" s="151">
        <f>VLOOKUP(CONCATENATE("deces_nontraumaNA",B32),MSNA_Outcomes_IPC!A:H,8, FALSE)</f>
        <v>2.6126296735623101E-2</v>
      </c>
      <c r="Y32" s="128" t="str">
        <f>'Facteurs contributifs MNSA'!$A$2&amp;'Facteurs contributifs MNSA'!A32&amp;'Facteurs contributifs MNSA'!$B$2&amp;'Facteurs contributifs MNSA'!B32&amp;$X$2&amp;ROUND(X32*100,0)&amp;"%. "</f>
        <v xml:space="preserve">Dans la préfecture de Mbomou, pour la sous-préfecture de Bangassou, la proportion de ménages déclarant AU MOINS UN DECES A L'EXCEPTION DES DECES DE CAUSE VIOLENTE s'élève à 3%. </v>
      </c>
    </row>
    <row r="33" spans="1:25" ht="99" customHeight="1">
      <c r="A33" s="28" t="s">
        <v>81</v>
      </c>
      <c r="B33" s="80" t="s">
        <v>84</v>
      </c>
      <c r="C33" s="132">
        <f>'mnsa OUTCOMES'!H40</f>
        <v>0.31</v>
      </c>
      <c r="D33" s="133">
        <f>'mnsa OUTCOMES'!I40</f>
        <v>0.39</v>
      </c>
      <c r="E33" s="133">
        <f>'mnsa OUTCOMES'!J40</f>
        <v>0.3</v>
      </c>
      <c r="F33" s="20" t="str">
        <f t="shared" si="0"/>
        <v xml:space="preserve">Dans la sous-préfécture de Gambo, le pourcentage de ménages ayant une consommation alimentaire PAUVRE (Phase IPC indicative 4 et +) est de 30%, le pourcentage de ménages ayant une consommation alimentaire LIMITE (Phase IPC indicative 3) est de 39% et le pourcentage ayant une consommation alimentaire ACCEPTABLE (Phase IPC Indicative 1 - 2) est de 31%. </v>
      </c>
      <c r="G33" s="132">
        <f>'mnsa OUTCOMES'!C40</f>
        <v>6.5127365405643803E-2</v>
      </c>
      <c r="H33" s="133">
        <f>'mnsa OUTCOMES'!D40</f>
        <v>0.14388598925457699</v>
      </c>
      <c r="I33" s="133">
        <f>'mnsa OUTCOMES'!E40</f>
        <v>0.66198560612668</v>
      </c>
      <c r="J33" s="133">
        <f>'mnsa OUTCOMES'!F40</f>
        <v>8.0922985494939301E-2</v>
      </c>
      <c r="K33" s="133">
        <f>'mnsa OUTCOMES'!G40</f>
        <v>4.8078053718159597E-2</v>
      </c>
      <c r="L33" s="20" t="str">
        <f t="shared" si="1"/>
        <v xml:space="preserve">Dans la sous-préfécture de Gambo, le pourcentage de ménages n'ayant PAS rencontré de problèmes d'accès à la nourriture sur les 30 derniers jours (Phase Indicative IPC 1 / HHS = 0) est de 7% tandis que la part des ménages déclarant avoir connu une LEGERE FAIM (Phase Indicative IPC 2 / HHS = 1) est de 14% et la proportion déclarant une FAIM MODEREE sur les 30 derniers jours (Phase Indicative IPC 3 / HHS= 2-3) est de 66%. Le pourcentage des ménages déclarant avoir connu une FAIM SEVERE (Phase Indicative IPC 4 / HHS = 4) est de 8% et la part déclarant une FAIM SEVERE (Phase Indicative IPC 5 / HHS = 5 - 6) est de 5%. </v>
      </c>
      <c r="M33" s="121">
        <f>'mnsa OUTCOMES'!K40</f>
        <v>0.04</v>
      </c>
      <c r="N33" s="122">
        <f>'mnsa OUTCOMES'!L40</f>
        <v>0.55000000000000004</v>
      </c>
      <c r="O33" s="122">
        <f>'mnsa OUTCOMES'!M40</f>
        <v>0.42</v>
      </c>
      <c r="P33" s="20" t="str">
        <f t="shared" si="2"/>
        <v xml:space="preserve">Dans la sous-préfécture de Gambo, le pourcentage de ménages n'ayant PAS mis en place de stratégies liées à l'alimentation (Phase IPC indicative 1 / rCSI = 0 - 3) est de 4% tandis que le pourcentage ayant mis en place des stratégies de STRESS liées a l'alimentation (Phase IPC Indicative 2 / rCSI = 4 - 18) s'élève à 55% et la proportion ayant mis en place des stratégies CRITIQUES liées à l alimentation (Phase IPC Indicative 3 et + / rCSI &gt;= 19) s'élève à 42%. </v>
      </c>
      <c r="Q33" s="121">
        <f>'mnsa OUTCOMES'!N40</f>
        <v>0.192317190669306</v>
      </c>
      <c r="R33" s="122">
        <f>'mnsa OUTCOMES'!O40</f>
        <v>7.2012641942337099E-2</v>
      </c>
      <c r="S33" s="122">
        <f>'mnsa OUTCOMES'!P40</f>
        <v>0.51352044572746403</v>
      </c>
      <c r="T33" s="122">
        <f>'mnsa OUTCOMES'!Q40</f>
        <v>0.222149721660893</v>
      </c>
      <c r="U33" s="20" t="str">
        <f t="shared" si="3"/>
        <v>Dans la sous-préfécture de Gambo, le pourcentage de ménage qui n'a pas employé des stratégies liées aux moyens d'existence est de 19 %, le pourcentage de ménage qui a employé des stratégies liées aux moyens d'existence de STRESS est de  7% ,le pourcentage de ménage qui a employé des stratégies liées aux moyens d'existence de CRISE est de 51% ,et le pourcentage de ménage qui a employé des stratégies liées aux moyens d'existence d'URGENCE est de 22% .</v>
      </c>
      <c r="V33" s="151">
        <f>VLOOKUP(CONCATENATE("freq_nut_2_muac.mag_6m_4NA",B33),MSNA_Outcomes_IPC!A:H,8, FALSE)</f>
        <v>3.7981257324573997E-2</v>
      </c>
      <c r="W33" s="131" t="str">
        <f>'Facteurs contributifs MNSA'!$A$2&amp;'Facteurs contributifs MNSA'!A33&amp;'Facteurs contributifs MNSA'!$B$2&amp;'Facteurs contributifs MNSA'!B33&amp;$V$2&amp;ROUND(V33*100,0)&amp;"%. "</f>
        <v xml:space="preserve">Dans la préfecture de Mbomou, pour la sous-préfecture de Gambo, le pourcentage d'enfants de 6 à 59 mois dépistés en MALNUTRITION AIGUE GLOBALE (MAG) s'élève à 4%. </v>
      </c>
      <c r="X33" s="151">
        <f>VLOOKUP(CONCATENATE("deces_nontraumaNA",B33),MSNA_Outcomes_IPC!A:H,8, FALSE)</f>
        <v>0.15456185082415899</v>
      </c>
      <c r="Y33" s="128" t="str">
        <f>'Facteurs contributifs MNSA'!$A$2&amp;'Facteurs contributifs MNSA'!A33&amp;'Facteurs contributifs MNSA'!$B$2&amp;'Facteurs contributifs MNSA'!B33&amp;$X$2&amp;ROUND(X33*100,0)&amp;"%. "</f>
        <v xml:space="preserve">Dans la préfecture de Mbomou, pour la sous-préfecture de Gambo, la proportion de ménages déclarant AU MOINS UN DECES A L'EXCEPTION DES DECES DE CAUSE VIOLENTE s'élève à 15%. </v>
      </c>
    </row>
    <row r="34" spans="1:25" ht="99" customHeight="1">
      <c r="A34" s="28" t="s">
        <v>81</v>
      </c>
      <c r="B34" s="80" t="s">
        <v>85</v>
      </c>
      <c r="C34" s="132">
        <f>'mnsa OUTCOMES'!H62</f>
        <v>0.49</v>
      </c>
      <c r="D34" s="133">
        <f>'mnsa OUTCOMES'!I62</f>
        <v>0.38</v>
      </c>
      <c r="E34" s="133">
        <f>'mnsa OUTCOMES'!J62</f>
        <v>0.13</v>
      </c>
      <c r="F34" s="20" t="str">
        <f t="shared" si="0"/>
        <v xml:space="preserve">Dans la sous-préfécture de Ouango, le pourcentage de ménages ayant une consommation alimentaire PAUVRE (Phase IPC indicative 4 et +) est de 13%, le pourcentage de ménages ayant une consommation alimentaire LIMITE (Phase IPC indicative 3) est de 38% et le pourcentage ayant une consommation alimentaire ACCEPTABLE (Phase IPC Indicative 1 - 2) est de 49%. </v>
      </c>
      <c r="G34" s="132">
        <f>'mnsa OUTCOMES'!C62</f>
        <v>0.15823790537464499</v>
      </c>
      <c r="H34" s="133">
        <f>'mnsa OUTCOMES'!D62</f>
        <v>8.4151308187735793E-2</v>
      </c>
      <c r="I34" s="133">
        <f>'mnsa OUTCOMES'!E62</f>
        <v>0.67654982069174296</v>
      </c>
      <c r="J34" s="133">
        <f>'mnsa OUTCOMES'!F62</f>
        <v>1.4215757811862E-2</v>
      </c>
      <c r="K34" s="133">
        <f>'mnsa OUTCOMES'!G62</f>
        <v>6.6845207934014106E-2</v>
      </c>
      <c r="L34" s="20" t="str">
        <f t="shared" si="1"/>
        <v xml:space="preserve">Dans la sous-préfécture de Ouango, le pourcentage de ménages n'ayant PAS rencontré de problèmes d'accès à la nourriture sur les 30 derniers jours (Phase Indicative IPC 1 / HHS = 0) est de 16% tandis que la part des ménages déclarant avoir connu une LEGERE FAIM (Phase Indicative IPC 2 / HHS = 1) est de 8% et la proportion déclarant une FAIM MODEREE sur les 30 derniers jours (Phase Indicative IPC 3 / HHS= 2-3) est de 68%. Le pourcentage des ménages déclarant avoir connu une FAIM SEVERE (Phase Indicative IPC 4 / HHS = 4) est de 1% et la part déclarant une FAIM SEVERE (Phase Indicative IPC 5 / HHS = 5 - 6) est de 7%. </v>
      </c>
      <c r="M34" s="121">
        <f>'mnsa OUTCOMES'!K62</f>
        <v>0.03</v>
      </c>
      <c r="N34" s="122">
        <f>'mnsa OUTCOMES'!L62</f>
        <v>0.63</v>
      </c>
      <c r="O34" s="122">
        <f>'mnsa OUTCOMES'!M62</f>
        <v>0.34</v>
      </c>
      <c r="P34" s="20" t="str">
        <f t="shared" si="2"/>
        <v xml:space="preserve">Dans la sous-préfécture de Ouango, le pourcentage de ménages n'ayant PAS mis en place de stratégies liées à l'alimentation (Phase IPC indicative 1 / rCSI = 0 - 3) est de 3% tandis que le pourcentage ayant mis en place des stratégies de STRESS liées a l'alimentation (Phase IPC Indicative 2 / rCSI = 4 - 18) s'élève à 63% et la proportion ayant mis en place des stratégies CRITIQUES liées à l alimentation (Phase IPC Indicative 3 et + / rCSI &gt;= 19) s'élève à 34%. </v>
      </c>
      <c r="Q34" s="121">
        <f>'mnsa OUTCOMES'!N62</f>
        <v>0.15923104311877601</v>
      </c>
      <c r="R34" s="122">
        <f>'mnsa OUTCOMES'!O62</f>
        <v>9.6741207799450005E-3</v>
      </c>
      <c r="S34" s="122">
        <f>'mnsa OUTCOMES'!P62</f>
        <v>0.50807168554791904</v>
      </c>
      <c r="T34" s="122">
        <f>'mnsa OUTCOMES'!Q62</f>
        <v>0.32302315055335901</v>
      </c>
      <c r="U34" s="20" t="str">
        <f t="shared" si="3"/>
        <v>Dans la sous-préfécture de Ouango, le pourcentage de ménage qui n'a pas employé des stratégies liées aux moyens d'existence est de 16 %, le pourcentage de ménage qui a employé des stratégies liées aux moyens d'existence de STRESS est de  1% ,le pourcentage de ménage qui a employé des stratégies liées aux moyens d'existence de CRISE est de 51% ,et le pourcentage de ménage qui a employé des stratégies liées aux moyens d'existence d'URGENCE est de 32% .</v>
      </c>
      <c r="V34" s="151">
        <f>VLOOKUP(CONCATENATE("freq_nut_2_muac.mag_6m_4NA",B34),MSNA_Outcomes_IPC!A:H,8, FALSE)</f>
        <v>8.0016297871600699E-4</v>
      </c>
      <c r="W34" s="131" t="str">
        <f>'Facteurs contributifs MNSA'!$A$2&amp;'Facteurs contributifs MNSA'!A34&amp;'Facteurs contributifs MNSA'!$B$2&amp;'Facteurs contributifs MNSA'!B34&amp;$V$2&amp;ROUND(V34*100,0)&amp;"%. "</f>
        <v xml:space="preserve">Dans la préfecture de Mbomou, pour la sous-préfecture de Ouango, le pourcentage d'enfants de 6 à 59 mois dépistés en MALNUTRITION AIGUE GLOBALE (MAG) s'élève à 0%. </v>
      </c>
      <c r="X34" s="151">
        <f>VLOOKUP(CONCATENATE("deces_nontraumaNA",B34),MSNA_Outcomes_IPC!A:H,8, FALSE)</f>
        <v>0.26642557231943897</v>
      </c>
      <c r="Y34" s="128" t="str">
        <f>'Facteurs contributifs MNSA'!$A$2&amp;'Facteurs contributifs MNSA'!A34&amp;'Facteurs contributifs MNSA'!$B$2&amp;'Facteurs contributifs MNSA'!B34&amp;$X$2&amp;ROUND(X34*100,0)&amp;"%. "</f>
        <v xml:space="preserve">Dans la préfecture de Mbomou, pour la sous-préfecture de Ouango, la proportion de ménages déclarant AU MOINS UN DECES A L'EXCEPTION DES DECES DE CAUSE VIOLENTE s'élève à 27%. </v>
      </c>
    </row>
    <row r="35" spans="1:25" ht="99" customHeight="1">
      <c r="A35" s="28" t="s">
        <v>81</v>
      </c>
      <c r="B35" s="80" t="s">
        <v>86</v>
      </c>
      <c r="C35" s="132">
        <f>'mnsa OUTCOMES'!H64</f>
        <v>0.36</v>
      </c>
      <c r="D35" s="133">
        <f>'mnsa OUTCOMES'!I64</f>
        <v>0.48</v>
      </c>
      <c r="E35" s="133">
        <f>'mnsa OUTCOMES'!J64</f>
        <v>0.16</v>
      </c>
      <c r="F35" s="20" t="str">
        <f t="shared" si="0"/>
        <v xml:space="preserve">Dans la sous-préfécture de Rafai, le pourcentage de ménages ayant une consommation alimentaire PAUVRE (Phase IPC indicative 4 et +) est de 16%, le pourcentage de ménages ayant une consommation alimentaire LIMITE (Phase IPC indicative 3) est de 48% et le pourcentage ayant une consommation alimentaire ACCEPTABLE (Phase IPC Indicative 1 - 2) est de 36%. </v>
      </c>
      <c r="G35" s="132">
        <f>'mnsa OUTCOMES'!C64</f>
        <v>9.7937864947763201E-2</v>
      </c>
      <c r="H35" s="133">
        <f>'mnsa OUTCOMES'!D64</f>
        <v>0.13262290458800599</v>
      </c>
      <c r="I35" s="133">
        <f>'mnsa OUTCOMES'!E64</f>
        <v>0.52282586568218703</v>
      </c>
      <c r="J35" s="133">
        <f>'mnsa OUTCOMES'!F64</f>
        <v>0.181624502943521</v>
      </c>
      <c r="K35" s="133">
        <f>'mnsa OUTCOMES'!G64</f>
        <v>6.4988861838522802E-2</v>
      </c>
      <c r="L35" s="20" t="str">
        <f t="shared" si="1"/>
        <v xml:space="preserve">Dans la sous-préfécture de Rafai, le pourcentage de ménages n'ayant PAS rencontré de problèmes d'accès à la nourriture sur les 30 derniers jours (Phase Indicative IPC 1 / HHS = 0) est de 10% tandis que la part des ménages déclarant avoir connu une LEGERE FAIM (Phase Indicative IPC 2 / HHS = 1) est de 13% et la proportion déclarant une FAIM MODEREE sur les 30 derniers jours (Phase Indicative IPC 3 / HHS= 2-3) est de 52%. Le pourcentage des ménages déclarant avoir connu une FAIM SEVERE (Phase Indicative IPC 4 / HHS = 4) est de 18% et la part déclarant une FAIM SEVERE (Phase Indicative IPC 5 / HHS = 5 - 6) est de 6%. </v>
      </c>
      <c r="M35" s="121">
        <f>'mnsa OUTCOMES'!K64</f>
        <v>0.08</v>
      </c>
      <c r="N35" s="122">
        <f>'mnsa OUTCOMES'!L64</f>
        <v>0.36</v>
      </c>
      <c r="O35" s="122">
        <f>'mnsa OUTCOMES'!M64</f>
        <v>0.56000000000000005</v>
      </c>
      <c r="P35" s="20" t="str">
        <f t="shared" si="2"/>
        <v xml:space="preserve">Dans la sous-préfécture de Rafai, le pourcentage de ménages n'ayant PAS mis en place de stratégies liées à l'alimentation (Phase IPC indicative 1 / rCSI = 0 - 3) est de 8% tandis que le pourcentage ayant mis en place des stratégies de STRESS liées a l'alimentation (Phase IPC Indicative 2 / rCSI = 4 - 18) s'élève à 36% et la proportion ayant mis en place des stratégies CRITIQUES liées à l alimentation (Phase IPC Indicative 3 et + / rCSI &gt;= 19) s'élève à 56%. </v>
      </c>
      <c r="Q35" s="121">
        <f>'mnsa OUTCOMES'!N64</f>
        <v>0.28169796595338298</v>
      </c>
      <c r="R35" s="122">
        <f>'mnsa OUTCOMES'!O64</f>
        <v>9.9381831200255802E-2</v>
      </c>
      <c r="S35" s="122">
        <f>'mnsa OUTCOMES'!P64</f>
        <v>0.45901003370409199</v>
      </c>
      <c r="T35" s="122">
        <f>'mnsa OUTCOMES'!Q64</f>
        <v>0.15991016914226899</v>
      </c>
      <c r="U35" s="20" t="str">
        <f t="shared" si="3"/>
        <v>Dans la sous-préfécture de Rafai, le pourcentage de ménage qui n'a pas employé des stratégies liées aux moyens d'existence est de 28 %, le pourcentage de ménage qui a employé des stratégies liées aux moyens d'existence de STRESS est de  10% ,le pourcentage de ménage qui a employé des stratégies liées aux moyens d'existence de CRISE est de 46% ,et le pourcentage de ménage qui a employé des stratégies liées aux moyens d'existence d'URGENCE est de 16% .</v>
      </c>
      <c r="V35" s="151">
        <f>VLOOKUP(CONCATENATE("freq_nut_2_muac.mag_6m_4NA",B35),MSNA_Outcomes_IPC!A:H,8, FALSE)</f>
        <v>0.14134990444851001</v>
      </c>
      <c r="W35" s="131" t="str">
        <f>'Facteurs contributifs MNSA'!$A$2&amp;'Facteurs contributifs MNSA'!A35&amp;'Facteurs contributifs MNSA'!$B$2&amp;'Facteurs contributifs MNSA'!B35&amp;$V$2&amp;ROUND(V35*100,0)&amp;"%. "</f>
        <v xml:space="preserve">Dans la préfecture de Mbomou, pour la sous-préfecture de Rafai, le pourcentage d'enfants de 6 à 59 mois dépistés en MALNUTRITION AIGUE GLOBALE (MAG) s'élève à 14%. </v>
      </c>
      <c r="X35" s="151">
        <f>VLOOKUP(CONCATENATE("deces_nontraumaNA",B35),MSNA_Outcomes_IPC!A:H,8, FALSE)</f>
        <v>6.3233285409251203E-2</v>
      </c>
      <c r="Y35" s="128" t="str">
        <f>'Facteurs contributifs MNSA'!$A$2&amp;'Facteurs contributifs MNSA'!A35&amp;'Facteurs contributifs MNSA'!$B$2&amp;'Facteurs contributifs MNSA'!B35&amp;$X$2&amp;ROUND(X35*100,0)&amp;"%. "</f>
        <v xml:space="preserve">Dans la préfecture de Mbomou, pour la sous-préfecture de Rafai, la proportion de ménages déclarant AU MOINS UN DECES A L'EXCEPTION DES DECES DE CAUSE VIOLENTE s'élève à 6%. </v>
      </c>
    </row>
    <row r="36" spans="1:25" ht="99" customHeight="1">
      <c r="A36" s="28" t="s">
        <v>87</v>
      </c>
      <c r="B36" s="80" t="s">
        <v>88</v>
      </c>
      <c r="C36" s="132">
        <f>'mnsa OUTCOMES'!H5</f>
        <v>0.84</v>
      </c>
      <c r="D36" s="133">
        <f>'mnsa OUTCOMES'!I5</f>
        <v>0.14000000000000001</v>
      </c>
      <c r="E36" s="133">
        <f>'mnsa OUTCOMES'!J5</f>
        <v>0.03</v>
      </c>
      <c r="F36" s="20" t="str">
        <f t="shared" ref="F36:F67" si="4">$B$2&amp;B36&amp;$E$2&amp;ROUND(E36*100,0)&amp;$D$2&amp;ROUND(D36*100,0)&amp;$C$2&amp;ROUND(C36*100,0)&amp;"%. "</f>
        <v xml:space="preserve">Dans la sous-préfécture de Abba, le pourcentage de ménages ayant une consommation alimentaire PAUVRE (Phase IPC indicative 4 et +) est de 3%, le pourcentage de ménages ayant une consommation alimentaire LIMITE (Phase IPC indicative 3) est de 14% et le pourcentage ayant une consommation alimentaire ACCEPTABLE (Phase IPC Indicative 1 - 2) est de 84%. </v>
      </c>
      <c r="G36" s="132">
        <f>'mnsa OUTCOMES'!C5</f>
        <v>6.2898966925806696E-2</v>
      </c>
      <c r="H36" s="133">
        <f>'mnsa OUTCOMES'!D5</f>
        <v>6.6972073925063699E-2</v>
      </c>
      <c r="I36" s="133">
        <f>'mnsa OUTCOMES'!E5</f>
        <v>0.84806566664479799</v>
      </c>
      <c r="J36" s="133">
        <f>'mnsa OUTCOMES'!F5</f>
        <v>1.0945062558949401E-2</v>
      </c>
      <c r="K36" s="133">
        <f>'mnsa OUTCOMES'!G5</f>
        <v>1.11182299453822E-2</v>
      </c>
      <c r="L36" s="20" t="str">
        <f t="shared" ref="L36:L67" si="5">$B$2&amp;B36&amp;$G$2&amp;ROUND(G36*100,0)&amp;$H$2&amp;ROUND(H36*100,0)&amp;$I$2&amp;ROUND(I36*100,0)&amp;$J$2&amp;ROUND(J36*100,0)&amp;$K$2&amp;ROUND(K36*100,0)&amp;"%. "</f>
        <v xml:space="preserve">Dans la sous-préfécture de Abba, le pourcentage de ménages n'ayant PAS rencontré de problèmes d'accès à la nourriture sur les 30 derniers jours (Phase Indicative IPC 1 / HHS = 0) est de 6% tandis que la part des ménages déclarant avoir connu une LEGERE FAIM (Phase Indicative IPC 2 / HHS = 1) est de 7% et la proportion déclarant une FAIM MODEREE sur les 30 derniers jours (Phase Indicative IPC 3 / HHS= 2-3) est de 85%. Le pourcentage des ménages déclarant avoir connu une FAIM SEVERE (Phase Indicative IPC 4 / HHS = 4) est de 1% et la part déclarant une FAIM SEVERE (Phase Indicative IPC 5 / HHS = 5 - 6) est de 1%. </v>
      </c>
      <c r="M36" s="121">
        <f>'mnsa OUTCOMES'!K5</f>
        <v>7.0000000000000007E-2</v>
      </c>
      <c r="N36" s="122">
        <f>'mnsa OUTCOMES'!L5</f>
        <v>0.75</v>
      </c>
      <c r="O36" s="122">
        <f>'mnsa OUTCOMES'!M5</f>
        <v>0.18</v>
      </c>
      <c r="P36" s="20" t="str">
        <f t="shared" ref="P36:P67" si="6">$B$2&amp;B36&amp;$M$2&amp;ROUND(M36*100,0)&amp;$N$2&amp;ROUND(N36*100,0)&amp;$O$2&amp;ROUND(O36*100,0)&amp;"%. "</f>
        <v xml:space="preserve">Dans la sous-préfécture de Abba, le pourcentage de ménages n'ayant PAS mis en place de stratégies liées à l'alimentation (Phase IPC indicative 1 / rCSI = 0 - 3) est de 7% tandis que le pourcentage ayant mis en place des stratégies de STRESS liées a l'alimentation (Phase IPC Indicative 2 / rCSI = 4 - 18) s'élève à 75% et la proportion ayant mis en place des stratégies CRITIQUES liées à l alimentation (Phase IPC Indicative 3 et + / rCSI &gt;= 19) s'élève à 18%. </v>
      </c>
      <c r="Q36" s="121">
        <f>'mnsa OUTCOMES'!N5</f>
        <v>2.0819662382215502E-2</v>
      </c>
      <c r="R36" s="122">
        <f>'mnsa OUTCOMES'!O5</f>
        <v>0.14535666670129599</v>
      </c>
      <c r="S36" s="122">
        <f>'mnsa OUTCOMES'!P5</f>
        <v>0.50107274323248596</v>
      </c>
      <c r="T36" s="122">
        <f>'mnsa OUTCOMES'!Q5</f>
        <v>0.332750927684003</v>
      </c>
      <c r="U36" s="20" t="str">
        <f t="shared" ref="U36:U67" si="7">$B$2&amp;B36&amp;$Q$2&amp;ROUND(Q36*100,0)&amp;" %, "&amp;$R$2&amp;ROUND(R36*100,0)&amp;"% ," &amp;$S$2&amp;ROUND(S36*100,0)&amp;"% ," &amp;$T$2&amp;ROUND(T36*100,0)&amp;"% ."</f>
        <v>Dans la sous-préfécture de Abba, le pourcentage de ménage qui n'a pas employé des stratégies liées aux moyens d'existence est de 2 %, le pourcentage de ménage qui a employé des stratégies liées aux moyens d'existence de STRESS est de  15% ,le pourcentage de ménage qui a employé des stratégies liées aux moyens d'existence de CRISE est de 50% ,et le pourcentage de ménage qui a employé des stratégies liées aux moyens d'existence d'URGENCE est de 33% .</v>
      </c>
      <c r="V36" s="151">
        <f>VLOOKUP(CONCATENATE("freq_nut_2_muac.mag_6m_4NA",B36),MSNA_Outcomes_IPC!A:H,8, FALSE)</f>
        <v>0.24114195552613499</v>
      </c>
      <c r="W36" s="131" t="str">
        <f>'Facteurs contributifs MNSA'!$A$2&amp;'Facteurs contributifs MNSA'!A36&amp;'Facteurs contributifs MNSA'!$B$2&amp;'Facteurs contributifs MNSA'!B36&amp;$V$2&amp;ROUND(V36*100,0)&amp;"%. "</f>
        <v xml:space="preserve">Dans la préfecture de Nana-Mambere, pour la sous-préfecture de Abba, le pourcentage d'enfants de 6 à 59 mois dépistés en MALNUTRITION AIGUE GLOBALE (MAG) s'élève à 24%. </v>
      </c>
      <c r="X36" s="151">
        <f>VLOOKUP(CONCATENATE("deces_nontraumaNA",B36),MSNA_Outcomes_IPC!A:H,8, FALSE)</f>
        <v>0.335173094898011</v>
      </c>
      <c r="Y36" s="128" t="str">
        <f>'Facteurs contributifs MNSA'!$A$2&amp;'Facteurs contributifs MNSA'!A36&amp;'Facteurs contributifs MNSA'!$B$2&amp;'Facteurs contributifs MNSA'!B36&amp;$X$2&amp;ROUND(X36*100,0)&amp;"%. "</f>
        <v xml:space="preserve">Dans la préfecture de Nana-Mambere, pour la sous-préfecture de Abba, la proportion de ménages déclarant AU MOINS UN DECES A L'EXCEPTION DES DECES DE CAUSE VIOLENTE s'élève à 34%. </v>
      </c>
    </row>
    <row r="37" spans="1:25" ht="99" customHeight="1">
      <c r="A37" s="28" t="s">
        <v>87</v>
      </c>
      <c r="B37" s="80" t="s">
        <v>89</v>
      </c>
      <c r="C37" s="132">
        <f>'mnsa OUTCOMES'!H8</f>
        <v>0.94</v>
      </c>
      <c r="D37" s="133">
        <f>'mnsa OUTCOMES'!I8</f>
        <v>0.06</v>
      </c>
      <c r="E37" s="133">
        <f>'mnsa OUTCOMES'!J8</f>
        <v>0</v>
      </c>
      <c r="F37" s="20" t="str">
        <f t="shared" si="4"/>
        <v xml:space="preserve">Dans la sous-préfécture de Baboua, le pourcentage de ménages ayant une consommation alimentaire PAUVRE (Phase IPC indicative 4 et +) est de 0%, le pourcentage de ménages ayant une consommation alimentaire LIMITE (Phase IPC indicative 3) est de 6% et le pourcentage ayant une consommation alimentaire ACCEPTABLE (Phase IPC Indicative 1 - 2) est de 94%. </v>
      </c>
      <c r="G37" s="132">
        <f>'mnsa OUTCOMES'!C8</f>
        <v>9.8447961492104996E-2</v>
      </c>
      <c r="H37" s="133">
        <f>'mnsa OUTCOMES'!D8</f>
        <v>0.16201714327896</v>
      </c>
      <c r="I37" s="133">
        <f>'mnsa OUTCOMES'!E8</f>
        <v>0.73953489522893401</v>
      </c>
      <c r="J37" s="133">
        <v>0</v>
      </c>
      <c r="K37" s="133">
        <v>0</v>
      </c>
      <c r="L37" s="20" t="str">
        <f t="shared" si="5"/>
        <v xml:space="preserve">Dans la sous-préfécture de Baboua, le pourcentage de ménages n'ayant PAS rencontré de problèmes d'accès à la nourriture sur les 30 derniers jours (Phase Indicative IPC 1 / HHS = 0) est de 10% tandis que la part des ménages déclarant avoir connu une LEGERE FAIM (Phase Indicative IPC 2 / HHS = 1) est de 16% et la proportion déclarant une FAIM MODEREE sur les 30 derniers jours (Phase Indicative IPC 3 / HHS= 2-3) est de 74%. Le pourcentage des ménages déclarant avoir connu une FAIM SEVERE (Phase Indicative IPC 4 / HHS = 4) est de 0% et la part déclarant une FAIM SEVERE (Phase Indicative IPC 5 / HHS = 5 - 6) est de 0%. </v>
      </c>
      <c r="M37" s="121">
        <f>'mnsa OUTCOMES'!K8</f>
        <v>0.01</v>
      </c>
      <c r="N37" s="122">
        <f>'mnsa OUTCOMES'!L8</f>
        <v>0.76</v>
      </c>
      <c r="O37" s="122">
        <f>'mnsa OUTCOMES'!M8</f>
        <v>0.23</v>
      </c>
      <c r="P37" s="20" t="str">
        <f t="shared" si="6"/>
        <v xml:space="preserve">Dans la sous-préfécture de Baboua, le pourcentage de ménages n'ayant PAS mis en place de stratégies liées à l'alimentation (Phase IPC indicative 1 / rCSI = 0 - 3) est de 1% tandis que le pourcentage ayant mis en place des stratégies de STRESS liées a l'alimentation (Phase IPC Indicative 2 / rCSI = 4 - 18) s'élève à 76% et la proportion ayant mis en place des stratégies CRITIQUES liées à l alimentation (Phase IPC Indicative 3 et + / rCSI &gt;= 19) s'élève à 23%. </v>
      </c>
      <c r="Q37" s="121">
        <f>'mnsa OUTCOMES'!N8</f>
        <v>8.0067758412817297E-2</v>
      </c>
      <c r="R37" s="122">
        <f>'mnsa OUTCOMES'!O8</f>
        <v>0.15498881543099999</v>
      </c>
      <c r="S37" s="122">
        <f>'mnsa OUTCOMES'!P8</f>
        <v>0.48093729713890898</v>
      </c>
      <c r="T37" s="122">
        <f>'mnsa OUTCOMES'!Q8</f>
        <v>0.28400612901727401</v>
      </c>
      <c r="U37" s="20" t="str">
        <f t="shared" si="7"/>
        <v>Dans la sous-préfécture de Baboua, le pourcentage de ménage qui n'a pas employé des stratégies liées aux moyens d'existence est de 8 %, le pourcentage de ménage qui a employé des stratégies liées aux moyens d'existence de STRESS est de  15% ,le pourcentage de ménage qui a employé des stratégies liées aux moyens d'existence de CRISE est de 48% ,et le pourcentage de ménage qui a employé des stratégies liées aux moyens d'existence d'URGENCE est de 28% .</v>
      </c>
      <c r="V37" s="151">
        <f>VLOOKUP(CONCATENATE("freq_nut_2_muac.mag_6m_4NA",B37),MSNA_Outcomes_IPC!A:H,8, FALSE)</f>
        <v>0.116404667934841</v>
      </c>
      <c r="W37" s="131" t="str">
        <f>'Facteurs contributifs MNSA'!$A$2&amp;'Facteurs contributifs MNSA'!A37&amp;'Facteurs contributifs MNSA'!$B$2&amp;'Facteurs contributifs MNSA'!B37&amp;$V$2&amp;ROUND(V37*100,0)&amp;"%. "</f>
        <v xml:space="preserve">Dans la préfecture de Nana-Mambere, pour la sous-préfecture de Baboua, le pourcentage d'enfants de 6 à 59 mois dépistés en MALNUTRITION AIGUE GLOBALE (MAG) s'élève à 12%. </v>
      </c>
      <c r="X37" s="151">
        <f>VLOOKUP(CONCATENATE("deces_nontraumaNA",B37),MSNA_Outcomes_IPC!A:H,8, FALSE)</f>
        <v>0.38991396678121298</v>
      </c>
      <c r="Y37" s="128" t="str">
        <f>'Facteurs contributifs MNSA'!$A$2&amp;'Facteurs contributifs MNSA'!A37&amp;'Facteurs contributifs MNSA'!$B$2&amp;'Facteurs contributifs MNSA'!B37&amp;$X$2&amp;ROUND(X37*100,0)&amp;"%. "</f>
        <v xml:space="preserve">Dans la préfecture de Nana-Mambere, pour la sous-préfecture de Baboua, la proportion de ménages déclarant AU MOINS UN DECES A L'EXCEPTION DES DECES DE CAUSE VIOLENTE s'élève à 39%. </v>
      </c>
    </row>
    <row r="38" spans="1:25" ht="99" customHeight="1">
      <c r="A38" s="28" t="s">
        <v>87</v>
      </c>
      <c r="B38" s="80" t="s">
        <v>90</v>
      </c>
      <c r="C38" s="132">
        <f>'mnsa OUTCOMES'!H16</f>
        <v>0.82</v>
      </c>
      <c r="D38" s="133">
        <f>'mnsa OUTCOMES'!I16</f>
        <v>0.13</v>
      </c>
      <c r="E38" s="133">
        <f>'mnsa OUTCOMES'!J16</f>
        <v>0.05</v>
      </c>
      <c r="F38" s="20" t="str">
        <f t="shared" si="4"/>
        <v xml:space="preserve">Dans la sous-préfécture de Baoro, le pourcentage de ménages ayant une consommation alimentaire PAUVRE (Phase IPC indicative 4 et +) est de 5%, le pourcentage de ménages ayant une consommation alimentaire LIMITE (Phase IPC indicative 3) est de 13% et le pourcentage ayant une consommation alimentaire ACCEPTABLE (Phase IPC Indicative 1 - 2) est de 82%. </v>
      </c>
      <c r="G38" s="132">
        <f>'mnsa OUTCOMES'!C16</f>
        <v>8.4566444308165498E-2</v>
      </c>
      <c r="H38" s="133">
        <f>'mnsa OUTCOMES'!D16</f>
        <v>3.7862190896649203E-2</v>
      </c>
      <c r="I38" s="133">
        <f>'mnsa OUTCOMES'!E16</f>
        <v>0.83919186881696295</v>
      </c>
      <c r="J38" s="133">
        <f>'mnsa OUTCOMES'!F16</f>
        <v>1.1218999379057199E-2</v>
      </c>
      <c r="K38" s="133">
        <f>'mnsa OUTCOMES'!G16</f>
        <v>2.7160496599165401E-2</v>
      </c>
      <c r="L38" s="20" t="str">
        <f t="shared" si="5"/>
        <v xml:space="preserve">Dans la sous-préfécture de Baoro, le pourcentage de ménages n'ayant PAS rencontré de problèmes d'accès à la nourriture sur les 30 derniers jours (Phase Indicative IPC 1 / HHS = 0) est de 8% tandis que la part des ménages déclarant avoir connu une LEGERE FAIM (Phase Indicative IPC 2 / HHS = 1) est de 4% et la proportion déclarant une FAIM MODEREE sur les 30 derniers jours (Phase Indicative IPC 3 / HHS= 2-3) est de 84%. Le pourcentage des ménages déclarant avoir connu une FAIM SEVERE (Phase Indicative IPC 4 / HHS = 4) est de 1% et la part déclarant une FAIM SEVERE (Phase Indicative IPC 5 / HHS = 5 - 6) est de 3%. </v>
      </c>
      <c r="M38" s="121">
        <f>'mnsa OUTCOMES'!K16</f>
        <v>0.05</v>
      </c>
      <c r="N38" s="122">
        <f>'mnsa OUTCOMES'!L16</f>
        <v>0.79</v>
      </c>
      <c r="O38" s="122">
        <f>'mnsa OUTCOMES'!M16</f>
        <v>0.16</v>
      </c>
      <c r="P38" s="20" t="str">
        <f t="shared" si="6"/>
        <v xml:space="preserve">Dans la sous-préfécture de Baoro, le pourcentage de ménages n'ayant PAS mis en place de stratégies liées à l'alimentation (Phase IPC indicative 1 / rCSI = 0 - 3) est de 5% tandis que le pourcentage ayant mis en place des stratégies de STRESS liées a l'alimentation (Phase IPC Indicative 2 / rCSI = 4 - 18) s'élève à 79% et la proportion ayant mis en place des stratégies CRITIQUES liées à l alimentation (Phase IPC Indicative 3 et + / rCSI &gt;= 19) s'élève à 16%. </v>
      </c>
      <c r="Q38" s="121" t="str">
        <f>'mnsa OUTCOMES'!N16</f>
        <v>-</v>
      </c>
      <c r="R38" s="122">
        <f>'mnsa OUTCOMES'!O16</f>
        <v>4.12708470947621E-2</v>
      </c>
      <c r="S38" s="122">
        <f>'mnsa OUTCOMES'!P16</f>
        <v>0.71966405844433701</v>
      </c>
      <c r="T38" s="122">
        <f>'mnsa OUTCOMES'!Q16</f>
        <v>0.23906509446090099</v>
      </c>
      <c r="U38" s="20" t="e">
        <f t="shared" si="7"/>
        <v>#VALUE!</v>
      </c>
      <c r="V38" s="151">
        <f>VLOOKUP(CONCATENATE("freq_nut_2_muac.mag_6m_4NA",B38),MSNA_Outcomes_IPC!A:H,8, FALSE)</f>
        <v>0.19715766118747299</v>
      </c>
      <c r="W38" s="131" t="str">
        <f>'Facteurs contributifs MNSA'!$A$2&amp;'Facteurs contributifs MNSA'!A38&amp;'Facteurs contributifs MNSA'!$B$2&amp;'Facteurs contributifs MNSA'!B38&amp;$V$2&amp;ROUND(V38*100,0)&amp;"%. "</f>
        <v xml:space="preserve">Dans la préfecture de Nana-Mambere, pour la sous-préfecture de Baoro, le pourcentage d'enfants de 6 à 59 mois dépistés en MALNUTRITION AIGUE GLOBALE (MAG) s'élève à 20%. </v>
      </c>
      <c r="X38" s="151">
        <f>VLOOKUP(CONCATENATE("deces_nontraumaNA",B38),MSNA_Outcomes_IPC!A:H,8, FALSE)</f>
        <v>0.19706798594478001</v>
      </c>
      <c r="Y38" s="128" t="str">
        <f>'Facteurs contributifs MNSA'!$A$2&amp;'Facteurs contributifs MNSA'!A38&amp;'Facteurs contributifs MNSA'!$B$2&amp;'Facteurs contributifs MNSA'!B38&amp;$X$2&amp;ROUND(X38*100,0)&amp;"%. "</f>
        <v xml:space="preserve">Dans la préfecture de Nana-Mambere, pour la sous-préfecture de Baoro, la proportion de ménages déclarant AU MOINS UN DECES A L'EXCEPTION DES DECES DE CAUSE VIOLENTE s'élève à 20%. </v>
      </c>
    </row>
    <row r="39" spans="1:25" ht="99" customHeight="1">
      <c r="A39" s="28" t="s">
        <v>87</v>
      </c>
      <c r="B39" s="80" t="s">
        <v>91</v>
      </c>
      <c r="C39" s="132">
        <f>'mnsa OUTCOMES'!H31</f>
        <v>0.93</v>
      </c>
      <c r="D39" s="133">
        <f>'mnsa OUTCOMES'!I31</f>
        <v>0.05</v>
      </c>
      <c r="E39" s="133">
        <f>'mnsa OUTCOMES'!J31</f>
        <v>0.02</v>
      </c>
      <c r="F39" s="20" t="str">
        <f t="shared" si="4"/>
        <v xml:space="preserve">Dans la sous-préfécture de Bouar, le pourcentage de ménages ayant une consommation alimentaire PAUVRE (Phase IPC indicative 4 et +) est de 2%, le pourcentage de ménages ayant une consommation alimentaire LIMITE (Phase IPC indicative 3) est de 5% et le pourcentage ayant une consommation alimentaire ACCEPTABLE (Phase IPC Indicative 1 - 2) est de 93%. </v>
      </c>
      <c r="G39" s="132">
        <f>'mnsa OUTCOMES'!C31</f>
        <v>0.10576111874814401</v>
      </c>
      <c r="H39" s="133">
        <f>'mnsa OUTCOMES'!D31</f>
        <v>0.12696449528439399</v>
      </c>
      <c r="I39" s="133">
        <f>'mnsa OUTCOMES'!E31</f>
        <v>0.76081053494080497</v>
      </c>
      <c r="J39" s="133">
        <f>'mnsa OUTCOMES'!F31</f>
        <v>5.8221996687173603E-3</v>
      </c>
      <c r="K39" s="133">
        <f>'mnsa OUTCOMES'!G31</f>
        <v>6.4165135793958002E-4</v>
      </c>
      <c r="L39" s="20" t="str">
        <f t="shared" si="5"/>
        <v xml:space="preserve">Dans la sous-préfécture de Bouar, le pourcentage de ménages n'ayant PAS rencontré de problèmes d'accès à la nourriture sur les 30 derniers jours (Phase Indicative IPC 1 / HHS = 0) est de 11% tandis que la part des ménages déclarant avoir connu une LEGERE FAIM (Phase Indicative IPC 2 / HHS = 1) est de 13% et la proportion déclarant une FAIM MODEREE sur les 30 derniers jours (Phase Indicative IPC 3 / HHS= 2-3) est de 76%. Le pourcentage des ménages déclarant avoir connu une FAIM SEVERE (Phase Indicative IPC 4 / HHS = 4) est de 1% et la part déclarant une FAIM SEVERE (Phase Indicative IPC 5 / HHS = 5 - 6) est de 0%. </v>
      </c>
      <c r="M39" s="121">
        <f>'mnsa OUTCOMES'!K31</f>
        <v>0.1</v>
      </c>
      <c r="N39" s="122">
        <f>'mnsa OUTCOMES'!L31</f>
        <v>0.74</v>
      </c>
      <c r="O39" s="122">
        <f>'mnsa OUTCOMES'!M31</f>
        <v>0.16</v>
      </c>
      <c r="P39" s="20" t="str">
        <f t="shared" si="6"/>
        <v xml:space="preserve">Dans la sous-préfécture de Bouar, le pourcentage de ménages n'ayant PAS mis en place de stratégies liées à l'alimentation (Phase IPC indicative 1 / rCSI = 0 - 3) est de 10% tandis que le pourcentage ayant mis en place des stratégies de STRESS liées a l'alimentation (Phase IPC Indicative 2 / rCSI = 4 - 18) s'élève à 74% et la proportion ayant mis en place des stratégies CRITIQUES liées à l alimentation (Phase IPC Indicative 3 et + / rCSI &gt;= 19) s'élève à 16%. </v>
      </c>
      <c r="Q39" s="121">
        <f>'mnsa OUTCOMES'!N31</f>
        <v>5.0599658400621902E-2</v>
      </c>
      <c r="R39" s="122">
        <f>'mnsa OUTCOMES'!O31</f>
        <v>0.12576789885393999</v>
      </c>
      <c r="S39" s="122">
        <f>'mnsa OUTCOMES'!P31</f>
        <v>0.57786146547221295</v>
      </c>
      <c r="T39" s="122">
        <f>'mnsa OUTCOMES'!Q31</f>
        <v>0.245770977273225</v>
      </c>
      <c r="U39" s="20" t="str">
        <f t="shared" si="7"/>
        <v>Dans la sous-préfécture de Bouar, le pourcentage de ménage qui n'a pas employé des stratégies liées aux moyens d'existence est de 5 %, le pourcentage de ménage qui a employé des stratégies liées aux moyens d'existence de STRESS est de  13% ,le pourcentage de ménage qui a employé des stratégies liées aux moyens d'existence de CRISE est de 58% ,et le pourcentage de ménage qui a employé des stratégies liées aux moyens d'existence d'URGENCE est de 25% .</v>
      </c>
      <c r="V39" s="151">
        <f>VLOOKUP(CONCATENATE("freq_nut_2_muac.mag_6m_4NA",B39),MSNA_Outcomes_IPC!A:H,8, FALSE)</f>
        <v>2.9270470287963399E-2</v>
      </c>
      <c r="W39" s="131" t="str">
        <f>'Facteurs contributifs MNSA'!$A$2&amp;'Facteurs contributifs MNSA'!A39&amp;'Facteurs contributifs MNSA'!$B$2&amp;'Facteurs contributifs MNSA'!B39&amp;$V$2&amp;ROUND(V39*100,0)&amp;"%. "</f>
        <v xml:space="preserve">Dans la préfecture de Nana-Mambere, pour la sous-préfecture de Bouar, le pourcentage d'enfants de 6 à 59 mois dépistés en MALNUTRITION AIGUE GLOBALE (MAG) s'élève à 3%. </v>
      </c>
      <c r="X39" s="151">
        <f>VLOOKUP(CONCATENATE("deces_nontraumaNA",B39),MSNA_Outcomes_IPC!A:H,8, FALSE)</f>
        <v>0.17112216877961201</v>
      </c>
      <c r="Y39" s="128" t="str">
        <f>'Facteurs contributifs MNSA'!$A$2&amp;'Facteurs contributifs MNSA'!A39&amp;'Facteurs contributifs MNSA'!$B$2&amp;'Facteurs contributifs MNSA'!B39&amp;$X$2&amp;ROUND(X39*100,0)&amp;"%. "</f>
        <v xml:space="preserve">Dans la préfecture de Nana-Mambere, pour la sous-préfecture de Bouar, la proportion de ménages déclarant AU MOINS UN DECES A L'EXCEPTION DES DECES DE CAUSE VIOLENTE s'élève à 17%. </v>
      </c>
    </row>
    <row r="40" spans="1:25" ht="99" customHeight="1">
      <c r="A40" s="28" t="s">
        <v>92</v>
      </c>
      <c r="B40" s="80" t="s">
        <v>93</v>
      </c>
      <c r="C40" s="132">
        <f>'mnsa OUTCOMES'!H45</f>
        <v>0.39</v>
      </c>
      <c r="D40" s="133">
        <f>'mnsa OUTCOMES'!I45</f>
        <v>0.36</v>
      </c>
      <c r="E40" s="133">
        <f>'mnsa OUTCOMES'!J45</f>
        <v>0.26</v>
      </c>
      <c r="F40" s="20" t="str">
        <f t="shared" si="4"/>
        <v xml:space="preserve">Dans la sous-préfécture de Kaga_Bandoro, le pourcentage de ménages ayant une consommation alimentaire PAUVRE (Phase IPC indicative 4 et +) est de 26%, le pourcentage de ménages ayant une consommation alimentaire LIMITE (Phase IPC indicative 3) est de 36% et le pourcentage ayant une consommation alimentaire ACCEPTABLE (Phase IPC Indicative 1 - 2) est de 39%. </v>
      </c>
      <c r="G40" s="132">
        <f>'mnsa OUTCOMES'!C45</f>
        <v>1.6692986203216301E-2</v>
      </c>
      <c r="H40" s="133">
        <f>'mnsa OUTCOMES'!D45</f>
        <v>3.8953757064003801E-2</v>
      </c>
      <c r="I40" s="133">
        <f>'mnsa OUTCOMES'!E45</f>
        <v>0.834699372490182</v>
      </c>
      <c r="J40" s="133">
        <f>'mnsa OUTCOMES'!F45</f>
        <v>8.7945808269459899E-2</v>
      </c>
      <c r="K40" s="133">
        <f>'mnsa OUTCOMES'!G45</f>
        <v>2.1708075973138299E-2</v>
      </c>
      <c r="L40" s="20" t="str">
        <f t="shared" si="5"/>
        <v xml:space="preserve">Dans la sous-préfécture de Kaga_Bandoro, le pourcentage de ménages n'ayant PAS rencontré de problèmes d'accès à la nourriture sur les 30 derniers jours (Phase Indicative IPC 1 / HHS = 0) est de 2% tandis que la part des ménages déclarant avoir connu une LEGERE FAIM (Phase Indicative IPC 2 / HHS = 1) est de 4% et la proportion déclarant une FAIM MODEREE sur les 30 derniers jours (Phase Indicative IPC 3 / HHS= 2-3) est de 83%. Le pourcentage des ménages déclarant avoir connu une FAIM SEVERE (Phase Indicative IPC 4 / HHS = 4) est de 9% et la part déclarant une FAIM SEVERE (Phase Indicative IPC 5 / HHS = 5 - 6) est de 2%. </v>
      </c>
      <c r="M40" s="121">
        <f>'mnsa OUTCOMES'!K45</f>
        <v>0.05</v>
      </c>
      <c r="N40" s="122">
        <f>'mnsa OUTCOMES'!L45</f>
        <v>0.43</v>
      </c>
      <c r="O40" s="122">
        <f>'mnsa OUTCOMES'!M45</f>
        <v>0.52</v>
      </c>
      <c r="P40" s="20" t="str">
        <f t="shared" si="6"/>
        <v xml:space="preserve">Dans la sous-préfécture de Kaga_Bandoro, le pourcentage de ménages n'ayant PAS mis en place de stratégies liées à l'alimentation (Phase IPC indicative 1 / rCSI = 0 - 3) est de 5% tandis que le pourcentage ayant mis en place des stratégies de STRESS liées a l'alimentation (Phase IPC Indicative 2 / rCSI = 4 - 18) s'élève à 43% et la proportion ayant mis en place des stratégies CRITIQUES liées à l alimentation (Phase IPC Indicative 3 et + / rCSI &gt;= 19) s'élève à 52%. </v>
      </c>
      <c r="Q40" s="121">
        <f>'mnsa OUTCOMES'!N45</f>
        <v>0.38165639493898001</v>
      </c>
      <c r="R40" s="122">
        <f>'mnsa OUTCOMES'!O45</f>
        <v>8.5027778449511301E-2</v>
      </c>
      <c r="S40" s="122">
        <f>'mnsa OUTCOMES'!P45</f>
        <v>0.42439490518067902</v>
      </c>
      <c r="T40" s="122">
        <f>'mnsa OUTCOMES'!Q45</f>
        <v>0.10892092143083</v>
      </c>
      <c r="U40" s="20" t="str">
        <f t="shared" si="7"/>
        <v>Dans la sous-préfécture de Kaga_Bandoro, le pourcentage de ménage qui n'a pas employé des stratégies liées aux moyens d'existence est de 38 %, le pourcentage de ménage qui a employé des stratégies liées aux moyens d'existence de STRESS est de  9% ,le pourcentage de ménage qui a employé des stratégies liées aux moyens d'existence de CRISE est de 42% ,et le pourcentage de ménage qui a employé des stratégies liées aux moyens d'existence d'URGENCE est de 11% .</v>
      </c>
      <c r="V40" s="151">
        <f>VLOOKUP(CONCATENATE("freq_nut_2_muac.mag_6m_4NA",B40),MSNA_Outcomes_IPC!A:H,8, FALSE)</f>
        <v>0.19888164874890801</v>
      </c>
      <c r="W40" s="131" t="str">
        <f>'Facteurs contributifs MNSA'!$A$2&amp;'Facteurs contributifs MNSA'!A40&amp;'Facteurs contributifs MNSA'!$B$2&amp;'Facteurs contributifs MNSA'!B40&amp;$V$2&amp;ROUND(V40*100,0)&amp;"%. "</f>
        <v xml:space="preserve">Dans la préfecture de Nananagribizi, pour la sous-préfecture de Kaga_Bandoro, le pourcentage d'enfants de 6 à 59 mois dépistés en MALNUTRITION AIGUE GLOBALE (MAG) s'élève à 20%. </v>
      </c>
      <c r="X40" s="151">
        <f>VLOOKUP(CONCATENATE("deces_nontraumaNA",B40),MSNA_Outcomes_IPC!A:H,8, FALSE)</f>
        <v>0.34467448565597403</v>
      </c>
      <c r="Y40" s="128" t="str">
        <f>'Facteurs contributifs MNSA'!$A$2&amp;'Facteurs contributifs MNSA'!A40&amp;'Facteurs contributifs MNSA'!$B$2&amp;'Facteurs contributifs MNSA'!B40&amp;$X$2&amp;ROUND(X40*100,0)&amp;"%. "</f>
        <v xml:space="preserve">Dans la préfecture de Nananagribizi, pour la sous-préfecture de Kaga_Bandoro, la proportion de ménages déclarant AU MOINS UN DECES A L'EXCEPTION DES DECES DE CAUSE VIOLENTE s'élève à 34%. </v>
      </c>
    </row>
    <row r="41" spans="1:25" ht="99" customHeight="1">
      <c r="A41" s="28" t="s">
        <v>92</v>
      </c>
      <c r="B41" s="80" t="s">
        <v>94</v>
      </c>
      <c r="C41" s="132">
        <f>'mnsa OUTCOMES'!H52</f>
        <v>0.49</v>
      </c>
      <c r="D41" s="133">
        <f>'mnsa OUTCOMES'!I52</f>
        <v>0.44</v>
      </c>
      <c r="E41" s="133">
        <f>'mnsa OUTCOMES'!J52</f>
        <v>7.0000000000000007E-2</v>
      </c>
      <c r="F41" s="20" t="str">
        <f t="shared" si="4"/>
        <v xml:space="preserve">Dans la sous-préfécture de Mbres, le pourcentage de ménages ayant une consommation alimentaire PAUVRE (Phase IPC indicative 4 et +) est de 7%, le pourcentage de ménages ayant une consommation alimentaire LIMITE (Phase IPC indicative 3) est de 44% et le pourcentage ayant une consommation alimentaire ACCEPTABLE (Phase IPC Indicative 1 - 2) est de 49%. </v>
      </c>
      <c r="G41" s="132">
        <f>'mnsa OUTCOMES'!C52</f>
        <v>5.1456919538037001E-2</v>
      </c>
      <c r="H41" s="133">
        <f>'mnsa OUTCOMES'!D52</f>
        <v>4.3573204318656897E-2</v>
      </c>
      <c r="I41" s="133">
        <f>'mnsa OUTCOMES'!E52</f>
        <v>0.75219729765823196</v>
      </c>
      <c r="J41" s="133">
        <f>'mnsa OUTCOMES'!F52</f>
        <v>9.03771640932899E-2</v>
      </c>
      <c r="K41" s="133">
        <f>'mnsa OUTCOMES'!G52</f>
        <v>6.2395414391784101E-2</v>
      </c>
      <c r="L41" s="20" t="str">
        <f t="shared" si="5"/>
        <v xml:space="preserve">Dans la sous-préfécture de Mbres, le pourcentage de ménages n'ayant PAS rencontré de problèmes d'accès à la nourriture sur les 30 derniers jours (Phase Indicative IPC 1 / HHS = 0) est de 5% tandis que la part des ménages déclarant avoir connu une LEGERE FAIM (Phase Indicative IPC 2 / HHS = 1) est de 4% et la proportion déclarant une FAIM MODEREE sur les 30 derniers jours (Phase Indicative IPC 3 / HHS= 2-3) est de 75%. Le pourcentage des ménages déclarant avoir connu une FAIM SEVERE (Phase Indicative IPC 4 / HHS = 4) est de 9% et la part déclarant une FAIM SEVERE (Phase Indicative IPC 5 / HHS = 5 - 6) est de 6%. </v>
      </c>
      <c r="M41" s="121">
        <f>'mnsa OUTCOMES'!K52</f>
        <v>0.01</v>
      </c>
      <c r="N41" s="122">
        <f>'mnsa OUTCOMES'!L52</f>
        <v>0.4</v>
      </c>
      <c r="O41" s="122">
        <f>'mnsa OUTCOMES'!M52</f>
        <v>0.59</v>
      </c>
      <c r="P41" s="20" t="str">
        <f t="shared" si="6"/>
        <v xml:space="preserve">Dans la sous-préfécture de Mbres, le pourcentage de ménages n'ayant PAS mis en place de stratégies liées à l'alimentation (Phase IPC indicative 1 / rCSI = 0 - 3) est de 1% tandis que le pourcentage ayant mis en place des stratégies de STRESS liées a l'alimentation (Phase IPC Indicative 2 / rCSI = 4 - 18) s'élève à 40% et la proportion ayant mis en place des stratégies CRITIQUES liées à l alimentation (Phase IPC Indicative 3 et + / rCSI &gt;= 19) s'élève à 59%. </v>
      </c>
      <c r="Q41" s="121">
        <f>'mnsa OUTCOMES'!N52</f>
        <v>0.208224148361286</v>
      </c>
      <c r="R41" s="122">
        <f>'mnsa OUTCOMES'!O52</f>
        <v>0.14606470148946701</v>
      </c>
      <c r="S41" s="122">
        <f>'mnsa OUTCOMES'!P52</f>
        <v>0.43936954275057399</v>
      </c>
      <c r="T41" s="122">
        <f>'mnsa OUTCOMES'!Q52</f>
        <v>0.20634160739867299</v>
      </c>
      <c r="U41" s="20" t="str">
        <f t="shared" si="7"/>
        <v>Dans la sous-préfécture de Mbres, le pourcentage de ménage qui n'a pas employé des stratégies liées aux moyens d'existence est de 21 %, le pourcentage de ménage qui a employé des stratégies liées aux moyens d'existence de STRESS est de  15% ,le pourcentage de ménage qui a employé des stratégies liées aux moyens d'existence de CRISE est de 44% ,et le pourcentage de ménage qui a employé des stratégies liées aux moyens d'existence d'URGENCE est de 21% .</v>
      </c>
      <c r="V41" s="151">
        <f>VLOOKUP(CONCATENATE("freq_nut_2_muac.mag_6m_4NA",B41),MSNA_Outcomes_IPC!A:H,8, FALSE)</f>
        <v>0.14604946417982001</v>
      </c>
      <c r="W41" s="131" t="str">
        <f>'Facteurs contributifs MNSA'!$A$2&amp;'Facteurs contributifs MNSA'!A41&amp;'Facteurs contributifs MNSA'!$B$2&amp;'Facteurs contributifs MNSA'!B41&amp;$V$2&amp;ROUND(V41*100,0)&amp;"%. "</f>
        <v xml:space="preserve">Dans la préfecture de Nananagribizi, pour la sous-préfecture de Mbres, le pourcentage d'enfants de 6 à 59 mois dépistés en MALNUTRITION AIGUE GLOBALE (MAG) s'élève à 15%. </v>
      </c>
      <c r="X41" s="151">
        <f>VLOOKUP(CONCATENATE("deces_nontraumaNA",B41),MSNA_Outcomes_IPC!A:H,8, FALSE)</f>
        <v>0.16857120461091299</v>
      </c>
      <c r="Y41" s="128" t="str">
        <f>'Facteurs contributifs MNSA'!$A$2&amp;'Facteurs contributifs MNSA'!A41&amp;'Facteurs contributifs MNSA'!$B$2&amp;'Facteurs contributifs MNSA'!B41&amp;$X$2&amp;ROUND(X41*100,0)&amp;"%. "</f>
        <v xml:space="preserve">Dans la préfecture de Nananagribizi, pour la sous-préfecture de Mbres, la proportion de ménages déclarant AU MOINS UN DECES A L'EXCEPTION DES DECES DE CAUSE VIOLENTE s'élève à 17%. </v>
      </c>
    </row>
    <row r="42" spans="1:25" ht="99" customHeight="1">
      <c r="A42" s="28" t="s">
        <v>95</v>
      </c>
      <c r="B42" s="80" t="s">
        <v>96</v>
      </c>
      <c r="C42" s="132">
        <f>'mnsa OUTCOMES'!H20</f>
        <v>0.81</v>
      </c>
      <c r="D42" s="133">
        <f>'mnsa OUTCOMES'!I20</f>
        <v>0.19</v>
      </c>
      <c r="E42" s="133">
        <f>'mnsa OUTCOMES'!J20</f>
        <v>0</v>
      </c>
      <c r="F42" s="20" t="str">
        <f t="shared" si="4"/>
        <v xml:space="preserve">Dans la sous-préfécture de Bimbo, le pourcentage de ménages ayant une consommation alimentaire PAUVRE (Phase IPC indicative 4 et +) est de 0%, le pourcentage de ménages ayant une consommation alimentaire LIMITE (Phase IPC indicative 3) est de 19% et le pourcentage ayant une consommation alimentaire ACCEPTABLE (Phase IPC Indicative 1 - 2) est de 81%. </v>
      </c>
      <c r="G42" s="132">
        <f>'mnsa OUTCOMES'!C20</f>
        <v>0.12877015368682199</v>
      </c>
      <c r="H42" s="133">
        <f>'mnsa OUTCOMES'!D20</f>
        <v>0.109497157057784</v>
      </c>
      <c r="I42" s="133">
        <f>'mnsa OUTCOMES'!E20</f>
        <v>0.57814693869592404</v>
      </c>
      <c r="J42" s="133">
        <f>'mnsa OUTCOMES'!F20</f>
        <v>3.1068183521103E-2</v>
      </c>
      <c r="K42" s="133">
        <f>'mnsa OUTCOMES'!G20</f>
        <v>0.152517567038367</v>
      </c>
      <c r="L42" s="20" t="str">
        <f t="shared" si="5"/>
        <v xml:space="preserve">Dans la sous-préfécture de Bimbo, le pourcentage de ménages n'ayant PAS rencontré de problèmes d'accès à la nourriture sur les 30 derniers jours (Phase Indicative IPC 1 / HHS = 0) est de 13% tandis que la part des ménages déclarant avoir connu une LEGERE FAIM (Phase Indicative IPC 2 / HHS = 1) est de 11% et la proportion déclarant une FAIM MODEREE sur les 30 derniers jours (Phase Indicative IPC 3 / HHS= 2-3) est de 58%. Le pourcentage des ménages déclarant avoir connu une FAIM SEVERE (Phase Indicative IPC 4 / HHS = 4) est de 3% et la part déclarant une FAIM SEVERE (Phase Indicative IPC 5 / HHS = 5 - 6) est de 15%. </v>
      </c>
      <c r="M42" s="121">
        <f>'mnsa OUTCOMES'!K20</f>
        <v>7.0000000000000007E-2</v>
      </c>
      <c r="N42" s="122">
        <f>'mnsa OUTCOMES'!L20</f>
        <v>0.51</v>
      </c>
      <c r="O42" s="122">
        <f>'mnsa OUTCOMES'!M20</f>
        <v>0.42</v>
      </c>
      <c r="P42" s="20" t="str">
        <f t="shared" si="6"/>
        <v xml:space="preserve">Dans la sous-préfécture de Bimbo, le pourcentage de ménages n'ayant PAS mis en place de stratégies liées à l'alimentation (Phase IPC indicative 1 / rCSI = 0 - 3) est de 7% tandis que le pourcentage ayant mis en place des stratégies de STRESS liées a l'alimentation (Phase IPC Indicative 2 / rCSI = 4 - 18) s'élève à 51% et la proportion ayant mis en place des stratégies CRITIQUES liées à l alimentation (Phase IPC Indicative 3 et + / rCSI &gt;= 19) s'élève à 42%. </v>
      </c>
      <c r="Q42" s="121">
        <f>'mnsa OUTCOMES'!N20</f>
        <v>0.27181808290265802</v>
      </c>
      <c r="R42" s="122">
        <f>'mnsa OUTCOMES'!O20</f>
        <v>4.2514584535915001E-2</v>
      </c>
      <c r="S42" s="122">
        <f>'mnsa OUTCOMES'!P20</f>
        <v>0.53216299769206299</v>
      </c>
      <c r="T42" s="122">
        <f>'mnsa OUTCOMES'!Q20</f>
        <v>0.15350433486936299</v>
      </c>
      <c r="U42" s="20" t="str">
        <f t="shared" si="7"/>
        <v>Dans la sous-préfécture de Bimbo, le pourcentage de ménage qui n'a pas employé des stratégies liées aux moyens d'existence est de 27 %, le pourcentage de ménage qui a employé des stratégies liées aux moyens d'existence de STRESS est de  4% ,le pourcentage de ménage qui a employé des stratégies liées aux moyens d'existence de CRISE est de 53% ,et le pourcentage de ménage qui a employé des stratégies liées aux moyens d'existence d'URGENCE est de 15% .</v>
      </c>
      <c r="V42" s="151">
        <f>VLOOKUP(CONCATENATE("freq_nut_2_muac.mag_6m_4NA",B42),MSNA_Outcomes_IPC!A:H,8, FALSE)</f>
        <v>0.118038494438234</v>
      </c>
      <c r="W42" s="131" t="str">
        <f>'Facteurs contributifs MNSA'!$A$2&amp;'Facteurs contributifs MNSA'!A42&amp;'Facteurs contributifs MNSA'!$B$2&amp;'Facteurs contributifs MNSA'!B42&amp;$V$2&amp;ROUND(V42*100,0)&amp;"%. "</f>
        <v xml:space="preserve">Dans la préfecture de Ombelle Mpoko, pour la sous-préfecture de Bimbo, le pourcentage d'enfants de 6 à 59 mois dépistés en MALNUTRITION AIGUE GLOBALE (MAG) s'élève à 12%. </v>
      </c>
      <c r="X42" s="151">
        <f>VLOOKUP(CONCATENATE("deces_nontraumaNA",B42),MSNA_Outcomes_IPC!A:H,8, FALSE)</f>
        <v>0.198460114159068</v>
      </c>
      <c r="Y42" s="128" t="str">
        <f>'Facteurs contributifs MNSA'!$A$2&amp;'Facteurs contributifs MNSA'!A42&amp;'Facteurs contributifs MNSA'!$B$2&amp;'Facteurs contributifs MNSA'!B42&amp;$X$2&amp;ROUND(X42*100,0)&amp;"%. "</f>
        <v xml:space="preserve">Dans la préfecture de Ombelle Mpoko, pour la sous-préfecture de Bimbo, la proportion de ménages déclarant AU MOINS UN DECES A L'EXCEPTION DES DECES DE CAUSE VIOLENTE s'élève à 20%. </v>
      </c>
    </row>
    <row r="43" spans="1:25" ht="99" customHeight="1">
      <c r="A43" s="28" t="s">
        <v>95</v>
      </c>
      <c r="B43" s="80" t="s">
        <v>97</v>
      </c>
      <c r="C43" s="132">
        <f>'mnsa OUTCOMES'!H22</f>
        <v>0.8</v>
      </c>
      <c r="D43" s="133">
        <f>'mnsa OUTCOMES'!I22</f>
        <v>0.2</v>
      </c>
      <c r="E43" s="133">
        <f>'mnsa OUTCOMES'!J22</f>
        <v>0</v>
      </c>
      <c r="F43" s="20" t="str">
        <f t="shared" si="4"/>
        <v xml:space="preserve">Dans la sous-préfécture de Boali, le pourcentage de ménages ayant une consommation alimentaire PAUVRE (Phase IPC indicative 4 et +) est de 0%, le pourcentage de ménages ayant une consommation alimentaire LIMITE (Phase IPC indicative 3) est de 20% et le pourcentage ayant une consommation alimentaire ACCEPTABLE (Phase IPC Indicative 1 - 2) est de 80%. </v>
      </c>
      <c r="G43" s="132">
        <f>'mnsa OUTCOMES'!C22</f>
        <v>0.26883729342520502</v>
      </c>
      <c r="H43" s="133">
        <f>'mnsa OUTCOMES'!D22</f>
        <v>0.121330958526304</v>
      </c>
      <c r="I43" s="133">
        <f>'mnsa OUTCOMES'!E22</f>
        <v>0.48132037166352598</v>
      </c>
      <c r="J43" s="133">
        <f>'mnsa OUTCOMES'!F22</f>
        <v>4.3796503730844698E-2</v>
      </c>
      <c r="K43" s="133">
        <f>'mnsa OUTCOMES'!G22</f>
        <v>8.4714872654120296E-2</v>
      </c>
      <c r="L43" s="20" t="str">
        <f t="shared" si="5"/>
        <v xml:space="preserve">Dans la sous-préfécture de Boali, le pourcentage de ménages n'ayant PAS rencontré de problèmes d'accès à la nourriture sur les 30 derniers jours (Phase Indicative IPC 1 / HHS = 0) est de 27% tandis que la part des ménages déclarant avoir connu une LEGERE FAIM (Phase Indicative IPC 2 / HHS = 1) est de 12% et la proportion déclarant une FAIM MODEREE sur les 30 derniers jours (Phase Indicative IPC 3 / HHS= 2-3) est de 48%. Le pourcentage des ménages déclarant avoir connu une FAIM SEVERE (Phase Indicative IPC 4 / HHS = 4) est de 4% et la part déclarant une FAIM SEVERE (Phase Indicative IPC 5 / HHS = 5 - 6) est de 8%. </v>
      </c>
      <c r="M43" s="121">
        <f>'mnsa OUTCOMES'!K22</f>
        <v>0.18</v>
      </c>
      <c r="N43" s="122">
        <f>'mnsa OUTCOMES'!L22</f>
        <v>0.51</v>
      </c>
      <c r="O43" s="122">
        <f>'mnsa OUTCOMES'!M22</f>
        <v>0.32</v>
      </c>
      <c r="P43" s="20" t="str">
        <f t="shared" si="6"/>
        <v xml:space="preserve">Dans la sous-préfécture de Boali, le pourcentage de ménages n'ayant PAS mis en place de stratégies liées à l'alimentation (Phase IPC indicative 1 / rCSI = 0 - 3) est de 18% tandis que le pourcentage ayant mis en place des stratégies de STRESS liées a l'alimentation (Phase IPC Indicative 2 / rCSI = 4 - 18) s'élève à 51% et la proportion ayant mis en place des stratégies CRITIQUES liées à l alimentation (Phase IPC Indicative 3 et + / rCSI &gt;= 19) s'élève à 32%. </v>
      </c>
      <c r="Q43" s="121">
        <f>'mnsa OUTCOMES'!N22</f>
        <v>0.30312469740148701</v>
      </c>
      <c r="R43" s="122">
        <f>'mnsa OUTCOMES'!O22</f>
        <v>6.1953937006738603E-2</v>
      </c>
      <c r="S43" s="122">
        <f>'mnsa OUTCOMES'!P22</f>
        <v>0.482509861608444</v>
      </c>
      <c r="T43" s="122">
        <f>'mnsa OUTCOMES'!Q22</f>
        <v>0.152411503983331</v>
      </c>
      <c r="U43" s="20" t="str">
        <f t="shared" si="7"/>
        <v>Dans la sous-préfécture de Boali, le pourcentage de ménage qui n'a pas employé des stratégies liées aux moyens d'existence est de 30 %, le pourcentage de ménage qui a employé des stratégies liées aux moyens d'existence de STRESS est de  6% ,le pourcentage de ménage qui a employé des stratégies liées aux moyens d'existence de CRISE est de 48% ,et le pourcentage de ménage qui a employé des stratégies liées aux moyens d'existence d'URGENCE est de 15% .</v>
      </c>
      <c r="V43" s="151">
        <f>VLOOKUP(CONCATENATE("freq_nut_2_muac.mag_6m_4NA",B43),MSNA_Outcomes_IPC!A:H,8, FALSE)</f>
        <v>7.7321868097681407E-2</v>
      </c>
      <c r="W43" s="131" t="str">
        <f>'Facteurs contributifs MNSA'!$A$2&amp;'Facteurs contributifs MNSA'!A43&amp;'Facteurs contributifs MNSA'!$B$2&amp;'Facteurs contributifs MNSA'!B43&amp;$V$2&amp;ROUND(V43*100,0)&amp;"%. "</f>
        <v xml:space="preserve">Dans la préfecture de Ombelle Mpoko, pour la sous-préfecture de Boali, le pourcentage d'enfants de 6 à 59 mois dépistés en MALNUTRITION AIGUE GLOBALE (MAG) s'élève à 8%. </v>
      </c>
      <c r="X43" s="151">
        <f>VLOOKUP(CONCATENATE("deces_nontraumaNA",B43),MSNA_Outcomes_IPC!A:H,8, FALSE)</f>
        <v>0.199202407856056</v>
      </c>
      <c r="Y43" s="128" t="str">
        <f>'Facteurs contributifs MNSA'!$A$2&amp;'Facteurs contributifs MNSA'!A43&amp;'Facteurs contributifs MNSA'!$B$2&amp;'Facteurs contributifs MNSA'!B43&amp;$X$2&amp;ROUND(X43*100,0)&amp;"%. "</f>
        <v xml:space="preserve">Dans la préfecture de Ombelle Mpoko, pour la sous-préfecture de Boali, la proportion de ménages déclarant AU MOINS UN DECES A L'EXCEPTION DES DECES DE CAUSE VIOLENTE s'élève à 20%. </v>
      </c>
    </row>
    <row r="44" spans="1:25" ht="99" customHeight="1">
      <c r="A44" s="28" t="s">
        <v>95</v>
      </c>
      <c r="B44" s="80" t="s">
        <v>98</v>
      </c>
      <c r="C44" s="132">
        <f>'mnsa OUTCOMES'!H26</f>
        <v>0.6</v>
      </c>
      <c r="D44" s="133">
        <f>'mnsa OUTCOMES'!I26</f>
        <v>0.3</v>
      </c>
      <c r="E44" s="133">
        <f>'mnsa OUTCOMES'!J26</f>
        <v>0.1</v>
      </c>
      <c r="F44" s="20" t="str">
        <f t="shared" si="4"/>
        <v xml:space="preserve">Dans la sous-préfécture de Bogangolo, le pourcentage de ménages ayant une consommation alimentaire PAUVRE (Phase IPC indicative 4 et +) est de 10%, le pourcentage de ménages ayant une consommation alimentaire LIMITE (Phase IPC indicative 3) est de 30% et le pourcentage ayant une consommation alimentaire ACCEPTABLE (Phase IPC Indicative 1 - 2) est de 60%. </v>
      </c>
      <c r="G44" s="132">
        <f>'mnsa OUTCOMES'!C26</f>
        <v>0.19145295878868401</v>
      </c>
      <c r="H44" s="133">
        <f>'mnsa OUTCOMES'!D26</f>
        <v>0.130294507547289</v>
      </c>
      <c r="I44" s="133">
        <f>'mnsa OUTCOMES'!E26</f>
        <v>0.59100207332326105</v>
      </c>
      <c r="J44" s="133">
        <f>'mnsa OUTCOMES'!F26</f>
        <v>3.5878397562514E-2</v>
      </c>
      <c r="K44" s="133">
        <f>'mnsa OUTCOMES'!G26</f>
        <v>5.1372062778251799E-2</v>
      </c>
      <c r="L44" s="20" t="str">
        <f t="shared" si="5"/>
        <v xml:space="preserve">Dans la sous-préfécture de Bogangolo, le pourcentage de ménages n'ayant PAS rencontré de problèmes d'accès à la nourriture sur les 30 derniers jours (Phase Indicative IPC 1 / HHS = 0) est de 19% tandis que la part des ménages déclarant avoir connu une LEGERE FAIM (Phase Indicative IPC 2 / HHS = 1) est de 13% et la proportion déclarant une FAIM MODEREE sur les 30 derniers jours (Phase Indicative IPC 3 / HHS= 2-3) est de 59%. Le pourcentage des ménages déclarant avoir connu une FAIM SEVERE (Phase Indicative IPC 4 / HHS = 4) est de 4% et la part déclarant une FAIM SEVERE (Phase Indicative IPC 5 / HHS = 5 - 6) est de 5%. </v>
      </c>
      <c r="M44" s="121">
        <f>'mnsa OUTCOMES'!K26</f>
        <v>0.2</v>
      </c>
      <c r="N44" s="122">
        <f>'mnsa OUTCOMES'!L26</f>
        <v>0.74</v>
      </c>
      <c r="O44" s="122">
        <f>'mnsa OUTCOMES'!M26</f>
        <v>0.05</v>
      </c>
      <c r="P44" s="20" t="str">
        <f t="shared" si="6"/>
        <v xml:space="preserve">Dans la sous-préfécture de Bogangolo, le pourcentage de ménages n'ayant PAS mis en place de stratégies liées à l'alimentation (Phase IPC indicative 1 / rCSI = 0 - 3) est de 20% tandis que le pourcentage ayant mis en place des stratégies de STRESS liées a l'alimentation (Phase IPC Indicative 2 / rCSI = 4 - 18) s'élève à 74% et la proportion ayant mis en place des stratégies CRITIQUES liées à l alimentation (Phase IPC Indicative 3 et + / rCSI &gt;= 19) s'élève à 5%. </v>
      </c>
      <c r="Q44" s="121">
        <f>'mnsa OUTCOMES'!N26</f>
        <v>0.23309880744551001</v>
      </c>
      <c r="R44" s="122">
        <f>'mnsa OUTCOMES'!O26</f>
        <v>7.2379265953329205E-2</v>
      </c>
      <c r="S44" s="122">
        <f>'mnsa OUTCOMES'!P26</f>
        <v>0.48773547975269399</v>
      </c>
      <c r="T44" s="122">
        <f>'mnsa OUTCOMES'!Q26</f>
        <v>0.206786446848467</v>
      </c>
      <c r="U44" s="20" t="str">
        <f t="shared" si="7"/>
        <v>Dans la sous-préfécture de Bogangolo, le pourcentage de ménage qui n'a pas employé des stratégies liées aux moyens d'existence est de 23 %, le pourcentage de ménage qui a employé des stratégies liées aux moyens d'existence de STRESS est de  7% ,le pourcentage de ménage qui a employé des stratégies liées aux moyens d'existence de CRISE est de 49% ,et le pourcentage de ménage qui a employé des stratégies liées aux moyens d'existence d'URGENCE est de 21% .</v>
      </c>
      <c r="V44" s="151">
        <f>VLOOKUP(CONCATENATE("freq_nut_2_muac.mag_6m_4NA",B44),MSNA_Outcomes_IPC!A:H,8, FALSE)</f>
        <v>3.3650799090878099E-2</v>
      </c>
      <c r="W44" s="131" t="str">
        <f>'Facteurs contributifs MNSA'!$A$2&amp;'Facteurs contributifs MNSA'!A44&amp;'Facteurs contributifs MNSA'!$B$2&amp;'Facteurs contributifs MNSA'!B44&amp;$V$2&amp;ROUND(V44*100,0)&amp;"%. "</f>
        <v xml:space="preserve">Dans la préfecture de Ombelle Mpoko, pour la sous-préfecture de Bogangolo, le pourcentage d'enfants de 6 à 59 mois dépistés en MALNUTRITION AIGUE GLOBALE (MAG) s'élève à 3%. </v>
      </c>
      <c r="X44" s="151">
        <f>VLOOKUP(CONCATENATE("deces_nontraumaNA",B44),MSNA_Outcomes_IPC!A:H,8, FALSE)</f>
        <v>0.17419389595448501</v>
      </c>
      <c r="Y44" s="128" t="str">
        <f>'Facteurs contributifs MNSA'!$A$2&amp;'Facteurs contributifs MNSA'!A44&amp;'Facteurs contributifs MNSA'!$B$2&amp;'Facteurs contributifs MNSA'!B44&amp;$X$2&amp;ROUND(X44*100,0)&amp;"%. "</f>
        <v xml:space="preserve">Dans la préfecture de Ombelle Mpoko, pour la sous-préfecture de Bogangolo, la proportion de ménages déclarant AU MOINS UN DECES A L'EXCEPTION DES DECES DE CAUSE VIOLENTE s'élève à 17%. </v>
      </c>
    </row>
    <row r="45" spans="1:25" ht="99" customHeight="1">
      <c r="A45" s="28" t="s">
        <v>95</v>
      </c>
      <c r="B45" s="80" t="s">
        <v>99</v>
      </c>
      <c r="C45" s="132">
        <f>'mnsa OUTCOMES'!H29</f>
        <v>0.87</v>
      </c>
      <c r="D45" s="133">
        <f>'mnsa OUTCOMES'!I29</f>
        <v>0.12</v>
      </c>
      <c r="E45" s="133">
        <f>'mnsa OUTCOMES'!J29</f>
        <v>0.01</v>
      </c>
      <c r="F45" s="20" t="str">
        <f t="shared" si="4"/>
        <v xml:space="preserve">Dans la sous-préfécture de Bossembele, le pourcentage de ménages ayant une consommation alimentaire PAUVRE (Phase IPC indicative 4 et +) est de 1%, le pourcentage de ménages ayant une consommation alimentaire LIMITE (Phase IPC indicative 3) est de 12% et le pourcentage ayant une consommation alimentaire ACCEPTABLE (Phase IPC Indicative 1 - 2) est de 87%. </v>
      </c>
      <c r="G45" s="132">
        <f>'mnsa OUTCOMES'!C29</f>
        <v>0.275358168169555</v>
      </c>
      <c r="H45" s="133">
        <f>'mnsa OUTCOMES'!D29</f>
        <v>9.4573138206426502E-2</v>
      </c>
      <c r="I45" s="133">
        <f>'mnsa OUTCOMES'!E29</f>
        <v>0.53065513850827195</v>
      </c>
      <c r="J45" s="133">
        <f>'mnsa OUTCOMES'!F29</f>
        <v>1.8455040136665601E-2</v>
      </c>
      <c r="K45" s="133">
        <f>'mnsa OUTCOMES'!G29</f>
        <v>8.0958514979080506E-2</v>
      </c>
      <c r="L45" s="20" t="str">
        <f t="shared" si="5"/>
        <v xml:space="preserve">Dans la sous-préfécture de Bossembele, le pourcentage de ménages n'ayant PAS rencontré de problèmes d'accès à la nourriture sur les 30 derniers jours (Phase Indicative IPC 1 / HHS = 0) est de 28% tandis que la part des ménages déclarant avoir connu une LEGERE FAIM (Phase Indicative IPC 2 / HHS = 1) est de 9% et la proportion déclarant une FAIM MODEREE sur les 30 derniers jours (Phase Indicative IPC 3 / HHS= 2-3) est de 53%. Le pourcentage des ménages déclarant avoir connu une FAIM SEVERE (Phase Indicative IPC 4 / HHS = 4) est de 2% et la part déclarant une FAIM SEVERE (Phase Indicative IPC 5 / HHS = 5 - 6) est de 8%. </v>
      </c>
      <c r="M45" s="121">
        <f>'mnsa OUTCOMES'!K29</f>
        <v>0.11</v>
      </c>
      <c r="N45" s="122">
        <f>'mnsa OUTCOMES'!L29</f>
        <v>0.43</v>
      </c>
      <c r="O45" s="122">
        <f>'mnsa OUTCOMES'!M29</f>
        <v>0.46</v>
      </c>
      <c r="P45" s="20" t="str">
        <f t="shared" si="6"/>
        <v xml:space="preserve">Dans la sous-préfécture de Bossembele, le pourcentage de ménages n'ayant PAS mis en place de stratégies liées à l'alimentation (Phase IPC indicative 1 / rCSI = 0 - 3) est de 11% tandis que le pourcentage ayant mis en place des stratégies de STRESS liées a l'alimentation (Phase IPC Indicative 2 / rCSI = 4 - 18) s'élève à 43% et la proportion ayant mis en place des stratégies CRITIQUES liées à l alimentation (Phase IPC Indicative 3 et + / rCSI &gt;= 19) s'élève à 46%. </v>
      </c>
      <c r="Q45" s="121">
        <f>'mnsa OUTCOMES'!N29</f>
        <v>0.32552458308438897</v>
      </c>
      <c r="R45" s="122">
        <f>'mnsa OUTCOMES'!O29</f>
        <v>0.147813266394834</v>
      </c>
      <c r="S45" s="122">
        <f>'mnsa OUTCOMES'!P29</f>
        <v>0.27135602062952402</v>
      </c>
      <c r="T45" s="122">
        <f>'mnsa OUTCOMES'!Q29</f>
        <v>0.25530612989125301</v>
      </c>
      <c r="U45" s="20" t="str">
        <f t="shared" si="7"/>
        <v>Dans la sous-préfécture de Bossembele, le pourcentage de ménage qui n'a pas employé des stratégies liées aux moyens d'existence est de 33 %, le pourcentage de ménage qui a employé des stratégies liées aux moyens d'existence de STRESS est de  15% ,le pourcentage de ménage qui a employé des stratégies liées aux moyens d'existence de CRISE est de 27% ,et le pourcentage de ménage qui a employé des stratégies liées aux moyens d'existence d'URGENCE est de 26% .</v>
      </c>
      <c r="V45" s="151">
        <f>VLOOKUP(CONCATENATE("freq_nut_2_muac.mag_6m_4NA",B45),MSNA_Outcomes_IPC!A:H,8, FALSE)</f>
        <v>4.3550357407583298E-2</v>
      </c>
      <c r="W45" s="131" t="str">
        <f>'Facteurs contributifs MNSA'!$A$2&amp;'Facteurs contributifs MNSA'!A45&amp;'Facteurs contributifs MNSA'!$B$2&amp;'Facteurs contributifs MNSA'!B45&amp;$V$2&amp;ROUND(V45*100,0)&amp;"%. "</f>
        <v xml:space="preserve">Dans la préfecture de Ombelle Mpoko, pour la sous-préfecture de Bossembele, le pourcentage d'enfants de 6 à 59 mois dépistés en MALNUTRITION AIGUE GLOBALE (MAG) s'élève à 4%. </v>
      </c>
      <c r="X45" s="151">
        <f>VLOOKUP(CONCATENATE("deces_nontraumaNA",B45),MSNA_Outcomes_IPC!A:H,8, FALSE)</f>
        <v>0.126655165477144</v>
      </c>
      <c r="Y45" s="128" t="str">
        <f>'Facteurs contributifs MNSA'!$A$2&amp;'Facteurs contributifs MNSA'!A45&amp;'Facteurs contributifs MNSA'!$B$2&amp;'Facteurs contributifs MNSA'!B45&amp;$X$2&amp;ROUND(X45*100,0)&amp;"%. "</f>
        <v xml:space="preserve">Dans la préfecture de Ombelle Mpoko, pour la sous-préfecture de Bossembele, la proportion de ménages déclarant AU MOINS UN DECES A L'EXCEPTION DES DECES DE CAUSE VIOLENTE s'élève à 13%. </v>
      </c>
    </row>
    <row r="46" spans="1:25" ht="99" customHeight="1">
      <c r="A46" s="28" t="s">
        <v>95</v>
      </c>
      <c r="B46" s="80" t="s">
        <v>100</v>
      </c>
      <c r="C46" s="132">
        <f>'mnsa OUTCOMES'!H36</f>
        <v>0.75</v>
      </c>
      <c r="D46" s="133">
        <f>'mnsa OUTCOMES'!I36</f>
        <v>0.19</v>
      </c>
      <c r="E46" s="133">
        <f>'mnsa OUTCOMES'!J36</f>
        <v>0.06</v>
      </c>
      <c r="F46" s="20" t="str">
        <f t="shared" si="4"/>
        <v xml:space="preserve">Dans la sous-préfécture de Damara, le pourcentage de ménages ayant une consommation alimentaire PAUVRE (Phase IPC indicative 4 et +) est de 6%, le pourcentage de ménages ayant une consommation alimentaire LIMITE (Phase IPC indicative 3) est de 19% et le pourcentage ayant une consommation alimentaire ACCEPTABLE (Phase IPC Indicative 1 - 2) est de 75%. </v>
      </c>
      <c r="G46" s="132">
        <f>'mnsa OUTCOMES'!C36</f>
        <v>0.23163003189148401</v>
      </c>
      <c r="H46" s="133">
        <f>'mnsa OUTCOMES'!D36</f>
        <v>6.9554638255104703E-2</v>
      </c>
      <c r="I46" s="133">
        <f>'mnsa OUTCOMES'!E36</f>
        <v>0.69428456395081195</v>
      </c>
      <c r="J46" s="133">
        <f>'mnsa OUTCOMES'!F36</f>
        <v>4.5307659025993104E-3</v>
      </c>
      <c r="K46" s="133">
        <v>0</v>
      </c>
      <c r="L46" s="20" t="str">
        <f t="shared" si="5"/>
        <v xml:space="preserve">Dans la sous-préfécture de Damara, le pourcentage de ménages n'ayant PAS rencontré de problèmes d'accès à la nourriture sur les 30 derniers jours (Phase Indicative IPC 1 / HHS = 0) est de 23% tandis que la part des ménages déclarant avoir connu une LEGERE FAIM (Phase Indicative IPC 2 / HHS = 1) est de 7% et la proportion déclarant une FAIM MODEREE sur les 30 derniers jours (Phase Indicative IPC 3 / HHS= 2-3) est de 69%. Le pourcentage des ménages déclarant avoir connu une FAIM SEVERE (Phase Indicative IPC 4 / HHS = 4) est de 0% et la part déclarant une FAIM SEVERE (Phase Indicative IPC 5 / HHS = 5 - 6) est de 0%. </v>
      </c>
      <c r="M46" s="121">
        <f>'mnsa OUTCOMES'!K36</f>
        <v>0.21</v>
      </c>
      <c r="N46" s="122">
        <f>'mnsa OUTCOMES'!L36</f>
        <v>0.64</v>
      </c>
      <c r="O46" s="122">
        <f>'mnsa OUTCOMES'!M36</f>
        <v>0.15</v>
      </c>
      <c r="P46" s="20" t="str">
        <f t="shared" si="6"/>
        <v xml:space="preserve">Dans la sous-préfécture de Damara, le pourcentage de ménages n'ayant PAS mis en place de stratégies liées à l'alimentation (Phase IPC indicative 1 / rCSI = 0 - 3) est de 21% tandis que le pourcentage ayant mis en place des stratégies de STRESS liées a l'alimentation (Phase IPC Indicative 2 / rCSI = 4 - 18) s'élève à 64% et la proportion ayant mis en place des stratégies CRITIQUES liées à l alimentation (Phase IPC Indicative 3 et + / rCSI &gt;= 19) s'élève à 15%. </v>
      </c>
      <c r="Q46" s="121">
        <f>'mnsa OUTCOMES'!N36</f>
        <v>0.25727892864424701</v>
      </c>
      <c r="R46" s="122">
        <f>'mnsa OUTCOMES'!O36</f>
        <v>0.102849669776435</v>
      </c>
      <c r="S46" s="122">
        <f>'mnsa OUTCOMES'!P36</f>
        <v>0.37368575428828799</v>
      </c>
      <c r="T46" s="122">
        <f>'mnsa OUTCOMES'!Q36</f>
        <v>0.26618564729103</v>
      </c>
      <c r="U46" s="20" t="str">
        <f t="shared" si="7"/>
        <v>Dans la sous-préfécture de Damara, le pourcentage de ménage qui n'a pas employé des stratégies liées aux moyens d'existence est de 26 %, le pourcentage de ménage qui a employé des stratégies liées aux moyens d'existence de STRESS est de  10% ,le pourcentage de ménage qui a employé des stratégies liées aux moyens d'existence de CRISE est de 37% ,et le pourcentage de ménage qui a employé des stratégies liées aux moyens d'existence d'URGENCE est de 27% .</v>
      </c>
      <c r="V46" s="151">
        <f>VLOOKUP(CONCATENATE("freq_nut_2_muac.mag_6m_4NA",B46),MSNA_Outcomes_IPC!A:H,8, FALSE)</f>
        <v>9.8021057976100195E-2</v>
      </c>
      <c r="W46" s="131" t="str">
        <f>'Facteurs contributifs MNSA'!$A$2&amp;'Facteurs contributifs MNSA'!A46&amp;'Facteurs contributifs MNSA'!$B$2&amp;'Facteurs contributifs MNSA'!B46&amp;$V$2&amp;ROUND(V46*100,0)&amp;"%. "</f>
        <v xml:space="preserve">Dans la préfecture de Ombelle Mpoko, pour la sous-préfecture de Damara, le pourcentage d'enfants de 6 à 59 mois dépistés en MALNUTRITION AIGUE GLOBALE (MAG) s'élève à 10%. </v>
      </c>
      <c r="X46" s="151">
        <f>VLOOKUP(CONCATENATE("deces_nontraumaNA",B46),MSNA_Outcomes_IPC!A:H,8, FALSE)</f>
        <v>0.25515617638914301</v>
      </c>
      <c r="Y46" s="128" t="str">
        <f>'Facteurs contributifs MNSA'!$A$2&amp;'Facteurs contributifs MNSA'!A46&amp;'Facteurs contributifs MNSA'!$B$2&amp;'Facteurs contributifs MNSA'!B46&amp;$X$2&amp;ROUND(X46*100,0)&amp;"%. "</f>
        <v xml:space="preserve">Dans la préfecture de Ombelle Mpoko, pour la sous-préfecture de Damara, la proportion de ménages déclarant AU MOINS UN DECES A L'EXCEPTION DES DECES DE CAUSE VIOLENTE s'élève à 26%. </v>
      </c>
    </row>
    <row r="47" spans="1:25" ht="99" customHeight="1">
      <c r="A47" s="28" t="s">
        <v>95</v>
      </c>
      <c r="B47" s="80" t="s">
        <v>101</v>
      </c>
      <c r="C47" s="132">
        <f>'mnsa OUTCOMES'!H68</f>
        <v>0.82</v>
      </c>
      <c r="D47" s="133">
        <f>'mnsa OUTCOMES'!I68</f>
        <v>0.15</v>
      </c>
      <c r="E47" s="133">
        <f>'mnsa OUTCOMES'!J68</f>
        <v>0.03</v>
      </c>
      <c r="F47" s="20" t="str">
        <f t="shared" si="4"/>
        <v xml:space="preserve">Dans la sous-préfécture de Yaloke, le pourcentage de ménages ayant une consommation alimentaire PAUVRE (Phase IPC indicative 4 et +) est de 3%, le pourcentage de ménages ayant une consommation alimentaire LIMITE (Phase IPC indicative 3) est de 15% et le pourcentage ayant une consommation alimentaire ACCEPTABLE (Phase IPC Indicative 1 - 2) est de 82%. </v>
      </c>
      <c r="G47" s="132">
        <f>'mnsa OUTCOMES'!C68</f>
        <v>0.31163233351829001</v>
      </c>
      <c r="H47" s="133">
        <f>'mnsa OUTCOMES'!D68</f>
        <v>7.9848033831762297E-2</v>
      </c>
      <c r="I47" s="133">
        <f>'mnsa OUTCOMES'!E68</f>
        <v>0.53339820388814196</v>
      </c>
      <c r="J47" s="133">
        <f>'mnsa OUTCOMES'!F68</f>
        <v>1.0158268315752899E-2</v>
      </c>
      <c r="K47" s="133">
        <f>'mnsa OUTCOMES'!G68</f>
        <v>6.4963160446052701E-2</v>
      </c>
      <c r="L47" s="20" t="str">
        <f t="shared" si="5"/>
        <v xml:space="preserve">Dans la sous-préfécture de Yaloke, le pourcentage de ménages n'ayant PAS rencontré de problèmes d'accès à la nourriture sur les 30 derniers jours (Phase Indicative IPC 1 / HHS = 0) est de 31% tandis que la part des ménages déclarant avoir connu une LEGERE FAIM (Phase Indicative IPC 2 / HHS = 1) est de 8% et la proportion déclarant une FAIM MODEREE sur les 30 derniers jours (Phase Indicative IPC 3 / HHS= 2-3) est de 53%. Le pourcentage des ménages déclarant avoir connu une FAIM SEVERE (Phase Indicative IPC 4 / HHS = 4) est de 1% et la part déclarant une FAIM SEVERE (Phase Indicative IPC 5 / HHS = 5 - 6) est de 6%. </v>
      </c>
      <c r="M47" s="121">
        <f>'mnsa OUTCOMES'!K68</f>
        <v>0.21</v>
      </c>
      <c r="N47" s="122">
        <f>'mnsa OUTCOMES'!L68</f>
        <v>0.42</v>
      </c>
      <c r="O47" s="122">
        <f>'mnsa OUTCOMES'!M68</f>
        <v>0.37</v>
      </c>
      <c r="P47" s="20" t="str">
        <f t="shared" si="6"/>
        <v xml:space="preserve">Dans la sous-préfécture de Yaloke, le pourcentage de ménages n'ayant PAS mis en place de stratégies liées à l'alimentation (Phase IPC indicative 1 / rCSI = 0 - 3) est de 21% tandis que le pourcentage ayant mis en place des stratégies de STRESS liées a l'alimentation (Phase IPC Indicative 2 / rCSI = 4 - 18) s'élève à 42% et la proportion ayant mis en place des stratégies CRITIQUES liées à l alimentation (Phase IPC Indicative 3 et + / rCSI &gt;= 19) s'élève à 37%. </v>
      </c>
      <c r="Q47" s="121">
        <f>'mnsa OUTCOMES'!N68</f>
        <v>0.34015925264610802</v>
      </c>
      <c r="R47" s="122">
        <f>'mnsa OUTCOMES'!O68</f>
        <v>0.19584413660574301</v>
      </c>
      <c r="S47" s="122">
        <f>'mnsa OUTCOMES'!P68</f>
        <v>0.26875475721716102</v>
      </c>
      <c r="T47" s="122">
        <f>'mnsa OUTCOMES'!Q68</f>
        <v>0.195241853530988</v>
      </c>
      <c r="U47" s="20" t="str">
        <f t="shared" si="7"/>
        <v>Dans la sous-préfécture de Yaloke, le pourcentage de ménage qui n'a pas employé des stratégies liées aux moyens d'existence est de 34 %, le pourcentage de ménage qui a employé des stratégies liées aux moyens d'existence de STRESS est de  20% ,le pourcentage de ménage qui a employé des stratégies liées aux moyens d'existence de CRISE est de 27% ,et le pourcentage de ménage qui a employé des stratégies liées aux moyens d'existence d'URGENCE est de 20% .</v>
      </c>
      <c r="V47" s="151">
        <f>VLOOKUP(CONCATENATE("freq_nut_2_muac.mag_6m_4NA",B47),MSNA_Outcomes_IPC!A:H,8, FALSE)</f>
        <v>5.7799228248786097E-2</v>
      </c>
      <c r="W47" s="131" t="str">
        <f>'Facteurs contributifs MNSA'!$A$2&amp;'Facteurs contributifs MNSA'!A47&amp;'Facteurs contributifs MNSA'!$B$2&amp;'Facteurs contributifs MNSA'!B47&amp;$V$2&amp;ROUND(V47*100,0)&amp;"%. "</f>
        <v xml:space="preserve">Dans la préfecture de Ombelle Mpoko, pour la sous-préfecture de Yaloke, le pourcentage d'enfants de 6 à 59 mois dépistés en MALNUTRITION AIGUE GLOBALE (MAG) s'élève à 6%. </v>
      </c>
      <c r="X47" s="151">
        <f>VLOOKUP(CONCATENATE("deces_nontraumaNA",B47),MSNA_Outcomes_IPC!A:H,8, FALSE)</f>
        <v>0.19061644433278099</v>
      </c>
      <c r="Y47" s="128" t="str">
        <f>'Facteurs contributifs MNSA'!$A$2&amp;'Facteurs contributifs MNSA'!A47&amp;'Facteurs contributifs MNSA'!$B$2&amp;'Facteurs contributifs MNSA'!B47&amp;$X$2&amp;ROUND(X47*100,0)&amp;"%. "</f>
        <v xml:space="preserve">Dans la préfecture de Ombelle Mpoko, pour la sous-préfecture de Yaloke, la proportion de ménages déclarant AU MOINS UN DECES A L'EXCEPTION DES DECES DE CAUSE VIOLENTE s'élève à 19%. </v>
      </c>
    </row>
    <row r="48" spans="1:25" ht="99" customHeight="1">
      <c r="A48" s="28" t="s">
        <v>102</v>
      </c>
      <c r="B48" s="80" t="s">
        <v>103</v>
      </c>
      <c r="C48" s="132">
        <f>'mnsa OUTCOMES'!H9</f>
        <v>0.27</v>
      </c>
      <c r="D48" s="133">
        <f>'mnsa OUTCOMES'!I9</f>
        <v>0.56000000000000005</v>
      </c>
      <c r="E48" s="133">
        <f>'mnsa OUTCOMES'!J9</f>
        <v>0.18</v>
      </c>
      <c r="F48" s="20" t="str">
        <f t="shared" si="4"/>
        <v xml:space="preserve">Dans la sous-préfécture de Bakala, le pourcentage de ménages ayant une consommation alimentaire PAUVRE (Phase IPC indicative 4 et +) est de 18%, le pourcentage de ménages ayant une consommation alimentaire LIMITE (Phase IPC indicative 3) est de 56% et le pourcentage ayant une consommation alimentaire ACCEPTABLE (Phase IPC Indicative 1 - 2) est de 27%. </v>
      </c>
      <c r="G48" s="132">
        <f>'mnsa OUTCOMES'!C9</f>
        <v>6.6682891591593602E-2</v>
      </c>
      <c r="H48" s="133">
        <f>'mnsa OUTCOMES'!D9</f>
        <v>9.3910149287903102E-2</v>
      </c>
      <c r="I48" s="133">
        <f>'mnsa OUTCOMES'!E9</f>
        <v>0.76296877652580597</v>
      </c>
      <c r="J48" s="133">
        <f>'mnsa OUTCOMES'!F9</f>
        <v>7.6438182594696993E-2</v>
      </c>
      <c r="K48" s="133">
        <v>0</v>
      </c>
      <c r="L48" s="20" t="str">
        <f t="shared" si="5"/>
        <v xml:space="preserve">Dans la sous-préfécture de Bakala, le pourcentage de ménages n'ayant PAS rencontré de problèmes d'accès à la nourriture sur les 30 derniers jours (Phase Indicative IPC 1 / HHS = 0) est de 7% tandis que la part des ménages déclarant avoir connu une LEGERE FAIM (Phase Indicative IPC 2 / HHS = 1) est de 9% et la proportion déclarant une FAIM MODEREE sur les 30 derniers jours (Phase Indicative IPC 3 / HHS= 2-3) est de 76%. Le pourcentage des ménages déclarant avoir connu une FAIM SEVERE (Phase Indicative IPC 4 / HHS = 4) est de 8% et la part déclarant une FAIM SEVERE (Phase Indicative IPC 5 / HHS = 5 - 6) est de 0%. </v>
      </c>
      <c r="M48" s="121">
        <f>'mnsa OUTCOMES'!K9</f>
        <v>0.05</v>
      </c>
      <c r="N48" s="122">
        <f>'mnsa OUTCOMES'!L9</f>
        <v>0.63</v>
      </c>
      <c r="O48" s="122">
        <f>'mnsa OUTCOMES'!M9</f>
        <v>0.32</v>
      </c>
      <c r="P48" s="20" t="str">
        <f t="shared" si="6"/>
        <v xml:space="preserve">Dans la sous-préfécture de Bakala, le pourcentage de ménages n'ayant PAS mis en place de stratégies liées à l'alimentation (Phase IPC indicative 1 / rCSI = 0 - 3) est de 5% tandis que le pourcentage ayant mis en place des stratégies de STRESS liées a l'alimentation (Phase IPC Indicative 2 / rCSI = 4 - 18) s'élève à 63% et la proportion ayant mis en place des stratégies CRITIQUES liées à l alimentation (Phase IPC Indicative 3 et + / rCSI &gt;= 19) s'élève à 32%. </v>
      </c>
      <c r="Q48" s="121">
        <f>'mnsa OUTCOMES'!N9</f>
        <v>0.369241367635811</v>
      </c>
      <c r="R48" s="122">
        <f>'mnsa OUTCOMES'!O9</f>
        <v>3.82381014259617E-2</v>
      </c>
      <c r="S48" s="122">
        <f>'mnsa OUTCOMES'!P9</f>
        <v>0.45261051074368303</v>
      </c>
      <c r="T48" s="122">
        <f>'mnsa OUTCOMES'!Q9</f>
        <v>0.13991002019454399</v>
      </c>
      <c r="U48" s="20" t="str">
        <f t="shared" si="7"/>
        <v>Dans la sous-préfécture de Bakala, le pourcentage de ménage qui n'a pas employé des stratégies liées aux moyens d'existence est de 37 %, le pourcentage de ménage qui a employé des stratégies liées aux moyens d'existence de STRESS est de  4% ,le pourcentage de ménage qui a employé des stratégies liées aux moyens d'existence de CRISE est de 45% ,et le pourcentage de ménage qui a employé des stratégies liées aux moyens d'existence d'URGENCE est de 14% .</v>
      </c>
      <c r="V48" s="151">
        <f>VLOOKUP(CONCATENATE("freq_nut_2_muac.mag_6m_4NA",B48),MSNA_Outcomes_IPC!A:H,8, FALSE)</f>
        <v>0.14545274775633599</v>
      </c>
      <c r="W48" s="131" t="str">
        <f>'Facteurs contributifs MNSA'!$A$2&amp;'Facteurs contributifs MNSA'!A48&amp;'Facteurs contributifs MNSA'!$B$2&amp;'Facteurs contributifs MNSA'!B48&amp;$V$2&amp;ROUND(V48*100,0)&amp;"%. "</f>
        <v xml:space="preserve">Dans la préfecture de Ouaka, pour la sous-préfecture de Bakala, le pourcentage d'enfants de 6 à 59 mois dépistés en MALNUTRITION AIGUE GLOBALE (MAG) s'élève à 15%. </v>
      </c>
      <c r="X48" s="151">
        <f>VLOOKUP(CONCATENATE("deces_nontraumaNA",B48),MSNA_Outcomes_IPC!A:H,8, FALSE)</f>
        <v>0.29921556690078099</v>
      </c>
      <c r="Y48" s="128" t="str">
        <f>'Facteurs contributifs MNSA'!$A$2&amp;'Facteurs contributifs MNSA'!A48&amp;'Facteurs contributifs MNSA'!$B$2&amp;'Facteurs contributifs MNSA'!B48&amp;$X$2&amp;ROUND(X48*100,0)&amp;"%. "</f>
        <v xml:space="preserve">Dans la préfecture de Ouaka, pour la sous-préfecture de Bakala, la proportion de ménages déclarant AU MOINS UN DECES A L'EXCEPTION DES DECES DE CAUSE VIOLENTE s'élève à 30%. </v>
      </c>
    </row>
    <row r="49" spans="1:25" ht="99" customHeight="1">
      <c r="A49" s="28" t="s">
        <v>102</v>
      </c>
      <c r="B49" s="80" t="s">
        <v>104</v>
      </c>
      <c r="C49" s="132">
        <f>'mnsa OUTCOMES'!H11</f>
        <v>0.64</v>
      </c>
      <c r="D49" s="133">
        <f>'mnsa OUTCOMES'!I11</f>
        <v>0.33</v>
      </c>
      <c r="E49" s="133">
        <f>'mnsa OUTCOMES'!J11</f>
        <v>0.04</v>
      </c>
      <c r="F49" s="20" t="str">
        <f t="shared" si="4"/>
        <v xml:space="preserve">Dans la sous-préfécture de Bambari, le pourcentage de ménages ayant une consommation alimentaire PAUVRE (Phase IPC indicative 4 et +) est de 4%, le pourcentage de ménages ayant une consommation alimentaire LIMITE (Phase IPC indicative 3) est de 33% et le pourcentage ayant une consommation alimentaire ACCEPTABLE (Phase IPC Indicative 1 - 2) est de 64%. </v>
      </c>
      <c r="G49" s="132">
        <f>'mnsa OUTCOMES'!C11</f>
        <v>0.20191586168515999</v>
      </c>
      <c r="H49" s="133">
        <f>'mnsa OUTCOMES'!D11</f>
        <v>5.9417058340232601E-2</v>
      </c>
      <c r="I49" s="133">
        <f>'mnsa OUTCOMES'!E11</f>
        <v>0.71046440208191197</v>
      </c>
      <c r="J49" s="133">
        <f>'mnsa OUTCOMES'!F11</f>
        <v>8.6867709576031904E-4</v>
      </c>
      <c r="K49" s="133">
        <f>'mnsa OUTCOMES'!G11</f>
        <v>2.73340007969353E-2</v>
      </c>
      <c r="L49" s="20" t="str">
        <f t="shared" si="5"/>
        <v xml:space="preserve">Dans la sous-préfécture de Bambari, le pourcentage de ménages n'ayant PAS rencontré de problèmes d'accès à la nourriture sur les 30 derniers jours (Phase Indicative IPC 1 / HHS = 0) est de 20% tandis que la part des ménages déclarant avoir connu une LEGERE FAIM (Phase Indicative IPC 2 / HHS = 1) est de 6% et la proportion déclarant une FAIM MODEREE sur les 30 derniers jours (Phase Indicative IPC 3 / HHS= 2-3) est de 71%. Le pourcentage des ménages déclarant avoir connu une FAIM SEVERE (Phase Indicative IPC 4 / HHS = 4) est de 0% et la part déclarant une FAIM SEVERE (Phase Indicative IPC 5 / HHS = 5 - 6) est de 3%. </v>
      </c>
      <c r="M49" s="121">
        <f>'mnsa OUTCOMES'!K11</f>
        <v>0.13</v>
      </c>
      <c r="N49" s="122">
        <f>'mnsa OUTCOMES'!L11</f>
        <v>0.37</v>
      </c>
      <c r="O49" s="122">
        <f>'mnsa OUTCOMES'!M11</f>
        <v>0.5</v>
      </c>
      <c r="P49" s="20" t="str">
        <f t="shared" si="6"/>
        <v xml:space="preserve">Dans la sous-préfécture de Bambari, le pourcentage de ménages n'ayant PAS mis en place de stratégies liées à l'alimentation (Phase IPC indicative 1 / rCSI = 0 - 3) est de 13% tandis que le pourcentage ayant mis en place des stratégies de STRESS liées a l'alimentation (Phase IPC Indicative 2 / rCSI = 4 - 18) s'élève à 37% et la proportion ayant mis en place des stratégies CRITIQUES liées à l alimentation (Phase IPC Indicative 3 et + / rCSI &gt;= 19) s'élève à 50%. </v>
      </c>
      <c r="Q49" s="121">
        <f>'mnsa OUTCOMES'!N11</f>
        <v>0.38546617524570398</v>
      </c>
      <c r="R49" s="122">
        <f>'mnsa OUTCOMES'!O11</f>
        <v>0.102269656119531</v>
      </c>
      <c r="S49" s="122">
        <f>'mnsa OUTCOMES'!P11</f>
        <v>0.37709147844763602</v>
      </c>
      <c r="T49" s="122">
        <f>'mnsa OUTCOMES'!Q11</f>
        <v>0.13517269018712899</v>
      </c>
      <c r="U49" s="20" t="str">
        <f t="shared" si="7"/>
        <v>Dans la sous-préfécture de Bambari, le pourcentage de ménage qui n'a pas employé des stratégies liées aux moyens d'existence est de 39 %, le pourcentage de ménage qui a employé des stratégies liées aux moyens d'existence de STRESS est de  10% ,le pourcentage de ménage qui a employé des stratégies liées aux moyens d'existence de CRISE est de 38% ,et le pourcentage de ménage qui a employé des stratégies liées aux moyens d'existence d'URGENCE est de 14% .</v>
      </c>
      <c r="V49" s="151">
        <f>VLOOKUP(CONCATENATE("freq_nut_2_muac.mag_6m_4NA",B49),MSNA_Outcomes_IPC!A:H,8, FALSE)</f>
        <v>7.2744935692207399E-2</v>
      </c>
      <c r="W49" s="131" t="str">
        <f>'Facteurs contributifs MNSA'!$A$2&amp;'Facteurs contributifs MNSA'!A49&amp;'Facteurs contributifs MNSA'!$B$2&amp;'Facteurs contributifs MNSA'!B49&amp;$V$2&amp;ROUND(V49*100,0)&amp;"%. "</f>
        <v xml:space="preserve">Dans la préfecture de Ouaka, pour la sous-préfecture de Bambari, le pourcentage d'enfants de 6 à 59 mois dépistés en MALNUTRITION AIGUE GLOBALE (MAG) s'élève à 7%. </v>
      </c>
      <c r="X49" s="151">
        <f>VLOOKUP(CONCATENATE("deces_nontraumaNA",B49),MSNA_Outcomes_IPC!A:H,8, FALSE)</f>
        <v>0.28380869572546202</v>
      </c>
      <c r="Y49" s="128" t="str">
        <f>'Facteurs contributifs MNSA'!$A$2&amp;'Facteurs contributifs MNSA'!A49&amp;'Facteurs contributifs MNSA'!$B$2&amp;'Facteurs contributifs MNSA'!B49&amp;$X$2&amp;ROUND(X49*100,0)&amp;"%. "</f>
        <v xml:space="preserve">Dans la préfecture de Ouaka, pour la sous-préfecture de Bambari, la proportion de ménages déclarant AU MOINS UN DECES A L'EXCEPTION DES DECES DE CAUSE VIOLENTE s'élève à 28%. </v>
      </c>
    </row>
    <row r="50" spans="1:25" ht="99" customHeight="1">
      <c r="A50" s="28" t="s">
        <v>102</v>
      </c>
      <c r="B50" s="80" t="s">
        <v>105</v>
      </c>
      <c r="C50" s="132">
        <f>'mnsa OUTCOMES'!H42</f>
        <v>0.32</v>
      </c>
      <c r="D50" s="133">
        <f>'mnsa OUTCOMES'!I42</f>
        <v>0.59</v>
      </c>
      <c r="E50" s="133">
        <f>'mnsa OUTCOMES'!J42</f>
        <v>0.09</v>
      </c>
      <c r="F50" s="20" t="str">
        <f t="shared" si="4"/>
        <v xml:space="preserve">Dans la sous-préfécture de Grimari, le pourcentage de ménages ayant une consommation alimentaire PAUVRE (Phase IPC indicative 4 et +) est de 9%, le pourcentage de ménages ayant une consommation alimentaire LIMITE (Phase IPC indicative 3) est de 59% et le pourcentage ayant une consommation alimentaire ACCEPTABLE (Phase IPC Indicative 1 - 2) est de 32%. </v>
      </c>
      <c r="G50" s="132">
        <f>'mnsa OUTCOMES'!C42</f>
        <v>0.16711218836934999</v>
      </c>
      <c r="H50" s="133">
        <f>'mnsa OUTCOMES'!D42</f>
        <v>8.3581456178352595E-2</v>
      </c>
      <c r="I50" s="133">
        <f>'mnsa OUTCOMES'!E42</f>
        <v>0.74895526597734896</v>
      </c>
      <c r="J50" s="133">
        <f>'mnsa OUTCOMES'!F42</f>
        <v>3.51089474948754E-4</v>
      </c>
      <c r="K50" s="133">
        <v>0</v>
      </c>
      <c r="L50" s="20" t="str">
        <f t="shared" si="5"/>
        <v xml:space="preserve">Dans la sous-préfécture de Grimari, le pourcentage de ménages n'ayant PAS rencontré de problèmes d'accès à la nourriture sur les 30 derniers jours (Phase Indicative IPC 1 / HHS = 0) est de 17% tandis que la part des ménages déclarant avoir connu une LEGERE FAIM (Phase Indicative IPC 2 / HHS = 1) est de 8% et la proportion déclarant une FAIM MODEREE sur les 30 derniers jours (Phase Indicative IPC 3 / HHS= 2-3) est de 75%. Le pourcentage des ménages déclarant avoir connu une FAIM SEVERE (Phase Indicative IPC 4 / HHS = 4) est de 0% et la part déclarant une FAIM SEVERE (Phase Indicative IPC 5 / HHS = 5 - 6) est de 0%. </v>
      </c>
      <c r="M50" s="121">
        <f>'mnsa OUTCOMES'!K42</f>
        <v>7.0000000000000007E-2</v>
      </c>
      <c r="N50" s="122">
        <f>'mnsa OUTCOMES'!L42</f>
        <v>0.7</v>
      </c>
      <c r="O50" s="122">
        <f>'mnsa OUTCOMES'!M42</f>
        <v>0.23</v>
      </c>
      <c r="P50" s="20" t="str">
        <f t="shared" si="6"/>
        <v xml:space="preserve">Dans la sous-préfécture de Grimari, le pourcentage de ménages n'ayant PAS mis en place de stratégies liées à l'alimentation (Phase IPC indicative 1 / rCSI = 0 - 3) est de 7% tandis que le pourcentage ayant mis en place des stratégies de STRESS liées a l'alimentation (Phase IPC Indicative 2 / rCSI = 4 - 18) s'élève à 70% et la proportion ayant mis en place des stratégies CRITIQUES liées à l alimentation (Phase IPC Indicative 3 et + / rCSI &gt;= 19) s'élève à 23%. </v>
      </c>
      <c r="Q50" s="121">
        <f>'mnsa OUTCOMES'!N42</f>
        <v>0.116929497572668</v>
      </c>
      <c r="R50" s="122">
        <f>'mnsa OUTCOMES'!O42</f>
        <v>0.14863981900145901</v>
      </c>
      <c r="S50" s="122">
        <f>'mnsa OUTCOMES'!P42</f>
        <v>0.60532696672414499</v>
      </c>
      <c r="T50" s="122">
        <f>'mnsa OUTCOMES'!Q42</f>
        <v>0.12910371670172899</v>
      </c>
      <c r="U50" s="20" t="str">
        <f t="shared" si="7"/>
        <v>Dans la sous-préfécture de Grimari, le pourcentage de ménage qui n'a pas employé des stratégies liées aux moyens d'existence est de 12 %, le pourcentage de ménage qui a employé des stratégies liées aux moyens d'existence de STRESS est de  15% ,le pourcentage de ménage qui a employé des stratégies liées aux moyens d'existence de CRISE est de 61% ,et le pourcentage de ménage qui a employé des stratégies liées aux moyens d'existence d'URGENCE est de 13% .</v>
      </c>
      <c r="V50" s="151">
        <f>VLOOKUP(CONCATENATE("freq_nut_2_muac.mag_6m_4NA",B50),MSNA_Outcomes_IPC!A:H,8, FALSE)</f>
        <v>4.2333135345761497E-2</v>
      </c>
      <c r="W50" s="131" t="str">
        <f>'Facteurs contributifs MNSA'!$A$2&amp;'Facteurs contributifs MNSA'!A50&amp;'Facteurs contributifs MNSA'!$B$2&amp;'Facteurs contributifs MNSA'!B50&amp;$V$2&amp;ROUND(V50*100,0)&amp;"%. "</f>
        <v xml:space="preserve">Dans la préfecture de Ouaka, pour la sous-préfecture de Grimari, le pourcentage d'enfants de 6 à 59 mois dépistés en MALNUTRITION AIGUE GLOBALE (MAG) s'élève à 4%. </v>
      </c>
      <c r="X50" s="151">
        <f>VLOOKUP(CONCATENATE("deces_nontraumaNA",B50),MSNA_Outcomes_IPC!A:H,8, FALSE)</f>
        <v>0.29231335085999599</v>
      </c>
      <c r="Y50" s="128" t="str">
        <f>'Facteurs contributifs MNSA'!$A$2&amp;'Facteurs contributifs MNSA'!A50&amp;'Facteurs contributifs MNSA'!$B$2&amp;'Facteurs contributifs MNSA'!B50&amp;$X$2&amp;ROUND(X50*100,0)&amp;"%. "</f>
        <v xml:space="preserve">Dans la préfecture de Ouaka, pour la sous-préfecture de Grimari, la proportion de ménages déclarant AU MOINS UN DECES A L'EXCEPTION DES DECES DE CAUSE VIOLENTE s'élève à 29%. </v>
      </c>
    </row>
    <row r="51" spans="1:25" ht="99" customHeight="1">
      <c r="A51" s="28" t="s">
        <v>102</v>
      </c>
      <c r="B51" s="80" t="s">
        <v>106</v>
      </c>
      <c r="C51" s="132">
        <f>'mnsa OUTCOMES'!H43</f>
        <v>0.51</v>
      </c>
      <c r="D51" s="133">
        <f>'mnsa OUTCOMES'!I43</f>
        <v>0.44</v>
      </c>
      <c r="E51" s="133">
        <f>'mnsa OUTCOMES'!J43</f>
        <v>0.04</v>
      </c>
      <c r="F51" s="20" t="str">
        <f t="shared" si="4"/>
        <v xml:space="preserve">Dans la sous-préfécture de Ippy, le pourcentage de ménages ayant une consommation alimentaire PAUVRE (Phase IPC indicative 4 et +) est de 4%, le pourcentage de ménages ayant une consommation alimentaire LIMITE (Phase IPC indicative 3) est de 44% et le pourcentage ayant une consommation alimentaire ACCEPTABLE (Phase IPC Indicative 1 - 2) est de 51%. </v>
      </c>
      <c r="G51" s="132">
        <f>'mnsa OUTCOMES'!C43</f>
        <v>0.122400763412613</v>
      </c>
      <c r="H51" s="133">
        <f>'mnsa OUTCOMES'!D43</f>
        <v>0.12441883169696</v>
      </c>
      <c r="I51" s="133">
        <f>'mnsa OUTCOMES'!E43</f>
        <v>0.748429430495125</v>
      </c>
      <c r="J51" s="133">
        <v>0</v>
      </c>
      <c r="K51" s="133">
        <f>'mnsa OUTCOMES'!G43</f>
        <v>4.7509743953017096E-3</v>
      </c>
      <c r="L51" s="20" t="str">
        <f t="shared" si="5"/>
        <v xml:space="preserve">Dans la sous-préfécture de Ippy, le pourcentage de ménages n'ayant PAS rencontré de problèmes d'accès à la nourriture sur les 30 derniers jours (Phase Indicative IPC 1 / HHS = 0) est de 12% tandis que la part des ménages déclarant avoir connu une LEGERE FAIM (Phase Indicative IPC 2 / HHS = 1) est de 12% et la proportion déclarant une FAIM MODEREE sur les 30 derniers jours (Phase Indicative IPC 3 / HHS= 2-3) est de 75%. Le pourcentage des ménages déclarant avoir connu une FAIM SEVERE (Phase Indicative IPC 4 / HHS = 4) est de 0% et la part déclarant une FAIM SEVERE (Phase Indicative IPC 5 / HHS = 5 - 6) est de 0%. </v>
      </c>
      <c r="M51" s="121">
        <f>'mnsa OUTCOMES'!K43</f>
        <v>0.01</v>
      </c>
      <c r="N51" s="122">
        <f>'mnsa OUTCOMES'!L43</f>
        <v>0.57999999999999996</v>
      </c>
      <c r="O51" s="122">
        <f>'mnsa OUTCOMES'!M43</f>
        <v>0.42</v>
      </c>
      <c r="P51" s="20" t="str">
        <f t="shared" si="6"/>
        <v xml:space="preserve">Dans la sous-préfécture de Ippy, le pourcentage de ménages n'ayant PAS mis en place de stratégies liées à l'alimentation (Phase IPC indicative 1 / rCSI = 0 - 3) est de 1% tandis que le pourcentage ayant mis en place des stratégies de STRESS liées a l'alimentation (Phase IPC Indicative 2 / rCSI = 4 - 18) s'élève à 58% et la proportion ayant mis en place des stratégies CRITIQUES liées à l alimentation (Phase IPC Indicative 3 et + / rCSI &gt;= 19) s'élève à 42%. </v>
      </c>
      <c r="Q51" s="121">
        <f>'mnsa OUTCOMES'!N43</f>
        <v>0.25991479379523902</v>
      </c>
      <c r="R51" s="122">
        <f>'mnsa OUTCOMES'!O43</f>
        <v>8.9855123159023498E-2</v>
      </c>
      <c r="S51" s="122">
        <f>'mnsa OUTCOMES'!P43</f>
        <v>0.54632818276893302</v>
      </c>
      <c r="T51" s="122">
        <f>'mnsa OUTCOMES'!Q43</f>
        <v>0.103901900276804</v>
      </c>
      <c r="U51" s="20" t="str">
        <f t="shared" si="7"/>
        <v>Dans la sous-préfécture de Ippy, le pourcentage de ménage qui n'a pas employé des stratégies liées aux moyens d'existence est de 26 %, le pourcentage de ménage qui a employé des stratégies liées aux moyens d'existence de STRESS est de  9% ,le pourcentage de ménage qui a employé des stratégies liées aux moyens d'existence de CRISE est de 55% ,et le pourcentage de ménage qui a employé des stratégies liées aux moyens d'existence d'URGENCE est de 10% .</v>
      </c>
      <c r="V51" s="151">
        <f>VLOOKUP(CONCATENATE("freq_nut_2_muac.mag_6m_4NA",B51),MSNA_Outcomes_IPC!A:H,8, FALSE)</f>
        <v>7.2545710321252996E-2</v>
      </c>
      <c r="W51" s="131" t="str">
        <f>'Facteurs contributifs MNSA'!$A$2&amp;'Facteurs contributifs MNSA'!A51&amp;'Facteurs contributifs MNSA'!$B$2&amp;'Facteurs contributifs MNSA'!B51&amp;$V$2&amp;ROUND(V51*100,0)&amp;"%. "</f>
        <v xml:space="preserve">Dans la préfecture de Ouaka, pour la sous-préfecture de Ippy, le pourcentage d'enfants de 6 à 59 mois dépistés en MALNUTRITION AIGUE GLOBALE (MAG) s'élève à 7%. </v>
      </c>
      <c r="X51" s="151">
        <f>VLOOKUP(CONCATENATE("deces_nontraumaNA",B51),MSNA_Outcomes_IPC!A:H,8, FALSE)</f>
        <v>0.100465751932394</v>
      </c>
      <c r="Y51" s="128" t="str">
        <f>'Facteurs contributifs MNSA'!$A$2&amp;'Facteurs contributifs MNSA'!A51&amp;'Facteurs contributifs MNSA'!$B$2&amp;'Facteurs contributifs MNSA'!B51&amp;$X$2&amp;ROUND(X51*100,0)&amp;"%. "</f>
        <v xml:space="preserve">Dans la préfecture de Ouaka, pour la sous-préfecture de Ippy, la proportion de ménages déclarant AU MOINS UN DECES A L'EXCEPTION DES DECES DE CAUSE VIOLENTE s'élève à 10%. </v>
      </c>
    </row>
    <row r="52" spans="1:25" ht="99" customHeight="1">
      <c r="A52" s="28" t="s">
        <v>102</v>
      </c>
      <c r="B52" s="80" t="s">
        <v>107</v>
      </c>
      <c r="C52" s="132">
        <f>'mnsa OUTCOMES'!H47</f>
        <v>0.62</v>
      </c>
      <c r="D52" s="133">
        <f>'mnsa OUTCOMES'!I47</f>
        <v>0.28000000000000003</v>
      </c>
      <c r="E52" s="133">
        <f>'mnsa OUTCOMES'!J47</f>
        <v>0.1</v>
      </c>
      <c r="F52" s="20" t="str">
        <f t="shared" si="4"/>
        <v xml:space="preserve">Dans la sous-préfécture de Kouango, le pourcentage de ménages ayant une consommation alimentaire PAUVRE (Phase IPC indicative 4 et +) est de 10%, le pourcentage de ménages ayant une consommation alimentaire LIMITE (Phase IPC indicative 3) est de 28% et le pourcentage ayant une consommation alimentaire ACCEPTABLE (Phase IPC Indicative 1 - 2) est de 62%. </v>
      </c>
      <c r="G52" s="132">
        <f>'mnsa OUTCOMES'!C47</f>
        <v>4.1983343020992603E-2</v>
      </c>
      <c r="H52" s="133">
        <f>'mnsa OUTCOMES'!D47</f>
        <v>0.29875694822793902</v>
      </c>
      <c r="I52" s="133">
        <f>'mnsa OUTCOMES'!E47</f>
        <v>0.63446430827379796</v>
      </c>
      <c r="J52" s="133">
        <f>'mnsa OUTCOMES'!F47</f>
        <v>1.9623725518438499E-2</v>
      </c>
      <c r="K52" s="133">
        <f>'mnsa OUTCOMES'!G47</f>
        <v>5.1716749588328502E-3</v>
      </c>
      <c r="L52" s="20" t="str">
        <f t="shared" si="5"/>
        <v xml:space="preserve">Dans la sous-préfécture de Kouango, le pourcentage de ménages n'ayant PAS rencontré de problèmes d'accès à la nourriture sur les 30 derniers jours (Phase Indicative IPC 1 / HHS = 0) est de 4% tandis que la part des ménages déclarant avoir connu une LEGERE FAIM (Phase Indicative IPC 2 / HHS = 1) est de 30% et la proportion déclarant une FAIM MODEREE sur les 30 derniers jours (Phase Indicative IPC 3 / HHS= 2-3) est de 63%. Le pourcentage des ménages déclarant avoir connu une FAIM SEVERE (Phase Indicative IPC 4 / HHS = 4) est de 2% et la part déclarant une FAIM SEVERE (Phase Indicative IPC 5 / HHS = 5 - 6) est de 1%. </v>
      </c>
      <c r="M52" s="121">
        <f>'mnsa OUTCOMES'!K47</f>
        <v>0.09</v>
      </c>
      <c r="N52" s="122">
        <f>'mnsa OUTCOMES'!L47</f>
        <v>0.54</v>
      </c>
      <c r="O52" s="122">
        <f>'mnsa OUTCOMES'!M47</f>
        <v>0.37</v>
      </c>
      <c r="P52" s="20" t="str">
        <f t="shared" si="6"/>
        <v xml:space="preserve">Dans la sous-préfécture de Kouango, le pourcentage de ménages n'ayant PAS mis en place de stratégies liées à l'alimentation (Phase IPC indicative 1 / rCSI = 0 - 3) est de 9% tandis que le pourcentage ayant mis en place des stratégies de STRESS liées a l'alimentation (Phase IPC Indicative 2 / rCSI = 4 - 18) s'élève à 54% et la proportion ayant mis en place des stratégies CRITIQUES liées à l alimentation (Phase IPC Indicative 3 et + / rCSI &gt;= 19) s'élève à 37%. </v>
      </c>
      <c r="Q52" s="121">
        <f>'mnsa OUTCOMES'!N47</f>
        <v>0.29105644694370097</v>
      </c>
      <c r="R52" s="122">
        <f>'mnsa OUTCOMES'!O47</f>
        <v>5.0158029395119999E-2</v>
      </c>
      <c r="S52" s="122">
        <f>'mnsa OUTCOMES'!P47</f>
        <v>0.43360752909937</v>
      </c>
      <c r="T52" s="122">
        <f>'mnsa OUTCOMES'!Q47</f>
        <v>0.22517799456180901</v>
      </c>
      <c r="U52" s="20" t="str">
        <f t="shared" si="7"/>
        <v>Dans la sous-préfécture de Kouango, le pourcentage de ménage qui n'a pas employé des stratégies liées aux moyens d'existence est de 29 %, le pourcentage de ménage qui a employé des stratégies liées aux moyens d'existence de STRESS est de  5% ,le pourcentage de ménage qui a employé des stratégies liées aux moyens d'existence de CRISE est de 43% ,et le pourcentage de ménage qui a employé des stratégies liées aux moyens d'existence d'URGENCE est de 23% .</v>
      </c>
      <c r="V52" s="151">
        <f>VLOOKUP(CONCATENATE("freq_nut_2_muac.mag_6m_4NA",B52),MSNA_Outcomes_IPC!A:H,8, FALSE)</f>
        <v>0.13378006436533901</v>
      </c>
      <c r="W52" s="131" t="str">
        <f>'Facteurs contributifs MNSA'!$A$2&amp;'Facteurs contributifs MNSA'!A52&amp;'Facteurs contributifs MNSA'!$B$2&amp;'Facteurs contributifs MNSA'!B52&amp;$V$2&amp;ROUND(V52*100,0)&amp;"%. "</f>
        <v xml:space="preserve">Dans la préfecture de Ouaka, pour la sous-préfecture de Kouango, le pourcentage d'enfants de 6 à 59 mois dépistés en MALNUTRITION AIGUE GLOBALE (MAG) s'élève à 13%. </v>
      </c>
      <c r="X52" s="151">
        <f>VLOOKUP(CONCATENATE("deces_nontraumaNA",B52),MSNA_Outcomes_IPC!A:H,8, FALSE)</f>
        <v>0.28816770939739</v>
      </c>
      <c r="Y52" s="128" t="str">
        <f>'Facteurs contributifs MNSA'!$A$2&amp;'Facteurs contributifs MNSA'!A52&amp;'Facteurs contributifs MNSA'!$B$2&amp;'Facteurs contributifs MNSA'!B52&amp;$X$2&amp;ROUND(X52*100,0)&amp;"%. "</f>
        <v xml:space="preserve">Dans la préfecture de Ouaka, pour la sous-préfecture de Kouango, la proportion de ménages déclarant AU MOINS UN DECES A L'EXCEPTION DES DECES DE CAUSE VIOLENTE s'élève à 29%. </v>
      </c>
    </row>
    <row r="53" spans="1:25" ht="96">
      <c r="A53" s="28" t="s">
        <v>108</v>
      </c>
      <c r="B53" s="80" t="s">
        <v>109</v>
      </c>
      <c r="C53" s="132">
        <f>'mnsa OUTCOMES'!H17</f>
        <v>0.55000000000000004</v>
      </c>
      <c r="D53" s="133">
        <f>'mnsa OUTCOMES'!I17</f>
        <v>0.33</v>
      </c>
      <c r="E53" s="133">
        <f>'mnsa OUTCOMES'!J17</f>
        <v>0.12</v>
      </c>
      <c r="F53" s="20" t="str">
        <f t="shared" si="4"/>
        <v xml:space="preserve">Dans la sous-préfécture de Batangafo, le pourcentage de ménages ayant une consommation alimentaire PAUVRE (Phase IPC indicative 4 et +) est de 12%, le pourcentage de ménages ayant une consommation alimentaire LIMITE (Phase IPC indicative 3) est de 33% et le pourcentage ayant une consommation alimentaire ACCEPTABLE (Phase IPC Indicative 1 - 2) est de 55%. </v>
      </c>
      <c r="G53" s="132">
        <f>'mnsa OUTCOMES'!C17</f>
        <v>8.3559647169719406E-3</v>
      </c>
      <c r="H53" s="133">
        <f>'mnsa OUTCOMES'!D17</f>
        <v>3.6051667696239097E-2</v>
      </c>
      <c r="I53" s="133">
        <f>'mnsa OUTCOMES'!E17</f>
        <v>0.81066437857283202</v>
      </c>
      <c r="J53" s="133">
        <f>'mnsa OUTCOMES'!F17</f>
        <v>9.0443660024269901E-2</v>
      </c>
      <c r="K53" s="133">
        <f>'mnsa OUTCOMES'!G17</f>
        <v>5.4484328989686498E-2</v>
      </c>
      <c r="L53" s="20" t="str">
        <f t="shared" si="5"/>
        <v xml:space="preserve">Dans la sous-préfécture de Batangafo, le pourcentage de ménages n'ayant PAS rencontré de problèmes d'accès à la nourriture sur les 30 derniers jours (Phase Indicative IPC 1 / HHS = 0) est de 1% tandis que la part des ménages déclarant avoir connu une LEGERE FAIM (Phase Indicative IPC 2 / HHS = 1) est de 4% et la proportion déclarant une FAIM MODEREE sur les 30 derniers jours (Phase Indicative IPC 3 / HHS= 2-3) est de 81%. Le pourcentage des ménages déclarant avoir connu une FAIM SEVERE (Phase Indicative IPC 4 / HHS = 4) est de 9% et la part déclarant une FAIM SEVERE (Phase Indicative IPC 5 / HHS = 5 - 6) est de 5%. </v>
      </c>
      <c r="M53" s="121">
        <f>'mnsa OUTCOMES'!K17</f>
        <v>0.12</v>
      </c>
      <c r="N53" s="122">
        <f>'mnsa OUTCOMES'!L17</f>
        <v>0.66</v>
      </c>
      <c r="O53" s="122">
        <f>'mnsa OUTCOMES'!M17</f>
        <v>0.22</v>
      </c>
      <c r="P53" s="20" t="str">
        <f t="shared" si="6"/>
        <v xml:space="preserve">Dans la sous-préfécture de Batangafo, le pourcentage de ménages n'ayant PAS mis en place de stratégies liées à l'alimentation (Phase IPC indicative 1 / rCSI = 0 - 3) est de 12% tandis que le pourcentage ayant mis en place des stratégies de STRESS liées a l'alimentation (Phase IPC Indicative 2 / rCSI = 4 - 18) s'élève à 66% et la proportion ayant mis en place des stratégies CRITIQUES liées à l alimentation (Phase IPC Indicative 3 et + / rCSI &gt;= 19) s'élève à 22%. </v>
      </c>
      <c r="Q53" s="121">
        <f>'mnsa OUTCOMES'!N17</f>
        <v>0.32884630976993001</v>
      </c>
      <c r="R53" s="122">
        <f>'mnsa OUTCOMES'!O17</f>
        <v>8.0341130620864898E-2</v>
      </c>
      <c r="S53" s="122">
        <f>'mnsa OUTCOMES'!P17</f>
        <v>0.38324040508153001</v>
      </c>
      <c r="T53" s="122">
        <f>'mnsa OUTCOMES'!Q17</f>
        <v>0.20757215452767599</v>
      </c>
      <c r="U53" s="20" t="str">
        <f t="shared" si="7"/>
        <v>Dans la sous-préfécture de Batangafo, le pourcentage de ménage qui n'a pas employé des stratégies liées aux moyens d'existence est de 33 %, le pourcentage de ménage qui a employé des stratégies liées aux moyens d'existence de STRESS est de  8% ,le pourcentage de ménage qui a employé des stratégies liées aux moyens d'existence de CRISE est de 38% ,et le pourcentage de ménage qui a employé des stratégies liées aux moyens d'existence d'URGENCE est de 21% .</v>
      </c>
      <c r="V53" s="151">
        <f>VLOOKUP(CONCATENATE("freq_nut_2_muac.mag_6m_4NA",B53),MSNA_Outcomes_IPC!A:H,8, FALSE)</f>
        <v>9.70660011822536E-2</v>
      </c>
      <c r="W53" s="131" t="str">
        <f>'Facteurs contributifs MNSA'!$A$2&amp;'Facteurs contributifs MNSA'!A53&amp;'Facteurs contributifs MNSA'!$B$2&amp;'Facteurs contributifs MNSA'!B53&amp;$V$2&amp;ROUND(V53*100,0)&amp;"%. "</f>
        <v xml:space="preserve">Dans la préfecture de Ouham, pour la sous-préfecture de Batangafo, le pourcentage d'enfants de 6 à 59 mois dépistés en MALNUTRITION AIGUE GLOBALE (MAG) s'élève à 10%. </v>
      </c>
      <c r="X53" s="151">
        <f>VLOOKUP(CONCATENATE("deces_nontraumaNA",B53),MSNA_Outcomes_IPC!A:H,8, FALSE)</f>
        <v>0.59281382384060799</v>
      </c>
      <c r="Y53" s="128" t="str">
        <f>'Facteurs contributifs MNSA'!$A$2&amp;'Facteurs contributifs MNSA'!A53&amp;'Facteurs contributifs MNSA'!$B$2&amp;'Facteurs contributifs MNSA'!B53&amp;$X$2&amp;ROUND(X53*100,0)&amp;"%. "</f>
        <v xml:space="preserve">Dans la préfecture de Ouham, pour la sous-préfecture de Batangafo, la proportion de ménages déclarant AU MOINS UN DECES A L'EXCEPTION DES DECES DE CAUSE VIOLENTE s'élève à 59%. </v>
      </c>
    </row>
    <row r="54" spans="1:25" ht="96">
      <c r="A54" s="28" t="s">
        <v>108</v>
      </c>
      <c r="B54" s="80" t="s">
        <v>110</v>
      </c>
      <c r="C54" s="132">
        <f>'mnsa OUTCOMES'!H28</f>
        <v>0.63</v>
      </c>
      <c r="D54" s="133">
        <f>'mnsa OUTCOMES'!I28</f>
        <v>0.28000000000000003</v>
      </c>
      <c r="E54" s="133">
        <f>'mnsa OUTCOMES'!J28</f>
        <v>0.09</v>
      </c>
      <c r="F54" s="20" t="str">
        <f t="shared" si="4"/>
        <v xml:space="preserve">Dans la sous-préfécture de Bossangoa, le pourcentage de ménages ayant une consommation alimentaire PAUVRE (Phase IPC indicative 4 et +) est de 9%, le pourcentage de ménages ayant une consommation alimentaire LIMITE (Phase IPC indicative 3) est de 28% et le pourcentage ayant une consommation alimentaire ACCEPTABLE (Phase IPC Indicative 1 - 2) est de 63%. </v>
      </c>
      <c r="G54" s="132">
        <f>'mnsa OUTCOMES'!C28</f>
        <v>0.22416408091590201</v>
      </c>
      <c r="H54" s="133">
        <f>'mnsa OUTCOMES'!D28</f>
        <v>8.6673481727106205E-2</v>
      </c>
      <c r="I54" s="133">
        <f>'mnsa OUTCOMES'!E28</f>
        <v>0.63740010485065401</v>
      </c>
      <c r="J54" s="133">
        <f>'mnsa OUTCOMES'!F28</f>
        <v>1.6249459517359299E-2</v>
      </c>
      <c r="K54" s="133">
        <f>'mnsa OUTCOMES'!G28</f>
        <v>3.5512872988977998E-2</v>
      </c>
      <c r="L54" s="20" t="str">
        <f t="shared" si="5"/>
        <v xml:space="preserve">Dans la sous-préfécture de Bossangoa, le pourcentage de ménages n'ayant PAS rencontré de problèmes d'accès à la nourriture sur les 30 derniers jours (Phase Indicative IPC 1 / HHS = 0) est de 22% tandis que la part des ménages déclarant avoir connu une LEGERE FAIM (Phase Indicative IPC 2 / HHS = 1) est de 9% et la proportion déclarant une FAIM MODEREE sur les 30 derniers jours (Phase Indicative IPC 3 / HHS= 2-3) est de 64%. Le pourcentage des ménages déclarant avoir connu une FAIM SEVERE (Phase Indicative IPC 4 / HHS = 4) est de 2% et la part déclarant une FAIM SEVERE (Phase Indicative IPC 5 / HHS = 5 - 6) est de 4%. </v>
      </c>
      <c r="M54" s="121">
        <f>'mnsa OUTCOMES'!K28</f>
        <v>0.1</v>
      </c>
      <c r="N54" s="122">
        <f>'mnsa OUTCOMES'!L28</f>
        <v>0.61</v>
      </c>
      <c r="O54" s="122">
        <f>'mnsa OUTCOMES'!M28</f>
        <v>0.28999999999999998</v>
      </c>
      <c r="P54" s="20" t="str">
        <f t="shared" si="6"/>
        <v xml:space="preserve">Dans la sous-préfécture de Bossangoa, le pourcentage de ménages n'ayant PAS mis en place de stratégies liées à l'alimentation (Phase IPC indicative 1 / rCSI = 0 - 3) est de 10% tandis que le pourcentage ayant mis en place des stratégies de STRESS liées a l'alimentation (Phase IPC Indicative 2 / rCSI = 4 - 18) s'élève à 61% et la proportion ayant mis en place des stratégies CRITIQUES liées à l alimentation (Phase IPC Indicative 3 et + / rCSI &gt;= 19) s'élève à 29%. </v>
      </c>
      <c r="Q54" s="121">
        <f>'mnsa OUTCOMES'!N28</f>
        <v>0.32375219984942499</v>
      </c>
      <c r="R54" s="122">
        <f>'mnsa OUTCOMES'!O28</f>
        <v>0.11812604210998701</v>
      </c>
      <c r="S54" s="122">
        <f>'mnsa OUTCOMES'!P28</f>
        <v>0.42273022579418901</v>
      </c>
      <c r="T54" s="122">
        <f>'mnsa OUTCOMES'!Q28</f>
        <v>0.13539153224639899</v>
      </c>
      <c r="U54" s="20" t="str">
        <f t="shared" si="7"/>
        <v>Dans la sous-préfécture de Bossangoa, le pourcentage de ménage qui n'a pas employé des stratégies liées aux moyens d'existence est de 32 %, le pourcentage de ménage qui a employé des stratégies liées aux moyens d'existence de STRESS est de  12% ,le pourcentage de ménage qui a employé des stratégies liées aux moyens d'existence de CRISE est de 42% ,et le pourcentage de ménage qui a employé des stratégies liées aux moyens d'existence d'URGENCE est de 14% .</v>
      </c>
      <c r="V54" s="151">
        <f>VLOOKUP(CONCATENATE("freq_nut_2_muac.mag_6m_4NA",B54),MSNA_Outcomes_IPC!A:H,8, FALSE)</f>
        <v>1.8345999755226799E-2</v>
      </c>
      <c r="W54" s="131" t="str">
        <f>'Facteurs contributifs MNSA'!$A$2&amp;'Facteurs contributifs MNSA'!A54&amp;'Facteurs contributifs MNSA'!$B$2&amp;'Facteurs contributifs MNSA'!B54&amp;$V$2&amp;ROUND(V54*100,0)&amp;"%. "</f>
        <v xml:space="preserve">Dans la préfecture de Ouham, pour la sous-préfecture de Bossangoa, le pourcentage d'enfants de 6 à 59 mois dépistés en MALNUTRITION AIGUE GLOBALE (MAG) s'élève à 2%. </v>
      </c>
      <c r="X54" s="151">
        <f>VLOOKUP(CONCATENATE("deces_nontraumaNA",B54),MSNA_Outcomes_IPC!A:H,8, FALSE)</f>
        <v>0.29614646645948001</v>
      </c>
      <c r="Y54" s="128" t="str">
        <f>'Facteurs contributifs MNSA'!$A$2&amp;'Facteurs contributifs MNSA'!A54&amp;'Facteurs contributifs MNSA'!$B$2&amp;'Facteurs contributifs MNSA'!B54&amp;$X$2&amp;ROUND(X54*100,0)&amp;"%. "</f>
        <v xml:space="preserve">Dans la préfecture de Ouham, pour la sous-préfecture de Bossangoa, la proportion de ménages déclarant AU MOINS UN DECES A L'EXCEPTION DES DECES DE CAUSE VIOLENTE s'élève à 30%. </v>
      </c>
    </row>
    <row r="55" spans="1:25" ht="96">
      <c r="A55" s="28" t="s">
        <v>108</v>
      </c>
      <c r="B55" s="80" t="s">
        <v>111</v>
      </c>
      <c r="C55" s="132">
        <f>'mnsa OUTCOMES'!H32</f>
        <v>0.43</v>
      </c>
      <c r="D55" s="133">
        <f>'mnsa OUTCOMES'!I32</f>
        <v>0.38</v>
      </c>
      <c r="E55" s="133">
        <f>'mnsa OUTCOMES'!J32</f>
        <v>0.19</v>
      </c>
      <c r="F55" s="20" t="str">
        <f t="shared" si="4"/>
        <v xml:space="preserve">Dans la sous-préfécture de Bouca, le pourcentage de ménages ayant une consommation alimentaire PAUVRE (Phase IPC indicative 4 et +) est de 19%, le pourcentage de ménages ayant une consommation alimentaire LIMITE (Phase IPC indicative 3) est de 38% et le pourcentage ayant une consommation alimentaire ACCEPTABLE (Phase IPC Indicative 1 - 2) est de 43%. </v>
      </c>
      <c r="G55" s="132">
        <f>'mnsa OUTCOMES'!C32</f>
        <v>0.164419501635475</v>
      </c>
      <c r="H55" s="133">
        <f>'mnsa OUTCOMES'!D32</f>
        <v>7.4629641149558404E-2</v>
      </c>
      <c r="I55" s="133">
        <f>'mnsa OUTCOMES'!E32</f>
        <v>0.76069058049969296</v>
      </c>
      <c r="J55" s="133">
        <f>'mnsa OUTCOMES'!F32</f>
        <v>2.6027671527334E-4</v>
      </c>
      <c r="K55" s="133">
        <v>0</v>
      </c>
      <c r="L55" s="20" t="str">
        <f t="shared" si="5"/>
        <v xml:space="preserve">Dans la sous-préfécture de Bouca, le pourcentage de ménages n'ayant PAS rencontré de problèmes d'accès à la nourriture sur les 30 derniers jours (Phase Indicative IPC 1 / HHS = 0) est de 16% tandis que la part des ménages déclarant avoir connu une LEGERE FAIM (Phase Indicative IPC 2 / HHS = 1) est de 7% et la proportion déclarant une FAIM MODEREE sur les 30 derniers jours (Phase Indicative IPC 3 / HHS= 2-3) est de 76%. Le pourcentage des ménages déclarant avoir connu une FAIM SEVERE (Phase Indicative IPC 4 / HHS = 4) est de 0% et la part déclarant une FAIM SEVERE (Phase Indicative IPC 5 / HHS = 5 - 6) est de 0%. </v>
      </c>
      <c r="M55" s="121">
        <f>'mnsa OUTCOMES'!K32</f>
        <v>0.1</v>
      </c>
      <c r="N55" s="122">
        <f>'mnsa OUTCOMES'!L32</f>
        <v>0.75</v>
      </c>
      <c r="O55" s="122">
        <f>'mnsa OUTCOMES'!M32</f>
        <v>0.15</v>
      </c>
      <c r="P55" s="20" t="str">
        <f t="shared" si="6"/>
        <v xml:space="preserve">Dans la sous-préfécture de Bouca, le pourcentage de ménages n'ayant PAS mis en place de stratégies liées à l'alimentation (Phase IPC indicative 1 / rCSI = 0 - 3) est de 10% tandis que le pourcentage ayant mis en place des stratégies de STRESS liées a l'alimentation (Phase IPC Indicative 2 / rCSI = 4 - 18) s'élève à 75% et la proportion ayant mis en place des stratégies CRITIQUES liées à l alimentation (Phase IPC Indicative 3 et + / rCSI &gt;= 19) s'élève à 15%. </v>
      </c>
      <c r="Q55" s="121">
        <f>'mnsa OUTCOMES'!N32</f>
        <v>1.0340062140657201E-3</v>
      </c>
      <c r="R55" s="122">
        <f>'mnsa OUTCOMES'!O32</f>
        <v>1.43725757829039E-2</v>
      </c>
      <c r="S55" s="122">
        <f>'mnsa OUTCOMES'!P32</f>
        <v>0.63366304635082005</v>
      </c>
      <c r="T55" s="122">
        <f>'mnsa OUTCOMES'!Q32</f>
        <v>0.35093037165221003</v>
      </c>
      <c r="U55" s="20" t="str">
        <f t="shared" si="7"/>
        <v>Dans la sous-préfécture de Bouca, le pourcentage de ménage qui n'a pas employé des stratégies liées aux moyens d'existence est de 0 %, le pourcentage de ménage qui a employé des stratégies liées aux moyens d'existence de STRESS est de  1% ,le pourcentage de ménage qui a employé des stratégies liées aux moyens d'existence de CRISE est de 63% ,et le pourcentage de ménage qui a employé des stratégies liées aux moyens d'existence d'URGENCE est de 35% .</v>
      </c>
      <c r="V55" s="151">
        <f>VLOOKUP(CONCATENATE("freq_nut_2_muac.mag_6m_4NA",B55),MSNA_Outcomes_IPC!A:H,8, FALSE)</f>
        <v>2.4146100195209401E-2</v>
      </c>
      <c r="W55" s="131" t="str">
        <f>'Facteurs contributifs MNSA'!$A$2&amp;'Facteurs contributifs MNSA'!A55&amp;'Facteurs contributifs MNSA'!$B$2&amp;'Facteurs contributifs MNSA'!B55&amp;$V$2&amp;ROUND(V55*100,0)&amp;"%. "</f>
        <v xml:space="preserve">Dans la préfecture de Ouham, pour la sous-préfecture de Bouca, le pourcentage d'enfants de 6 à 59 mois dépistés en MALNUTRITION AIGUE GLOBALE (MAG) s'élève à 2%. </v>
      </c>
      <c r="X55" s="151">
        <f>VLOOKUP(CONCATENATE("deces_nontraumaNA",B55),MSNA_Outcomes_IPC!A:H,8, FALSE)</f>
        <v>0.212170185641641</v>
      </c>
      <c r="Y55" s="128" t="str">
        <f>'Facteurs contributifs MNSA'!$A$2&amp;'Facteurs contributifs MNSA'!A55&amp;'Facteurs contributifs MNSA'!$B$2&amp;'Facteurs contributifs MNSA'!B55&amp;$X$2&amp;ROUND(X55*100,0)&amp;"%. "</f>
        <v xml:space="preserve">Dans la préfecture de Ouham, pour la sous-préfecture de Bouca, la proportion de ménages déclarant AU MOINS UN DECES A L'EXCEPTION DES DECES DE CAUSE VIOLENTE s'élève à 21%. </v>
      </c>
    </row>
    <row r="56" spans="1:25" ht="96">
      <c r="A56" s="28" t="s">
        <v>108</v>
      </c>
      <c r="B56" s="80" t="s">
        <v>112</v>
      </c>
      <c r="C56" s="132">
        <f>'mnsa OUTCOMES'!H44</f>
        <v>0.15</v>
      </c>
      <c r="D56" s="133">
        <f>'mnsa OUTCOMES'!I44</f>
        <v>0.37</v>
      </c>
      <c r="E56" s="133">
        <f>'mnsa OUTCOMES'!J44</f>
        <v>0.49</v>
      </c>
      <c r="F56" s="20" t="str">
        <f t="shared" si="4"/>
        <v xml:space="preserve">Dans la sous-préfécture de Kabo, le pourcentage de ménages ayant une consommation alimentaire PAUVRE (Phase IPC indicative 4 et +) est de 49%, le pourcentage de ménages ayant une consommation alimentaire LIMITE (Phase IPC indicative 3) est de 37% et le pourcentage ayant une consommation alimentaire ACCEPTABLE (Phase IPC Indicative 1 - 2) est de 15%. </v>
      </c>
      <c r="G56" s="132">
        <v>0</v>
      </c>
      <c r="H56" s="133">
        <f>'mnsa OUTCOMES'!D44</f>
        <v>2.24530521209628E-2</v>
      </c>
      <c r="I56" s="133">
        <f>'mnsa OUTCOMES'!E44</f>
        <v>0.79561663359557999</v>
      </c>
      <c r="J56" s="133">
        <f>'mnsa OUTCOMES'!F44</f>
        <v>6.2643570491332706E-2</v>
      </c>
      <c r="K56" s="133">
        <f>'mnsa OUTCOMES'!G44</f>
        <v>0.11928674379212401</v>
      </c>
      <c r="L56" s="20" t="str">
        <f t="shared" si="5"/>
        <v xml:space="preserve">Dans la sous-préfécture de Kabo, le pourcentage de ménages n'ayant PAS rencontré de problèmes d'accès à la nourriture sur les 30 derniers jours (Phase Indicative IPC 1 / HHS = 0) est de 0% tandis que la part des ménages déclarant avoir connu une LEGERE FAIM (Phase Indicative IPC 2 / HHS = 1) est de 2% et la proportion déclarant une FAIM MODEREE sur les 30 derniers jours (Phase Indicative IPC 3 / HHS= 2-3) est de 80%. Le pourcentage des ménages déclarant avoir connu une FAIM SEVERE (Phase Indicative IPC 4 / HHS = 4) est de 6% et la part déclarant une FAIM SEVERE (Phase Indicative IPC 5 / HHS = 5 - 6) est de 12%. </v>
      </c>
      <c r="M56" s="121">
        <f>'mnsa OUTCOMES'!K44</f>
        <v>0.01</v>
      </c>
      <c r="N56" s="122">
        <f>'mnsa OUTCOMES'!L44</f>
        <v>0.49</v>
      </c>
      <c r="O56" s="122">
        <f>'mnsa OUTCOMES'!M44</f>
        <v>0.5</v>
      </c>
      <c r="P56" s="20" t="str">
        <f t="shared" si="6"/>
        <v xml:space="preserve">Dans la sous-préfécture de Kabo, le pourcentage de ménages n'ayant PAS mis en place de stratégies liées à l'alimentation (Phase IPC indicative 1 / rCSI = 0 - 3) est de 1% tandis que le pourcentage ayant mis en place des stratégies de STRESS liées a l'alimentation (Phase IPC Indicative 2 / rCSI = 4 - 18) s'élève à 49% et la proportion ayant mis en place des stratégies CRITIQUES liées à l alimentation (Phase IPC Indicative 3 et + / rCSI &gt;= 19) s'élève à 50%. </v>
      </c>
      <c r="Q56" s="121">
        <f>'mnsa OUTCOMES'!N44</f>
        <v>0.120115371302719</v>
      </c>
      <c r="R56" s="122">
        <f>'mnsa OUTCOMES'!O44</f>
        <v>9.4252398277494195E-2</v>
      </c>
      <c r="S56" s="122">
        <f>'mnsa OUTCOMES'!P44</f>
        <v>0.60862876752778095</v>
      </c>
      <c r="T56" s="122">
        <f>'mnsa OUTCOMES'!Q44</f>
        <v>0.177003462892005</v>
      </c>
      <c r="U56" s="20" t="str">
        <f t="shared" si="7"/>
        <v>Dans la sous-préfécture de Kabo, le pourcentage de ménage qui n'a pas employé des stratégies liées aux moyens d'existence est de 12 %, le pourcentage de ménage qui a employé des stratégies liées aux moyens d'existence de STRESS est de  9% ,le pourcentage de ménage qui a employé des stratégies liées aux moyens d'existence de CRISE est de 61% ,et le pourcentage de ménage qui a employé des stratégies liées aux moyens d'existence d'URGENCE est de 18% .</v>
      </c>
      <c r="V56" s="151">
        <f>VLOOKUP(CONCATENATE("freq_nut_2_muac.mag_6m_4NA",B56),MSNA_Outcomes_IPC!A:H,8, FALSE)</f>
        <v>0.211514382195294</v>
      </c>
      <c r="W56" s="131" t="str">
        <f>'Facteurs contributifs MNSA'!$A$2&amp;'Facteurs contributifs MNSA'!A56&amp;'Facteurs contributifs MNSA'!$B$2&amp;'Facteurs contributifs MNSA'!B56&amp;$V$2&amp;ROUND(V56*100,0)&amp;"%. "</f>
        <v xml:space="preserve">Dans la préfecture de Ouham, pour la sous-préfecture de Kabo, le pourcentage d'enfants de 6 à 59 mois dépistés en MALNUTRITION AIGUE GLOBALE (MAG) s'élève à 21%. </v>
      </c>
      <c r="X56" s="151">
        <f>VLOOKUP(CONCATENATE("deces_nontraumaNA",B56),MSNA_Outcomes_IPC!A:H,8, FALSE)</f>
        <v>6.2475891881154197E-2</v>
      </c>
      <c r="Y56" s="128" t="str">
        <f>'Facteurs contributifs MNSA'!$A$2&amp;'Facteurs contributifs MNSA'!A56&amp;'Facteurs contributifs MNSA'!$B$2&amp;'Facteurs contributifs MNSA'!B56&amp;$X$2&amp;ROUND(X56*100,0)&amp;"%. "</f>
        <v xml:space="preserve">Dans la préfecture de Ouham, pour la sous-préfecture de Kabo, la proportion de ménages déclarant AU MOINS UN DECES A L'EXCEPTION DES DECES DE CAUSE VIOLENTE s'élève à 6%. </v>
      </c>
    </row>
    <row r="57" spans="1:25" ht="96">
      <c r="A57" s="28" t="s">
        <v>108</v>
      </c>
      <c r="B57" s="80" t="s">
        <v>113</v>
      </c>
      <c r="C57" s="132">
        <f>'mnsa OUTCOMES'!H50</f>
        <v>0.15</v>
      </c>
      <c r="D57" s="133">
        <f>'mnsa OUTCOMES'!I50</f>
        <v>0.42</v>
      </c>
      <c r="E57" s="133">
        <f>'mnsa OUTCOMES'!J50</f>
        <v>0.44</v>
      </c>
      <c r="F57" s="20" t="str">
        <f t="shared" si="4"/>
        <v xml:space="preserve">Dans la sous-préfécture de Markounda, le pourcentage de ménages ayant une consommation alimentaire PAUVRE (Phase IPC indicative 4 et +) est de 44%, le pourcentage de ménages ayant une consommation alimentaire LIMITE (Phase IPC indicative 3) est de 42% et le pourcentage ayant une consommation alimentaire ACCEPTABLE (Phase IPC Indicative 1 - 2) est de 15%. </v>
      </c>
      <c r="G57" s="132">
        <f>'mnsa OUTCOMES'!C50</f>
        <v>3.7797330317241702E-2</v>
      </c>
      <c r="H57" s="133">
        <f>'mnsa OUTCOMES'!D50</f>
        <v>1.7650202256931601E-2</v>
      </c>
      <c r="I57" s="133">
        <f>'mnsa OUTCOMES'!E50</f>
        <v>0.90088095382601596</v>
      </c>
      <c r="J57" s="133">
        <f>'mnsa OUTCOMES'!F50</f>
        <v>5.9009136357927004E-3</v>
      </c>
      <c r="K57" s="133">
        <f>'mnsa OUTCOMES'!G50</f>
        <v>3.7770599964017798E-2</v>
      </c>
      <c r="L57" s="20" t="str">
        <f t="shared" si="5"/>
        <v xml:space="preserve">Dans la sous-préfécture de Markounda, le pourcentage de ménages n'ayant PAS rencontré de problèmes d'accès à la nourriture sur les 30 derniers jours (Phase Indicative IPC 1 / HHS = 0) est de 4% tandis que la part des ménages déclarant avoir connu une LEGERE FAIM (Phase Indicative IPC 2 / HHS = 1) est de 2% et la proportion déclarant une FAIM MODEREE sur les 30 derniers jours (Phase Indicative IPC 3 / HHS= 2-3) est de 90%. Le pourcentage des ménages déclarant avoir connu une FAIM SEVERE (Phase Indicative IPC 4 / HHS = 4) est de 1% et la part déclarant une FAIM SEVERE (Phase Indicative IPC 5 / HHS = 5 - 6) est de 4%. </v>
      </c>
      <c r="M57" s="121">
        <f>'mnsa OUTCOMES'!K50</f>
        <v>0.01</v>
      </c>
      <c r="N57" s="122">
        <f>'mnsa OUTCOMES'!L50</f>
        <v>0.76</v>
      </c>
      <c r="O57" s="122">
        <f>'mnsa OUTCOMES'!M50</f>
        <v>0.23</v>
      </c>
      <c r="P57" s="20" t="str">
        <f t="shared" si="6"/>
        <v xml:space="preserve">Dans la sous-préfécture de Markounda, le pourcentage de ménages n'ayant PAS mis en place de stratégies liées à l'alimentation (Phase IPC indicative 1 / rCSI = 0 - 3) est de 1% tandis que le pourcentage ayant mis en place des stratégies de STRESS liées a l'alimentation (Phase IPC Indicative 2 / rCSI = 4 - 18) s'élève à 76% et la proportion ayant mis en place des stratégies CRITIQUES liées à l alimentation (Phase IPC Indicative 3 et + / rCSI &gt;= 19) s'élève à 23%. </v>
      </c>
      <c r="Q57" s="121">
        <f>'mnsa OUTCOMES'!N50</f>
        <v>1.9162797739787001E-2</v>
      </c>
      <c r="R57" s="122">
        <f>'mnsa OUTCOMES'!O50</f>
        <v>1.9290801774733E-2</v>
      </c>
      <c r="S57" s="122">
        <f>'mnsa OUTCOMES'!P50</f>
        <v>0.47904380490874798</v>
      </c>
      <c r="T57" s="122">
        <f>'mnsa OUTCOMES'!Q50</f>
        <v>0.48250259557673197</v>
      </c>
      <c r="U57" s="20" t="str">
        <f t="shared" si="7"/>
        <v>Dans la sous-préfécture de Markounda, le pourcentage de ménage qui n'a pas employé des stratégies liées aux moyens d'existence est de 2 %, le pourcentage de ménage qui a employé des stratégies liées aux moyens d'existence de STRESS est de  2% ,le pourcentage de ménage qui a employé des stratégies liées aux moyens d'existence de CRISE est de 48% ,et le pourcentage de ménage qui a employé des stratégies liées aux moyens d'existence d'URGENCE est de 48% .</v>
      </c>
      <c r="V57" s="151">
        <f>VLOOKUP(CONCATENATE("freq_nut_2_muac.mag_6m_4NA",B57),MSNA_Outcomes_IPC!A:H,8, FALSE)</f>
        <v>5.8897803260321402E-2</v>
      </c>
      <c r="W57" s="131" t="str">
        <f>'Facteurs contributifs MNSA'!$A$2&amp;'Facteurs contributifs MNSA'!A57&amp;'Facteurs contributifs MNSA'!$B$2&amp;'Facteurs contributifs MNSA'!B57&amp;$V$2&amp;ROUND(V57*100,0)&amp;"%. "</f>
        <v xml:space="preserve">Dans la préfecture de Ouham, pour la sous-préfecture de Markounda, le pourcentage d'enfants de 6 à 59 mois dépistés en MALNUTRITION AIGUE GLOBALE (MAG) s'élève à 6%. </v>
      </c>
      <c r="X57" s="151">
        <f>VLOOKUP(CONCATENATE("deces_nontraumaNA",B57),MSNA_Outcomes_IPC!A:H,8, FALSE)</f>
        <v>0.20897985756145701</v>
      </c>
      <c r="Y57" s="128" t="str">
        <f>'Facteurs contributifs MNSA'!$A$2&amp;'Facteurs contributifs MNSA'!A57&amp;'Facteurs contributifs MNSA'!$B$2&amp;'Facteurs contributifs MNSA'!B57&amp;$X$2&amp;ROUND(X57*100,0)&amp;"%. "</f>
        <v xml:space="preserve">Dans la préfecture de Ouham, pour la sous-préfecture de Markounda, la proportion de ménages déclarant AU MOINS UN DECES A L'EXCEPTION DES DECES DE CAUSE VIOLENTE s'élève à 21%. </v>
      </c>
    </row>
    <row r="58" spans="1:25" ht="96">
      <c r="A58" s="28" t="s">
        <v>108</v>
      </c>
      <c r="B58" s="80" t="s">
        <v>114</v>
      </c>
      <c r="C58" s="132">
        <f>'mnsa OUTCOMES'!H55</f>
        <v>0.54</v>
      </c>
      <c r="D58" s="133">
        <f>'mnsa OUTCOMES'!I55</f>
        <v>0.28999999999999998</v>
      </c>
      <c r="E58" s="133">
        <f>'mnsa OUTCOMES'!J55</f>
        <v>0.18</v>
      </c>
      <c r="F58" s="20" t="str">
        <f t="shared" si="4"/>
        <v xml:space="preserve">Dans la sous-préfécture de Nana_Bakassa, le pourcentage de ménages ayant une consommation alimentaire PAUVRE (Phase IPC indicative 4 et +) est de 18%, le pourcentage de ménages ayant une consommation alimentaire LIMITE (Phase IPC indicative 3) est de 29% et le pourcentage ayant une consommation alimentaire ACCEPTABLE (Phase IPC Indicative 1 - 2) est de 54%. </v>
      </c>
      <c r="G58" s="132">
        <f>'mnsa OUTCOMES'!C55</f>
        <v>5.1761252446840003E-2</v>
      </c>
      <c r="H58" s="133">
        <f>'mnsa OUTCOMES'!D55</f>
        <v>8.9280278326727497E-2</v>
      </c>
      <c r="I58" s="133">
        <f>'mnsa OUTCOMES'!E55</f>
        <v>0.81056751467164101</v>
      </c>
      <c r="J58" s="133">
        <f>'mnsa OUTCOMES'!F55</f>
        <v>1.7906066532772401E-2</v>
      </c>
      <c r="K58" s="133">
        <f>'mnsa OUTCOMES'!G55</f>
        <v>3.0484888022018701E-2</v>
      </c>
      <c r="L58" s="20" t="str">
        <f t="shared" si="5"/>
        <v xml:space="preserve">Dans la sous-préfécture de Nana_Bakassa, le pourcentage de ménages n'ayant PAS rencontré de problèmes d'accès à la nourriture sur les 30 derniers jours (Phase Indicative IPC 1 / HHS = 0) est de 5% tandis que la part des ménages déclarant avoir connu une LEGERE FAIM (Phase Indicative IPC 2 / HHS = 1) est de 9% et la proportion déclarant une FAIM MODEREE sur les 30 derniers jours (Phase Indicative IPC 3 / HHS= 2-3) est de 81%. Le pourcentage des ménages déclarant avoir connu une FAIM SEVERE (Phase Indicative IPC 4 / HHS = 4) est de 2% et la part déclarant une FAIM SEVERE (Phase Indicative IPC 5 / HHS = 5 - 6) est de 3%. </v>
      </c>
      <c r="M58" s="121">
        <f>'mnsa OUTCOMES'!K55</f>
        <v>0.04</v>
      </c>
      <c r="N58" s="122">
        <f>'mnsa OUTCOMES'!L55</f>
        <v>0.71</v>
      </c>
      <c r="O58" s="122">
        <f>'mnsa OUTCOMES'!M55</f>
        <v>0.25</v>
      </c>
      <c r="P58" s="20" t="str">
        <f t="shared" si="6"/>
        <v xml:space="preserve">Dans la sous-préfécture de Nana_Bakassa, le pourcentage de ménages n'ayant PAS mis en place de stratégies liées à l'alimentation (Phase IPC indicative 1 / rCSI = 0 - 3) est de 4% tandis que le pourcentage ayant mis en place des stratégies de STRESS liées a l'alimentation (Phase IPC Indicative 2 / rCSI = 4 - 18) s'élève à 71% et la proportion ayant mis en place des stratégies CRITIQUES liées à l alimentation (Phase IPC Indicative 3 et + / rCSI &gt;= 19) s'élève à 25%. </v>
      </c>
      <c r="Q58" s="121">
        <f>'mnsa OUTCOMES'!N55</f>
        <v>0.12291258970567399</v>
      </c>
      <c r="R58" s="122">
        <f>'mnsa OUTCOMES'!O55</f>
        <v>4.41237225470925E-2</v>
      </c>
      <c r="S58" s="122">
        <f>'mnsa OUTCOMES'!P55</f>
        <v>0.55695803434649604</v>
      </c>
      <c r="T58" s="122">
        <f>'mnsa OUTCOMES'!Q55</f>
        <v>0.27600565340073802</v>
      </c>
      <c r="U58" s="20" t="str">
        <f t="shared" si="7"/>
        <v>Dans la sous-préfécture de Nana_Bakassa, le pourcentage de ménage qui n'a pas employé des stratégies liées aux moyens d'existence est de 12 %, le pourcentage de ménage qui a employé des stratégies liées aux moyens d'existence de STRESS est de  4% ,le pourcentage de ménage qui a employé des stratégies liées aux moyens d'existence de CRISE est de 56% ,et le pourcentage de ménage qui a employé des stratégies liées aux moyens d'existence d'URGENCE est de 28% .</v>
      </c>
      <c r="V58" s="151">
        <f>VLOOKUP(CONCATENATE("freq_nut_2_muac.mag_6m_4NA",B58),MSNA_Outcomes_IPC!A:H,8, FALSE)</f>
        <v>0.115702921557994</v>
      </c>
      <c r="W58" s="131" t="str">
        <f>'Facteurs contributifs MNSA'!$A$2&amp;'Facteurs contributifs MNSA'!A58&amp;'Facteurs contributifs MNSA'!$B$2&amp;'Facteurs contributifs MNSA'!B58&amp;$V$2&amp;ROUND(V58*100,0)&amp;"%. "</f>
        <v xml:space="preserve">Dans la préfecture de Ouham, pour la sous-préfecture de Nana_Bakassa, le pourcentage d'enfants de 6 à 59 mois dépistés en MALNUTRITION AIGUE GLOBALE (MAG) s'élève à 12%. </v>
      </c>
      <c r="X58" s="151">
        <f>VLOOKUP(CONCATENATE("deces_nontraumaNA",B58),MSNA_Outcomes_IPC!A:H,8, FALSE)</f>
        <v>0.27075994781114299</v>
      </c>
      <c r="Y58" s="128" t="str">
        <f>'Facteurs contributifs MNSA'!$A$2&amp;'Facteurs contributifs MNSA'!A58&amp;'Facteurs contributifs MNSA'!$B$2&amp;'Facteurs contributifs MNSA'!B58&amp;$X$2&amp;ROUND(X58*100,0)&amp;"%. "</f>
        <v xml:space="preserve">Dans la préfecture de Ouham, pour la sous-préfecture de Nana_Bakassa, la proportion de ménages déclarant AU MOINS UN DECES A L'EXCEPTION DES DECES DE CAUSE VIOLENTE s'élève à 27%. </v>
      </c>
    </row>
    <row r="59" spans="1:25" ht="96">
      <c r="A59" s="28" t="s">
        <v>108</v>
      </c>
      <c r="B59" s="80" t="s">
        <v>115</v>
      </c>
      <c r="C59" s="132">
        <f>'mnsa OUTCOMES'!H56</f>
        <v>0.4</v>
      </c>
      <c r="D59" s="133">
        <f>'mnsa OUTCOMES'!I56</f>
        <v>0.31</v>
      </c>
      <c r="E59" s="133">
        <f>'mnsa OUTCOMES'!J56</f>
        <v>0.28000000000000003</v>
      </c>
      <c r="F59" s="20" t="str">
        <f t="shared" si="4"/>
        <v xml:space="preserve">Dans la sous-préfécture de Nangha_Boguila, le pourcentage de ménages ayant une consommation alimentaire PAUVRE (Phase IPC indicative 4 et +) est de 28%, le pourcentage de ménages ayant une consommation alimentaire LIMITE (Phase IPC indicative 3) est de 31% et le pourcentage ayant une consommation alimentaire ACCEPTABLE (Phase IPC Indicative 1 - 2) est de 40%. </v>
      </c>
      <c r="G59" s="132">
        <f>'mnsa OUTCOMES'!C56</f>
        <v>2.9332167364637101E-2</v>
      </c>
      <c r="H59" s="133">
        <f>'mnsa OUTCOMES'!D56</f>
        <v>0.133769554519648</v>
      </c>
      <c r="I59" s="133">
        <f>'mnsa OUTCOMES'!E56</f>
        <v>0.68944418752355596</v>
      </c>
      <c r="J59" s="133">
        <f>'mnsa OUTCOMES'!F56</f>
        <v>9.4307751999072001E-2</v>
      </c>
      <c r="K59" s="133">
        <f>'mnsa OUTCOMES'!G56</f>
        <v>5.3146338593087102E-2</v>
      </c>
      <c r="L59" s="20" t="str">
        <f t="shared" si="5"/>
        <v xml:space="preserve">Dans la sous-préfécture de Nangha_Boguila, le pourcentage de ménages n'ayant PAS rencontré de problèmes d'accès à la nourriture sur les 30 derniers jours (Phase Indicative IPC 1 / HHS = 0) est de 3% tandis que la part des ménages déclarant avoir connu une LEGERE FAIM (Phase Indicative IPC 2 / HHS = 1) est de 13% et la proportion déclarant une FAIM MODEREE sur les 30 derniers jours (Phase Indicative IPC 3 / HHS= 2-3) est de 69%. Le pourcentage des ménages déclarant avoir connu une FAIM SEVERE (Phase Indicative IPC 4 / HHS = 4) est de 9% et la part déclarant une FAIM SEVERE (Phase Indicative IPC 5 / HHS = 5 - 6) est de 5%. </v>
      </c>
      <c r="M59" s="121">
        <f>'mnsa OUTCOMES'!K56</f>
        <v>0.05</v>
      </c>
      <c r="N59" s="122">
        <f>'mnsa OUTCOMES'!L56</f>
        <v>0.71</v>
      </c>
      <c r="O59" s="122">
        <f>'mnsa OUTCOMES'!M56</f>
        <v>0.24</v>
      </c>
      <c r="P59" s="20" t="str">
        <f t="shared" si="6"/>
        <v xml:space="preserve">Dans la sous-préfécture de Nangha_Boguila, le pourcentage de ménages n'ayant PAS mis en place de stratégies liées à l'alimentation (Phase IPC indicative 1 / rCSI = 0 - 3) est de 5% tandis que le pourcentage ayant mis en place des stratégies de STRESS liées a l'alimentation (Phase IPC Indicative 2 / rCSI = 4 - 18) s'élève à 71% et la proportion ayant mis en place des stratégies CRITIQUES liées à l alimentation (Phase IPC Indicative 3 et + / rCSI &gt;= 19) s'élève à 24%. </v>
      </c>
      <c r="Q59" s="121">
        <f>'mnsa OUTCOMES'!N56</f>
        <v>5.5568722220847203E-2</v>
      </c>
      <c r="R59" s="122">
        <f>'mnsa OUTCOMES'!O56</f>
        <v>5.8677311539032197E-2</v>
      </c>
      <c r="S59" s="122">
        <f>'mnsa OUTCOMES'!P56</f>
        <v>0.53780619715409494</v>
      </c>
      <c r="T59" s="122">
        <f>'mnsa OUTCOMES'!Q56</f>
        <v>0.34794776908602598</v>
      </c>
      <c r="U59" s="20" t="str">
        <f t="shared" si="7"/>
        <v>Dans la sous-préfécture de Nangha_Boguila, le pourcentage de ménage qui n'a pas employé des stratégies liées aux moyens d'existence est de 6 %, le pourcentage de ménage qui a employé des stratégies liées aux moyens d'existence de STRESS est de  6% ,le pourcentage de ménage qui a employé des stratégies liées aux moyens d'existence de CRISE est de 54% ,et le pourcentage de ménage qui a employé des stratégies liées aux moyens d'existence d'URGENCE est de 35% .</v>
      </c>
      <c r="V59" s="151">
        <f>VLOOKUP(CONCATENATE("freq_nut_2_muac.mag_6m_4NA",B59),MSNA_Outcomes_IPC!A:H,8, FALSE)</f>
        <v>0.11164393831870199</v>
      </c>
      <c r="W59" s="131" t="str">
        <f>'Facteurs contributifs MNSA'!$A$2&amp;'Facteurs contributifs MNSA'!A59&amp;'Facteurs contributifs MNSA'!$B$2&amp;'Facteurs contributifs MNSA'!B59&amp;$V$2&amp;ROUND(V59*100,0)&amp;"%. "</f>
        <v xml:space="preserve">Dans la préfecture de Ouham, pour la sous-préfecture de Nangha_Boguila, le pourcentage d'enfants de 6 à 59 mois dépistés en MALNUTRITION AIGUE GLOBALE (MAG) s'élève à 11%. </v>
      </c>
      <c r="X59" s="151">
        <f>VLOOKUP(CONCATENATE("deces_nontraumaNA",B59),MSNA_Outcomes_IPC!A:H,8, FALSE)</f>
        <v>0.241571679701132</v>
      </c>
      <c r="Y59" s="128" t="str">
        <f>'Facteurs contributifs MNSA'!$A$2&amp;'Facteurs contributifs MNSA'!A59&amp;'Facteurs contributifs MNSA'!$B$2&amp;'Facteurs contributifs MNSA'!B59&amp;$X$2&amp;ROUND(X59*100,0)&amp;"%. "</f>
        <v xml:space="preserve">Dans la préfecture de Ouham, pour la sous-préfecture de Nangha_Boguila, la proportion de ménages déclarant AU MOINS UN DECES A L'EXCEPTION DES DECES DE CAUSE VIOLENTE s'élève à 24%. </v>
      </c>
    </row>
    <row r="60" spans="1:25" ht="96">
      <c r="A60" s="28" t="s">
        <v>116</v>
      </c>
      <c r="B60" s="80" t="s">
        <v>117</v>
      </c>
      <c r="C60" s="132">
        <f>'mnsa OUTCOMES'!H23</f>
        <v>0.54</v>
      </c>
      <c r="D60" s="133">
        <f>'mnsa OUTCOMES'!I23</f>
        <v>0.28999999999999998</v>
      </c>
      <c r="E60" s="133">
        <f>'mnsa OUTCOMES'!J23</f>
        <v>0.18</v>
      </c>
      <c r="F60" s="20" t="str">
        <f t="shared" si="4"/>
        <v xml:space="preserve">Dans la sous-préfécture de Bocaranga, le pourcentage de ménages ayant une consommation alimentaire PAUVRE (Phase IPC indicative 4 et +) est de 18%, le pourcentage de ménages ayant une consommation alimentaire LIMITE (Phase IPC indicative 3) est de 29% et le pourcentage ayant une consommation alimentaire ACCEPTABLE (Phase IPC Indicative 1 - 2) est de 54%. </v>
      </c>
      <c r="G60" s="132">
        <f>'mnsa OUTCOMES'!C23</f>
        <v>4.2761923813867897E-2</v>
      </c>
      <c r="H60" s="133">
        <f>'mnsa OUTCOMES'!D23</f>
        <v>7.6099870458863503E-2</v>
      </c>
      <c r="I60" s="133">
        <f>'mnsa OUTCOMES'!E23</f>
        <v>0.79374360532319999</v>
      </c>
      <c r="J60" s="133">
        <f>'mnsa OUTCOMES'!F23</f>
        <v>6.6754901172715805E-2</v>
      </c>
      <c r="K60" s="133">
        <f>'mnsa OUTCOMES'!G23</f>
        <v>2.0639699231352601E-2</v>
      </c>
      <c r="L60" s="20" t="str">
        <f t="shared" si="5"/>
        <v xml:space="preserve">Dans la sous-préfécture de Bocaranga, le pourcentage de ménages n'ayant PAS rencontré de problèmes d'accès à la nourriture sur les 30 derniers jours (Phase Indicative IPC 1 / HHS = 0) est de 4% tandis que la part des ménages déclarant avoir connu une LEGERE FAIM (Phase Indicative IPC 2 / HHS = 1) est de 8% et la proportion déclarant une FAIM MODEREE sur les 30 derniers jours (Phase Indicative IPC 3 / HHS= 2-3) est de 79%. Le pourcentage des ménages déclarant avoir connu une FAIM SEVERE (Phase Indicative IPC 4 / HHS = 4) est de 7% et la part déclarant une FAIM SEVERE (Phase Indicative IPC 5 / HHS = 5 - 6) est de 2%. </v>
      </c>
      <c r="M60" s="121">
        <f>'mnsa OUTCOMES'!K23</f>
        <v>0.09</v>
      </c>
      <c r="N60" s="122">
        <f>'mnsa OUTCOMES'!L23</f>
        <v>0.41</v>
      </c>
      <c r="O60" s="122">
        <f>'mnsa OUTCOMES'!M23</f>
        <v>0.49</v>
      </c>
      <c r="P60" s="20" t="str">
        <f t="shared" si="6"/>
        <v xml:space="preserve">Dans la sous-préfécture de Bocaranga, le pourcentage de ménages n'ayant PAS mis en place de stratégies liées à l'alimentation (Phase IPC indicative 1 / rCSI = 0 - 3) est de 9% tandis que le pourcentage ayant mis en place des stratégies de STRESS liées a l'alimentation (Phase IPC Indicative 2 / rCSI = 4 - 18) s'élève à 41% et la proportion ayant mis en place des stratégies CRITIQUES liées à l alimentation (Phase IPC Indicative 3 et + / rCSI &gt;= 19) s'élève à 49%. </v>
      </c>
      <c r="Q60" s="121">
        <f>'mnsa OUTCOMES'!N23</f>
        <v>0.141704358094877</v>
      </c>
      <c r="R60" s="122">
        <f>'mnsa OUTCOMES'!O23</f>
        <v>3.2457892370241798E-2</v>
      </c>
      <c r="S60" s="122">
        <f>'mnsa OUTCOMES'!P23</f>
        <v>0.59755263841897799</v>
      </c>
      <c r="T60" s="122">
        <f>'mnsa OUTCOMES'!Q23</f>
        <v>0.22828511111590399</v>
      </c>
      <c r="U60" s="20" t="str">
        <f t="shared" si="7"/>
        <v>Dans la sous-préfécture de Bocaranga, le pourcentage de ménage qui n'a pas employé des stratégies liées aux moyens d'existence est de 14 %, le pourcentage de ménage qui a employé des stratégies liées aux moyens d'existence de STRESS est de  3% ,le pourcentage de ménage qui a employé des stratégies liées aux moyens d'existence de CRISE est de 60% ,et le pourcentage de ménage qui a employé des stratégies liées aux moyens d'existence d'URGENCE est de 23% .</v>
      </c>
      <c r="V60" s="151">
        <f>VLOOKUP(CONCATENATE("freq_nut_2_muac.mag_6m_4NA",B60),MSNA_Outcomes_IPC!A:H,8, FALSE)</f>
        <v>9.3894305479597095E-2</v>
      </c>
      <c r="W60" s="131" t="str">
        <f>'Facteurs contributifs MNSA'!$A$2&amp;'Facteurs contributifs MNSA'!A60&amp;'Facteurs contributifs MNSA'!$B$2&amp;'Facteurs contributifs MNSA'!B60&amp;$V$2&amp;ROUND(V60*100,0)&amp;"%. "</f>
        <v xml:space="preserve">Dans la préfecture de Ouham-Pende, pour la sous-préfecture de Bocaranga, le pourcentage d'enfants de 6 à 59 mois dépistés en MALNUTRITION AIGUE GLOBALE (MAG) s'élève à 9%. </v>
      </c>
      <c r="X60" s="151">
        <f>VLOOKUP(CONCATENATE("deces_nontraumaNA",B60),MSNA_Outcomes_IPC!A:H,8, FALSE)</f>
        <v>0.28015471989725999</v>
      </c>
      <c r="Y60" s="128" t="str">
        <f>'Facteurs contributifs MNSA'!$A$2&amp;'Facteurs contributifs MNSA'!A60&amp;'Facteurs contributifs MNSA'!$B$2&amp;'Facteurs contributifs MNSA'!B60&amp;$X$2&amp;ROUND(X60*100,0)&amp;"%. "</f>
        <v xml:space="preserve">Dans la préfecture de Ouham-Pende, pour la sous-préfecture de Bocaranga, la proportion de ménages déclarant AU MOINS UN DECES A L'EXCEPTION DES DECES DE CAUSE VIOLENTE s'élève à 28%. </v>
      </c>
    </row>
    <row r="61" spans="1:25" ht="96">
      <c r="A61" s="28" t="s">
        <v>116</v>
      </c>
      <c r="B61" s="80" t="s">
        <v>118</v>
      </c>
      <c r="C61" s="132">
        <f>'mnsa OUTCOMES'!H30</f>
        <v>0.71</v>
      </c>
      <c r="D61" s="133">
        <f>'mnsa OUTCOMES'!I30</f>
        <v>0.21</v>
      </c>
      <c r="E61" s="133">
        <f>'mnsa OUTCOMES'!J30</f>
        <v>0.08</v>
      </c>
      <c r="F61" s="20" t="str">
        <f t="shared" si="4"/>
        <v xml:space="preserve">Dans la sous-préfécture de Bossemtele, le pourcentage de ménages ayant une consommation alimentaire PAUVRE (Phase IPC indicative 4 et +) est de 8%, le pourcentage de ménages ayant une consommation alimentaire LIMITE (Phase IPC indicative 3) est de 21% et le pourcentage ayant une consommation alimentaire ACCEPTABLE (Phase IPC Indicative 1 - 2) est de 71%. </v>
      </c>
      <c r="G61" s="132">
        <f>'mnsa OUTCOMES'!C30</f>
        <v>0.1453268420529</v>
      </c>
      <c r="H61" s="133">
        <f>'mnsa OUTCOMES'!D30</f>
        <v>0.10520996989116101</v>
      </c>
      <c r="I61" s="133">
        <f>'mnsa OUTCOMES'!E30</f>
        <v>0.71292682949620301</v>
      </c>
      <c r="J61" s="133">
        <f>'mnsa OUTCOMES'!F30</f>
        <v>1.0055316252738301E-2</v>
      </c>
      <c r="K61" s="133">
        <f>'mnsa OUTCOMES'!G30</f>
        <v>2.6481042306997299E-2</v>
      </c>
      <c r="L61" s="20" t="str">
        <f t="shared" si="5"/>
        <v xml:space="preserve">Dans la sous-préfécture de Bossemtele, le pourcentage de ménages n'ayant PAS rencontré de problèmes d'accès à la nourriture sur les 30 derniers jours (Phase Indicative IPC 1 / HHS = 0) est de 15% tandis que la part des ménages déclarant avoir connu une LEGERE FAIM (Phase Indicative IPC 2 / HHS = 1) est de 11% et la proportion déclarant une FAIM MODEREE sur les 30 derniers jours (Phase Indicative IPC 3 / HHS= 2-3) est de 71%. Le pourcentage des ménages déclarant avoir connu une FAIM SEVERE (Phase Indicative IPC 4 / HHS = 4) est de 1% et la part déclarant une FAIM SEVERE (Phase Indicative IPC 5 / HHS = 5 - 6) est de 3%. </v>
      </c>
      <c r="M61" s="121">
        <f>'mnsa OUTCOMES'!K30</f>
        <v>0.09</v>
      </c>
      <c r="N61" s="122">
        <f>'mnsa OUTCOMES'!L30</f>
        <v>0.76</v>
      </c>
      <c r="O61" s="122">
        <f>'mnsa OUTCOMES'!M30</f>
        <v>0.14000000000000001</v>
      </c>
      <c r="P61" s="20" t="str">
        <f t="shared" si="6"/>
        <v xml:space="preserve">Dans la sous-préfécture de Bossemtele, le pourcentage de ménages n'ayant PAS mis en place de stratégies liées à l'alimentation (Phase IPC indicative 1 / rCSI = 0 - 3) est de 9% tandis que le pourcentage ayant mis en place des stratégies de STRESS liées a l'alimentation (Phase IPC Indicative 2 / rCSI = 4 - 18) s'élève à 76% et la proportion ayant mis en place des stratégies CRITIQUES liées à l alimentation (Phase IPC Indicative 3 et + / rCSI &gt;= 19) s'élève à 14%. </v>
      </c>
      <c r="Q61" s="121">
        <f>'mnsa OUTCOMES'!N30</f>
        <v>6.5592826853983793E-2</v>
      </c>
      <c r="R61" s="122">
        <f>'mnsa OUTCOMES'!O30</f>
        <v>0.14966689386458401</v>
      </c>
      <c r="S61" s="122">
        <f>'mnsa OUTCOMES'!P30</f>
        <v>0.43256124002603802</v>
      </c>
      <c r="T61" s="122">
        <f>'mnsa OUTCOMES'!Q30</f>
        <v>0.35217903925539401</v>
      </c>
      <c r="U61" s="20" t="str">
        <f t="shared" si="7"/>
        <v>Dans la sous-préfécture de Bossemtele, le pourcentage de ménage qui n'a pas employé des stratégies liées aux moyens d'existence est de 7 %, le pourcentage de ménage qui a employé des stratégies liées aux moyens d'existence de STRESS est de  15% ,le pourcentage de ménage qui a employé des stratégies liées aux moyens d'existence de CRISE est de 43% ,et le pourcentage de ménage qui a employé des stratégies liées aux moyens d'existence d'URGENCE est de 35% .</v>
      </c>
      <c r="V61" s="151">
        <f>VLOOKUP(CONCATENATE("freq_nut_2_muac.mag_6m_4NA",B61),MSNA_Outcomes_IPC!A:H,8, FALSE)</f>
        <v>0.127804208892524</v>
      </c>
      <c r="W61" s="131" t="str">
        <f>'Facteurs contributifs MNSA'!$A$2&amp;'Facteurs contributifs MNSA'!A61&amp;'Facteurs contributifs MNSA'!$B$2&amp;'Facteurs contributifs MNSA'!B61&amp;$V$2&amp;ROUND(V61*100,0)&amp;"%. "</f>
        <v xml:space="preserve">Dans la préfecture de Ouham-Pende, pour la sous-préfecture de Bossemtele, le pourcentage d'enfants de 6 à 59 mois dépistés en MALNUTRITION AIGUE GLOBALE (MAG) s'élève à 13%. </v>
      </c>
      <c r="X61" s="151">
        <f>VLOOKUP(CONCATENATE("deces_nontraumaNA",B61),MSNA_Outcomes_IPC!A:H,8, FALSE)</f>
        <v>0.28034175858143601</v>
      </c>
      <c r="Y61" s="128" t="str">
        <f>'Facteurs contributifs MNSA'!$A$2&amp;'Facteurs contributifs MNSA'!A61&amp;'Facteurs contributifs MNSA'!$B$2&amp;'Facteurs contributifs MNSA'!B61&amp;$X$2&amp;ROUND(X61*100,0)&amp;"%. "</f>
        <v xml:space="preserve">Dans la préfecture de Ouham-Pende, pour la sous-préfecture de Bossemtele, la proportion de ménages déclarant AU MOINS UN DECES A L'EXCEPTION DES DECES DE CAUSE VIOLENTE s'élève à 28%. </v>
      </c>
    </row>
    <row r="62" spans="1:25" ht="96">
      <c r="A62" s="28" t="s">
        <v>116</v>
      </c>
      <c r="B62" s="80" t="s">
        <v>119</v>
      </c>
      <c r="C62" s="132">
        <f>'mnsa OUTCOMES'!H33</f>
        <v>0.46</v>
      </c>
      <c r="D62" s="133">
        <f>'mnsa OUTCOMES'!I33</f>
        <v>0.28000000000000003</v>
      </c>
      <c r="E62" s="133">
        <f>'mnsa OUTCOMES'!J33</f>
        <v>0.25</v>
      </c>
      <c r="F62" s="20" t="str">
        <f t="shared" si="4"/>
        <v xml:space="preserve">Dans la sous-préfécture de Bozoum, le pourcentage de ménages ayant une consommation alimentaire PAUVRE (Phase IPC indicative 4 et +) est de 25%, le pourcentage de ménages ayant une consommation alimentaire LIMITE (Phase IPC indicative 3) est de 28% et le pourcentage ayant une consommation alimentaire ACCEPTABLE (Phase IPC Indicative 1 - 2) est de 46%. </v>
      </c>
      <c r="G62" s="132">
        <f>'mnsa OUTCOMES'!C33</f>
        <v>0.108524897571179</v>
      </c>
      <c r="H62" s="133">
        <f>'mnsa OUTCOMES'!D33</f>
        <v>0.118760783441095</v>
      </c>
      <c r="I62" s="133">
        <f>'mnsa OUTCOMES'!E33</f>
        <v>0.54842767750652199</v>
      </c>
      <c r="J62" s="133">
        <f>'mnsa OUTCOMES'!F33</f>
        <v>9.88894413141371E-2</v>
      </c>
      <c r="K62" s="133">
        <f>'mnsa OUTCOMES'!G33</f>
        <v>0.12539720016706801</v>
      </c>
      <c r="L62" s="20" t="str">
        <f t="shared" si="5"/>
        <v xml:space="preserve">Dans la sous-préfécture de Bozoum, le pourcentage de ménages n'ayant PAS rencontré de problèmes d'accès à la nourriture sur les 30 derniers jours (Phase Indicative IPC 1 / HHS = 0) est de 11% tandis que la part des ménages déclarant avoir connu une LEGERE FAIM (Phase Indicative IPC 2 / HHS = 1) est de 12% et la proportion déclarant une FAIM MODEREE sur les 30 derniers jours (Phase Indicative IPC 3 / HHS= 2-3) est de 55%. Le pourcentage des ménages déclarant avoir connu une FAIM SEVERE (Phase Indicative IPC 4 / HHS = 4) est de 10% et la part déclarant une FAIM SEVERE (Phase Indicative IPC 5 / HHS = 5 - 6) est de 13%. </v>
      </c>
      <c r="M62" s="121">
        <f>'mnsa OUTCOMES'!K33</f>
        <v>0.1</v>
      </c>
      <c r="N62" s="122">
        <f>'mnsa OUTCOMES'!L33</f>
        <v>0.56999999999999995</v>
      </c>
      <c r="O62" s="122">
        <f>'mnsa OUTCOMES'!M33</f>
        <v>0.33</v>
      </c>
      <c r="P62" s="20" t="str">
        <f t="shared" si="6"/>
        <v xml:space="preserve">Dans la sous-préfécture de Bozoum, le pourcentage de ménages n'ayant PAS mis en place de stratégies liées à l'alimentation (Phase IPC indicative 1 / rCSI = 0 - 3) est de 10% tandis que le pourcentage ayant mis en place des stratégies de STRESS liées a l'alimentation (Phase IPC Indicative 2 / rCSI = 4 - 18) s'élève à 57% et la proportion ayant mis en place des stratégies CRITIQUES liées à l alimentation (Phase IPC Indicative 3 et + / rCSI &gt;= 19) s'élève à 33%. </v>
      </c>
      <c r="Q62" s="121">
        <f>'mnsa OUTCOMES'!N33</f>
        <v>7.11234179791259E-2</v>
      </c>
      <c r="R62" s="122">
        <f>'mnsa OUTCOMES'!O33</f>
        <v>6.4400196962362696E-2</v>
      </c>
      <c r="S62" s="122">
        <f>'mnsa OUTCOMES'!P33</f>
        <v>0.46661604171724502</v>
      </c>
      <c r="T62" s="122">
        <f>'mnsa OUTCOMES'!Q33</f>
        <v>0.39786034334126702</v>
      </c>
      <c r="U62" s="20" t="str">
        <f t="shared" si="7"/>
        <v>Dans la sous-préfécture de Bozoum, le pourcentage de ménage qui n'a pas employé des stratégies liées aux moyens d'existence est de 7 %, le pourcentage de ménage qui a employé des stratégies liées aux moyens d'existence de STRESS est de  6% ,le pourcentage de ménage qui a employé des stratégies liées aux moyens d'existence de CRISE est de 47% ,et le pourcentage de ménage qui a employé des stratégies liées aux moyens d'existence d'URGENCE est de 40% .</v>
      </c>
      <c r="V62" s="151">
        <f>VLOOKUP(CONCATENATE("freq_nut_2_muac.mag_6m_4NA",B62),MSNA_Outcomes_IPC!A:H,8, FALSE)</f>
        <v>9.6167563101641707E-2</v>
      </c>
      <c r="W62" s="131" t="str">
        <f>'Facteurs contributifs MNSA'!$A$2&amp;'Facteurs contributifs MNSA'!A62&amp;'Facteurs contributifs MNSA'!$B$2&amp;'Facteurs contributifs MNSA'!B62&amp;$V$2&amp;ROUND(V62*100,0)&amp;"%. "</f>
        <v xml:space="preserve">Dans la préfecture de Ouham-Pende, pour la sous-préfecture de Bozoum, le pourcentage d'enfants de 6 à 59 mois dépistés en MALNUTRITION AIGUE GLOBALE (MAG) s'élève à 10%. </v>
      </c>
      <c r="X62" s="151">
        <f>VLOOKUP(CONCATENATE("deces_nontraumaNA",B62),MSNA_Outcomes_IPC!A:H,8, FALSE)</f>
        <v>0.12657189499803401</v>
      </c>
      <c r="Y62" s="128" t="str">
        <f>'Facteurs contributifs MNSA'!$A$2&amp;'Facteurs contributifs MNSA'!A62&amp;'Facteurs contributifs MNSA'!$B$2&amp;'Facteurs contributifs MNSA'!B62&amp;$X$2&amp;ROUND(X62*100,0)&amp;"%. "</f>
        <v xml:space="preserve">Dans la préfecture de Ouham-Pende, pour la sous-préfecture de Bozoum, la proportion de ménages déclarant AU MOINS UN DECES A L'EXCEPTION DES DECES DE CAUSE VIOLENTE s'élève à 13%. </v>
      </c>
    </row>
    <row r="63" spans="1:25" ht="96">
      <c r="A63" s="28" t="s">
        <v>116</v>
      </c>
      <c r="B63" s="80" t="s">
        <v>120</v>
      </c>
      <c r="C63" s="132">
        <f>'mnsa OUTCOMES'!H48</f>
        <v>0.7</v>
      </c>
      <c r="D63" s="133">
        <f>'mnsa OUTCOMES'!I48</f>
        <v>0.23</v>
      </c>
      <c r="E63" s="133">
        <f>'mnsa OUTCOMES'!J48</f>
        <v>0.08</v>
      </c>
      <c r="F63" s="20" t="str">
        <f t="shared" si="4"/>
        <v xml:space="preserve">Dans la sous-préfécture de Koui, le pourcentage de ménages ayant une consommation alimentaire PAUVRE (Phase IPC indicative 4 et +) est de 8%, le pourcentage de ménages ayant une consommation alimentaire LIMITE (Phase IPC indicative 3) est de 23% et le pourcentage ayant une consommation alimentaire ACCEPTABLE (Phase IPC Indicative 1 - 2) est de 70%. </v>
      </c>
      <c r="G63" s="132">
        <f>'mnsa OUTCOMES'!C48</f>
        <v>6.9082765415027697E-2</v>
      </c>
      <c r="H63" s="133">
        <f>'mnsa OUTCOMES'!D48</f>
        <v>5.6441660700712097E-2</v>
      </c>
      <c r="I63" s="133">
        <f>'mnsa OUTCOMES'!E48</f>
        <v>0.77347833826116097</v>
      </c>
      <c r="J63" s="133">
        <f>'mnsa OUTCOMES'!F48</f>
        <v>8.3918820492313403E-2</v>
      </c>
      <c r="K63" s="133">
        <f>'mnsa OUTCOMES'!G48</f>
        <v>1.7078415130785701E-2</v>
      </c>
      <c r="L63" s="20" t="str">
        <f t="shared" si="5"/>
        <v xml:space="preserve">Dans la sous-préfécture de Koui, le pourcentage de ménages n'ayant PAS rencontré de problèmes d'accès à la nourriture sur les 30 derniers jours (Phase Indicative IPC 1 / HHS = 0) est de 7% tandis que la part des ménages déclarant avoir connu une LEGERE FAIM (Phase Indicative IPC 2 / HHS = 1) est de 6% et la proportion déclarant une FAIM MODEREE sur les 30 derniers jours (Phase Indicative IPC 3 / HHS= 2-3) est de 77%. Le pourcentage des ménages déclarant avoir connu une FAIM SEVERE (Phase Indicative IPC 4 / HHS = 4) est de 8% et la part déclarant une FAIM SEVERE (Phase Indicative IPC 5 / HHS = 5 - 6) est de 2%. </v>
      </c>
      <c r="M63" s="121">
        <f>'mnsa OUTCOMES'!K48</f>
        <v>0.03</v>
      </c>
      <c r="N63" s="122">
        <f>'mnsa OUTCOMES'!L48</f>
        <v>0.33</v>
      </c>
      <c r="O63" s="122">
        <f>'mnsa OUTCOMES'!M48</f>
        <v>0.63</v>
      </c>
      <c r="P63" s="20" t="str">
        <f t="shared" si="6"/>
        <v xml:space="preserve">Dans la sous-préfécture de Koui, le pourcentage de ménages n'ayant PAS mis en place de stratégies liées à l'alimentation (Phase IPC indicative 1 / rCSI = 0 - 3) est de 3% tandis que le pourcentage ayant mis en place des stratégies de STRESS liées a l'alimentation (Phase IPC Indicative 2 / rCSI = 4 - 18) s'élève à 33% et la proportion ayant mis en place des stratégies CRITIQUES liées à l alimentation (Phase IPC Indicative 3 et + / rCSI &gt;= 19) s'élève à 63%. </v>
      </c>
      <c r="Q63" s="121">
        <f>'mnsa OUTCOMES'!N48</f>
        <v>7.3591583946973599E-2</v>
      </c>
      <c r="R63" s="122">
        <f>'mnsa OUTCOMES'!O48</f>
        <v>1.15571427729474E-2</v>
      </c>
      <c r="S63" s="122">
        <f>'mnsa OUTCOMES'!P48</f>
        <v>0.57364251165425895</v>
      </c>
      <c r="T63" s="122">
        <f>'mnsa OUTCOMES'!Q48</f>
        <v>0.34120876162581998</v>
      </c>
      <c r="U63" s="20" t="str">
        <f t="shared" si="7"/>
        <v>Dans la sous-préfécture de Koui, le pourcentage de ménage qui n'a pas employé des stratégies liées aux moyens d'existence est de 7 %, le pourcentage de ménage qui a employé des stratégies liées aux moyens d'existence de STRESS est de  1% ,le pourcentage de ménage qui a employé des stratégies liées aux moyens d'existence de CRISE est de 57% ,et le pourcentage de ménage qui a employé des stratégies liées aux moyens d'existence d'URGENCE est de 34% .</v>
      </c>
      <c r="V63" s="151">
        <f>VLOOKUP(CONCATENATE("freq_nut_2_muac.mag_6m_4NA",B63),MSNA_Outcomes_IPC!A:H,8, FALSE)</f>
        <v>8.3252870735187806E-2</v>
      </c>
      <c r="W63" s="131" t="str">
        <f>'Facteurs contributifs MNSA'!$A$2&amp;'Facteurs contributifs MNSA'!A63&amp;'Facteurs contributifs MNSA'!$B$2&amp;'Facteurs contributifs MNSA'!B63&amp;$V$2&amp;ROUND(V63*100,0)&amp;"%. "</f>
        <v xml:space="preserve">Dans la préfecture de Ouham-Pende, pour la sous-préfecture de Koui, le pourcentage d'enfants de 6 à 59 mois dépistés en MALNUTRITION AIGUE GLOBALE (MAG) s'élève à 8%. </v>
      </c>
      <c r="X63" s="151">
        <f>VLOOKUP(CONCATENATE("deces_nontraumaNA",B63),MSNA_Outcomes_IPC!A:H,8, FALSE)</f>
        <v>0.28182844056821799</v>
      </c>
      <c r="Y63" s="128" t="str">
        <f>'Facteurs contributifs MNSA'!$A$2&amp;'Facteurs contributifs MNSA'!A63&amp;'Facteurs contributifs MNSA'!$B$2&amp;'Facteurs contributifs MNSA'!B63&amp;$X$2&amp;ROUND(X63*100,0)&amp;"%. "</f>
        <v xml:space="preserve">Dans la préfecture de Ouham-Pende, pour la sous-préfecture de Koui, la proportion de ménages déclarant AU MOINS UN DECES A L'EXCEPTION DES DECES DE CAUSE VIOLENTE s'élève à 28%. </v>
      </c>
    </row>
    <row r="64" spans="1:25" ht="96">
      <c r="A64" s="28" t="s">
        <v>116</v>
      </c>
      <c r="B64" s="80" t="s">
        <v>121</v>
      </c>
      <c r="C64" s="132">
        <f>'mnsa OUTCOMES'!H59</f>
        <v>0.4</v>
      </c>
      <c r="D64" s="133">
        <f>'mnsa OUTCOMES'!I59</f>
        <v>0.28999999999999998</v>
      </c>
      <c r="E64" s="133">
        <f>'mnsa OUTCOMES'!J59</f>
        <v>0.31</v>
      </c>
      <c r="F64" s="20" t="str">
        <f t="shared" si="4"/>
        <v xml:space="preserve">Dans la sous-préfécture de Ngaoundaye, le pourcentage de ménages ayant une consommation alimentaire PAUVRE (Phase IPC indicative 4 et +) est de 31%, le pourcentage de ménages ayant une consommation alimentaire LIMITE (Phase IPC indicative 3) est de 29% et le pourcentage ayant une consommation alimentaire ACCEPTABLE (Phase IPC Indicative 1 - 2) est de 40%. </v>
      </c>
      <c r="G64" s="132">
        <f>'mnsa OUTCOMES'!C59</f>
        <v>0.16972887101311801</v>
      </c>
      <c r="H64" s="133">
        <f>'mnsa OUTCOMES'!D59</f>
        <v>7.8622729517234799E-2</v>
      </c>
      <c r="I64" s="133">
        <f>'mnsa OUTCOMES'!E59</f>
        <v>0.73298689385849203</v>
      </c>
      <c r="J64" s="133">
        <f>'mnsa OUTCOMES'!F59</f>
        <v>1.86615056111556E-2</v>
      </c>
      <c r="K64" s="133">
        <v>0</v>
      </c>
      <c r="L64" s="20" t="str">
        <f t="shared" si="5"/>
        <v xml:space="preserve">Dans la sous-préfécture de Ngaoundaye, le pourcentage de ménages n'ayant PAS rencontré de problèmes d'accès à la nourriture sur les 30 derniers jours (Phase Indicative IPC 1 / HHS = 0) est de 17% tandis que la part des ménages déclarant avoir connu une LEGERE FAIM (Phase Indicative IPC 2 / HHS = 1) est de 8% et la proportion déclarant une FAIM MODEREE sur les 30 derniers jours (Phase Indicative IPC 3 / HHS= 2-3) est de 73%. Le pourcentage des ménages déclarant avoir connu une FAIM SEVERE (Phase Indicative IPC 4 / HHS = 4) est de 2% et la part déclarant une FAIM SEVERE (Phase Indicative IPC 5 / HHS = 5 - 6) est de 0%. </v>
      </c>
      <c r="M64" s="121">
        <f>'mnsa OUTCOMES'!K59</f>
        <v>0.01</v>
      </c>
      <c r="N64" s="122">
        <f>'mnsa OUTCOMES'!L59</f>
        <v>0.46</v>
      </c>
      <c r="O64" s="122">
        <f>'mnsa OUTCOMES'!M59</f>
        <v>0.53</v>
      </c>
      <c r="P64" s="20" t="str">
        <f t="shared" si="6"/>
        <v xml:space="preserve">Dans la sous-préfécture de Ngaoundaye, le pourcentage de ménages n'ayant PAS mis en place de stratégies liées à l'alimentation (Phase IPC indicative 1 / rCSI = 0 - 3) est de 1% tandis que le pourcentage ayant mis en place des stratégies de STRESS liées a l'alimentation (Phase IPC Indicative 2 / rCSI = 4 - 18) s'élève à 46% et la proportion ayant mis en place des stratégies CRITIQUES liées à l alimentation (Phase IPC Indicative 3 et + / rCSI &gt;= 19) s'élève à 53%. </v>
      </c>
      <c r="Q64" s="121">
        <f>'mnsa OUTCOMES'!N59</f>
        <v>0.32176728742494798</v>
      </c>
      <c r="R64" s="122">
        <f>'mnsa OUTCOMES'!O59</f>
        <v>2.1498722903050799E-2</v>
      </c>
      <c r="S64" s="122">
        <f>'mnsa OUTCOMES'!P59</f>
        <v>0.46202942637313998</v>
      </c>
      <c r="T64" s="122">
        <f>'mnsa OUTCOMES'!Q59</f>
        <v>0.19470456329886099</v>
      </c>
      <c r="U64" s="20" t="str">
        <f t="shared" si="7"/>
        <v>Dans la sous-préfécture de Ngaoundaye, le pourcentage de ménage qui n'a pas employé des stratégies liées aux moyens d'existence est de 32 %, le pourcentage de ménage qui a employé des stratégies liées aux moyens d'existence de STRESS est de  2% ,le pourcentage de ménage qui a employé des stratégies liées aux moyens d'existence de CRISE est de 46% ,et le pourcentage de ménage qui a employé des stratégies liées aux moyens d'existence d'URGENCE est de 19% .</v>
      </c>
      <c r="V64" s="151">
        <f>VLOOKUP(CONCATENATE("freq_nut_2_muac.mag_6m_4NA",B64),MSNA_Outcomes_IPC!A:H,8, FALSE)</f>
        <v>0.16825139067060901</v>
      </c>
      <c r="W64" s="131" t="str">
        <f>'Facteurs contributifs MNSA'!$A$2&amp;'Facteurs contributifs MNSA'!A64&amp;'Facteurs contributifs MNSA'!$B$2&amp;'Facteurs contributifs MNSA'!B64&amp;$V$2&amp;ROUND(V64*100,0)&amp;"%. "</f>
        <v xml:space="preserve">Dans la préfecture de Ouham-Pende, pour la sous-préfecture de Ngaoundaye, le pourcentage d'enfants de 6 à 59 mois dépistés en MALNUTRITION AIGUE GLOBALE (MAG) s'élève à 17%. </v>
      </c>
      <c r="X64" s="151">
        <f>VLOOKUP(CONCATENATE("deces_nontraumaNA",B64),MSNA_Outcomes_IPC!A:H,8, FALSE)</f>
        <v>0.33248990625672498</v>
      </c>
      <c r="Y64" s="128" t="str">
        <f>'Facteurs contributifs MNSA'!$A$2&amp;'Facteurs contributifs MNSA'!A64&amp;'Facteurs contributifs MNSA'!$B$2&amp;'Facteurs contributifs MNSA'!B64&amp;$X$2&amp;ROUND(X64*100,0)&amp;"%. "</f>
        <v xml:space="preserve">Dans la préfecture de Ouham-Pende, pour la sous-préfecture de Ngaoundaye, la proportion de ménages déclarant AU MOINS UN DECES A L'EXCEPTION DES DECES DE CAUSE VIOLENTE s'élève à 33%. </v>
      </c>
    </row>
    <row r="65" spans="1:25" ht="96">
      <c r="A65" s="28" t="s">
        <v>116</v>
      </c>
      <c r="B65" s="80" t="s">
        <v>122</v>
      </c>
      <c r="C65" s="132">
        <f>'mnsa OUTCOMES'!H63</f>
        <v>0.67</v>
      </c>
      <c r="D65" s="133">
        <f>'mnsa OUTCOMES'!I63</f>
        <v>0.19</v>
      </c>
      <c r="E65" s="133">
        <f>'mnsa OUTCOMES'!J63</f>
        <v>0.14000000000000001</v>
      </c>
      <c r="F65" s="20" t="str">
        <f t="shared" si="4"/>
        <v xml:space="preserve">Dans la sous-préfécture de Paoua, le pourcentage de ménages ayant une consommation alimentaire PAUVRE (Phase IPC indicative 4 et +) est de 14%, le pourcentage de ménages ayant une consommation alimentaire LIMITE (Phase IPC indicative 3) est de 19% et le pourcentage ayant une consommation alimentaire ACCEPTABLE (Phase IPC Indicative 1 - 2) est de 67%. </v>
      </c>
      <c r="G65" s="132">
        <f>'mnsa OUTCOMES'!C63</f>
        <v>2.3263816351975899E-2</v>
      </c>
      <c r="H65" s="133">
        <f>'mnsa OUTCOMES'!D63</f>
        <v>2.37194914579026E-2</v>
      </c>
      <c r="I65" s="133">
        <f>'mnsa OUTCOMES'!E63</f>
        <v>0.87863392437819798</v>
      </c>
      <c r="J65" s="133">
        <f>'mnsa OUTCOMES'!F63</f>
        <v>5.3702572505428099E-2</v>
      </c>
      <c r="K65" s="133">
        <f>'mnsa OUTCOMES'!G63</f>
        <v>2.0680195306495501E-2</v>
      </c>
      <c r="L65" s="20" t="str">
        <f t="shared" si="5"/>
        <v xml:space="preserve">Dans la sous-préfécture de Paoua, le pourcentage de ménages n'ayant PAS rencontré de problèmes d'accès à la nourriture sur les 30 derniers jours (Phase Indicative IPC 1 / HHS = 0) est de 2% tandis que la part des ménages déclarant avoir connu une LEGERE FAIM (Phase Indicative IPC 2 / HHS = 1) est de 2% et la proportion déclarant une FAIM MODEREE sur les 30 derniers jours (Phase Indicative IPC 3 / HHS= 2-3) est de 88%. Le pourcentage des ménages déclarant avoir connu une FAIM SEVERE (Phase Indicative IPC 4 / HHS = 4) est de 5% et la part déclarant une FAIM SEVERE (Phase Indicative IPC 5 / HHS = 5 - 6) est de 2%. </v>
      </c>
      <c r="M65" s="121">
        <f>'mnsa OUTCOMES'!K63</f>
        <v>0.02</v>
      </c>
      <c r="N65" s="122">
        <f>'mnsa OUTCOMES'!L63</f>
        <v>0.8</v>
      </c>
      <c r="O65" s="122">
        <f>'mnsa OUTCOMES'!M63</f>
        <v>0.19</v>
      </c>
      <c r="P65" s="20" t="str">
        <f t="shared" si="6"/>
        <v xml:space="preserve">Dans la sous-préfécture de Paoua, le pourcentage de ménages n'ayant PAS mis en place de stratégies liées à l'alimentation (Phase IPC indicative 1 / rCSI = 0 - 3) est de 2% tandis que le pourcentage ayant mis en place des stratégies de STRESS liées a l'alimentation (Phase IPC Indicative 2 / rCSI = 4 - 18) s'élève à 80% et la proportion ayant mis en place des stratégies CRITIQUES liées à l alimentation (Phase IPC Indicative 3 et + / rCSI &gt;= 19) s'élève à 19%. </v>
      </c>
      <c r="Q65" s="121">
        <f>'mnsa OUTCOMES'!N63</f>
        <v>0.35867664086474199</v>
      </c>
      <c r="R65" s="122">
        <f>'mnsa OUTCOMES'!O63</f>
        <v>2.8671506018319901E-2</v>
      </c>
      <c r="S65" s="122">
        <f>'mnsa OUTCOMES'!P63</f>
        <v>0.45038229512059202</v>
      </c>
      <c r="T65" s="122">
        <f>'mnsa OUTCOMES'!Q63</f>
        <v>0.16226955799634599</v>
      </c>
      <c r="U65" s="20" t="str">
        <f t="shared" si="7"/>
        <v>Dans la sous-préfécture de Paoua, le pourcentage de ménage qui n'a pas employé des stratégies liées aux moyens d'existence est de 36 %, le pourcentage de ménage qui a employé des stratégies liées aux moyens d'existence de STRESS est de  3% ,le pourcentage de ménage qui a employé des stratégies liées aux moyens d'existence de CRISE est de 45% ,et le pourcentage de ménage qui a employé des stratégies liées aux moyens d'existence d'URGENCE est de 16% .</v>
      </c>
      <c r="V65" s="151">
        <f>VLOOKUP(CONCATENATE("freq_nut_2_muac.mag_6m_4NA",B65),MSNA_Outcomes_IPC!A:H,8, FALSE)</f>
        <v>0.21322287631735201</v>
      </c>
      <c r="W65" s="131" t="str">
        <f>'Facteurs contributifs MNSA'!$A$2&amp;'Facteurs contributifs MNSA'!A65&amp;'Facteurs contributifs MNSA'!$B$2&amp;'Facteurs contributifs MNSA'!B65&amp;$V$2&amp;ROUND(V65*100,0)&amp;"%. "</f>
        <v xml:space="preserve">Dans la préfecture de Ouham-Pende, pour la sous-préfecture de Paoua, le pourcentage d'enfants de 6 à 59 mois dépistés en MALNUTRITION AIGUE GLOBALE (MAG) s'élève à 21%. </v>
      </c>
      <c r="X65" s="151">
        <f>VLOOKUP(CONCATENATE("deces_nontraumaNA",B65),MSNA_Outcomes_IPC!A:H,8, FALSE)</f>
        <v>0.17547532532058299</v>
      </c>
      <c r="Y65" s="128" t="str">
        <f>'Facteurs contributifs MNSA'!$A$2&amp;'Facteurs contributifs MNSA'!A65&amp;'Facteurs contributifs MNSA'!$B$2&amp;'Facteurs contributifs MNSA'!B65&amp;$X$2&amp;ROUND(X65*100,0)&amp;"%. "</f>
        <v xml:space="preserve">Dans la préfecture de Ouham-Pende, pour la sous-préfecture de Paoua, la proportion de ménages déclarant AU MOINS UN DECES A L'EXCEPTION DES DECES DE CAUSE VIOLENTE s'élève à 18%. </v>
      </c>
    </row>
    <row r="66" spans="1:25" ht="96">
      <c r="A66" s="28" t="s">
        <v>123</v>
      </c>
      <c r="B66" s="80" t="s">
        <v>124</v>
      </c>
      <c r="C66" s="132">
        <f>'mnsa OUTCOMES'!H12</f>
        <v>0.74</v>
      </c>
      <c r="D66" s="133">
        <f>'mnsa OUTCOMES'!I12</f>
        <v>0.16</v>
      </c>
      <c r="E66" s="133">
        <f>'mnsa OUTCOMES'!J12</f>
        <v>0.1</v>
      </c>
      <c r="F66" s="20" t="str">
        <f t="shared" si="4"/>
        <v xml:space="preserve">Dans la sous-préfécture de Bambio, le pourcentage de ménages ayant une consommation alimentaire PAUVRE (Phase IPC indicative 4 et +) est de 10%, le pourcentage de ménages ayant une consommation alimentaire LIMITE (Phase IPC indicative 3) est de 16% et le pourcentage ayant une consommation alimentaire ACCEPTABLE (Phase IPC Indicative 1 - 2) est de 74%. </v>
      </c>
      <c r="G66" s="132">
        <f>'mnsa OUTCOMES'!C12</f>
        <v>0.21773029837709601</v>
      </c>
      <c r="H66" s="133">
        <f>'mnsa OUTCOMES'!D12</f>
        <v>3.07917888600912E-2</v>
      </c>
      <c r="I66" s="133">
        <f>'mnsa OUTCOMES'!E12</f>
        <v>0.61610343062883799</v>
      </c>
      <c r="J66" s="133">
        <f>'mnsa OUTCOMES'!F12</f>
        <v>0.111925708688824</v>
      </c>
      <c r="K66" s="133">
        <f>'mnsa OUTCOMES'!G12</f>
        <v>2.3448773445150801E-2</v>
      </c>
      <c r="L66" s="20" t="str">
        <f t="shared" si="5"/>
        <v xml:space="preserve">Dans la sous-préfécture de Bambio, le pourcentage de ménages n'ayant PAS rencontré de problèmes d'accès à la nourriture sur les 30 derniers jours (Phase Indicative IPC 1 / HHS = 0) est de 22% tandis que la part des ménages déclarant avoir connu une LEGERE FAIM (Phase Indicative IPC 2 / HHS = 1) est de 3% et la proportion déclarant une FAIM MODEREE sur les 30 derniers jours (Phase Indicative IPC 3 / HHS= 2-3) est de 62%. Le pourcentage des ménages déclarant avoir connu une FAIM SEVERE (Phase Indicative IPC 4 / HHS = 4) est de 11% et la part déclarant une FAIM SEVERE (Phase Indicative IPC 5 / HHS = 5 - 6) est de 2%. </v>
      </c>
      <c r="M66" s="121">
        <f>'mnsa OUTCOMES'!K12</f>
        <v>0.08</v>
      </c>
      <c r="N66" s="122">
        <f>'mnsa OUTCOMES'!L12</f>
        <v>0.74</v>
      </c>
      <c r="O66" s="122">
        <f>'mnsa OUTCOMES'!M12</f>
        <v>0.18</v>
      </c>
      <c r="P66" s="20" t="str">
        <f t="shared" si="6"/>
        <v xml:space="preserve">Dans la sous-préfécture de Bambio, le pourcentage de ménages n'ayant PAS mis en place de stratégies liées à l'alimentation (Phase IPC indicative 1 / rCSI = 0 - 3) est de 8% tandis que le pourcentage ayant mis en place des stratégies de STRESS liées a l'alimentation (Phase IPC Indicative 2 / rCSI = 4 - 18) s'élève à 74% et la proportion ayant mis en place des stratégies CRITIQUES liées à l alimentation (Phase IPC Indicative 3 et + / rCSI &gt;= 19) s'élève à 18%. </v>
      </c>
      <c r="Q66" s="121">
        <f>'mnsa OUTCOMES'!N12</f>
        <v>0.17267141461180699</v>
      </c>
      <c r="R66" s="122">
        <f>'mnsa OUTCOMES'!O12</f>
        <v>0.18742726808276</v>
      </c>
      <c r="S66" s="122">
        <f>'mnsa OUTCOMES'!P12</f>
        <v>0.46747428197650498</v>
      </c>
      <c r="T66" s="122">
        <f>'mnsa OUTCOMES'!Q12</f>
        <v>0.172427035328929</v>
      </c>
      <c r="U66" s="20" t="str">
        <f t="shared" si="7"/>
        <v>Dans la sous-préfécture de Bambio, le pourcentage de ménage qui n'a pas employé des stratégies liées aux moyens d'existence est de 17 %, le pourcentage de ménage qui a employé des stratégies liées aux moyens d'existence de STRESS est de  19% ,le pourcentage de ménage qui a employé des stratégies liées aux moyens d'existence de CRISE est de 47% ,et le pourcentage de ménage qui a employé des stratégies liées aux moyens d'existence d'URGENCE est de 17% .</v>
      </c>
      <c r="V66" s="151">
        <f>VLOOKUP(CONCATENATE("freq_nut_2_muac.mag_6m_4NA",B66),MSNA_Outcomes_IPC!A:H,8, FALSE)</f>
        <v>0.164481911262261</v>
      </c>
      <c r="W66" s="131" t="str">
        <f>'Facteurs contributifs MNSA'!$A$2&amp;'Facteurs contributifs MNSA'!A66&amp;'Facteurs contributifs MNSA'!$B$2&amp;'Facteurs contributifs MNSA'!B66&amp;$V$2&amp;ROUND(V66*100,0)&amp;"%. "</f>
        <v xml:space="preserve">Dans la préfecture de Sangha-Mbaere, pour la sous-préfecture de Bambio, le pourcentage d'enfants de 6 à 59 mois dépistés en MALNUTRITION AIGUE GLOBALE (MAG) s'élève à 16%. </v>
      </c>
      <c r="X66" s="151">
        <f>VLOOKUP(CONCATENATE("deces_nontraumaNA",B66),MSNA_Outcomes_IPC!A:H,8, FALSE)</f>
        <v>0.26619885491322998</v>
      </c>
      <c r="Y66" s="128" t="str">
        <f>'Facteurs contributifs MNSA'!$A$2&amp;'Facteurs contributifs MNSA'!A66&amp;'Facteurs contributifs MNSA'!$B$2&amp;'Facteurs contributifs MNSA'!B66&amp;$X$2&amp;ROUND(X66*100,0)&amp;"%. "</f>
        <v xml:space="preserve">Dans la préfecture de Sangha-Mbaere, pour la sous-préfecture de Bambio, la proportion de ménages déclarant AU MOINS UN DECES A L'EXCEPTION DES DECES DE CAUSE VIOLENTE s'élève à 27%. </v>
      </c>
    </row>
    <row r="67" spans="1:25" ht="96">
      <c r="A67" s="28" t="s">
        <v>123</v>
      </c>
      <c r="B67" s="80" t="s">
        <v>125</v>
      </c>
      <c r="C67" s="132">
        <f>'mnsa OUTCOMES'!H18</f>
        <v>0.52</v>
      </c>
      <c r="D67" s="133">
        <f>'mnsa OUTCOMES'!I18</f>
        <v>0.26</v>
      </c>
      <c r="E67" s="133">
        <f>'mnsa OUTCOMES'!J18</f>
        <v>0.22</v>
      </c>
      <c r="F67" s="20" t="str">
        <f t="shared" si="4"/>
        <v xml:space="preserve">Dans la sous-préfécture de Bayanga, le pourcentage de ménages ayant une consommation alimentaire PAUVRE (Phase IPC indicative 4 et +) est de 22%, le pourcentage de ménages ayant une consommation alimentaire LIMITE (Phase IPC indicative 3) est de 26% et le pourcentage ayant une consommation alimentaire ACCEPTABLE (Phase IPC Indicative 1 - 2) est de 52%. </v>
      </c>
      <c r="G67" s="132">
        <f>'mnsa OUTCOMES'!C18</f>
        <v>0.16422201829667399</v>
      </c>
      <c r="H67" s="133">
        <f>'mnsa OUTCOMES'!D18</f>
        <v>0.113251903506683</v>
      </c>
      <c r="I67" s="133">
        <f>'mnsa OUTCOMES'!E18</f>
        <v>0.63874633717010199</v>
      </c>
      <c r="J67" s="133">
        <f>'mnsa OUTCOMES'!F18</f>
        <v>5.33767710208084E-2</v>
      </c>
      <c r="K67" s="133">
        <f>'mnsa OUTCOMES'!G18</f>
        <v>3.0402970005733599E-2</v>
      </c>
      <c r="L67" s="20" t="str">
        <f t="shared" si="5"/>
        <v xml:space="preserve">Dans la sous-préfécture de Bayanga, le pourcentage de ménages n'ayant PAS rencontré de problèmes d'accès à la nourriture sur les 30 derniers jours (Phase Indicative IPC 1 / HHS = 0) est de 16% tandis que la part des ménages déclarant avoir connu une LEGERE FAIM (Phase Indicative IPC 2 / HHS = 1) est de 11% et la proportion déclarant une FAIM MODEREE sur les 30 derniers jours (Phase Indicative IPC 3 / HHS= 2-3) est de 64%. Le pourcentage des ménages déclarant avoir connu une FAIM SEVERE (Phase Indicative IPC 4 / HHS = 4) est de 5% et la part déclarant une FAIM SEVERE (Phase Indicative IPC 5 / HHS = 5 - 6) est de 3%. </v>
      </c>
      <c r="M67" s="121">
        <f>'mnsa OUTCOMES'!K18</f>
        <v>0.08</v>
      </c>
      <c r="N67" s="122">
        <f>'mnsa OUTCOMES'!L18</f>
        <v>0.5</v>
      </c>
      <c r="O67" s="122">
        <f>'mnsa OUTCOMES'!M18</f>
        <v>0.42</v>
      </c>
      <c r="P67" s="20" t="str">
        <f t="shared" si="6"/>
        <v xml:space="preserve">Dans la sous-préfécture de Bayanga, le pourcentage de ménages n'ayant PAS mis en place de stratégies liées à l'alimentation (Phase IPC indicative 1 / rCSI = 0 - 3) est de 8% tandis que le pourcentage ayant mis en place des stratégies de STRESS liées a l'alimentation (Phase IPC Indicative 2 / rCSI = 4 - 18) s'élève à 50% et la proportion ayant mis en place des stratégies CRITIQUES liées à l alimentation (Phase IPC Indicative 3 et + / rCSI &gt;= 19) s'élève à 42%. </v>
      </c>
      <c r="Q67" s="121">
        <f>'mnsa OUTCOMES'!N18</f>
        <v>0.26225587612147</v>
      </c>
      <c r="R67" s="122">
        <f>'mnsa OUTCOMES'!O18</f>
        <v>4.7479464760541698E-2</v>
      </c>
      <c r="S67" s="122">
        <f>'mnsa OUTCOMES'!P18</f>
        <v>0.55625297117628203</v>
      </c>
      <c r="T67" s="122">
        <f>'mnsa OUTCOMES'!Q18</f>
        <v>0.13401168794170601</v>
      </c>
      <c r="U67" s="20" t="str">
        <f t="shared" si="7"/>
        <v>Dans la sous-préfécture de Bayanga, le pourcentage de ménage qui n'a pas employé des stratégies liées aux moyens d'existence est de 26 %, le pourcentage de ménage qui a employé des stratégies liées aux moyens d'existence de STRESS est de  5% ,le pourcentage de ménage qui a employé des stratégies liées aux moyens d'existence de CRISE est de 56% ,et le pourcentage de ménage qui a employé des stratégies liées aux moyens d'existence d'URGENCE est de 13% .</v>
      </c>
      <c r="V67" s="151">
        <f>VLOOKUP(CONCATENATE("freq_nut_2_muac.mag_6m_4NA",B67),MSNA_Outcomes_IPC!A:H,8, FALSE)</f>
        <v>6.0549826138734997E-2</v>
      </c>
      <c r="W67" s="131" t="str">
        <f>'Facteurs contributifs MNSA'!$A$2&amp;'Facteurs contributifs MNSA'!A67&amp;'Facteurs contributifs MNSA'!$B$2&amp;'Facteurs contributifs MNSA'!B67&amp;$V$2&amp;ROUND(V67*100,0)&amp;"%. "</f>
        <v xml:space="preserve">Dans la préfecture de Sangha-Mbaere, pour la sous-préfecture de Bayanga, le pourcentage d'enfants de 6 à 59 mois dépistés en MALNUTRITION AIGUE GLOBALE (MAG) s'élève à 6%. </v>
      </c>
      <c r="X67" s="151">
        <f>VLOOKUP(CONCATENATE("deces_nontraumaNA",B67),MSNA_Outcomes_IPC!A:H,8, FALSE)</f>
        <v>0.11692423392934299</v>
      </c>
      <c r="Y67" s="128" t="str">
        <f>'Facteurs contributifs MNSA'!$A$2&amp;'Facteurs contributifs MNSA'!A67&amp;'Facteurs contributifs MNSA'!$B$2&amp;'Facteurs contributifs MNSA'!B67&amp;$X$2&amp;ROUND(X67*100,0)&amp;"%. "</f>
        <v xml:space="preserve">Dans la préfecture de Sangha-Mbaere, pour la sous-préfecture de Bayanga, la proportion de ménages déclarant AU MOINS UN DECES A L'EXCEPTION DES DECES DE CAUSE VIOLENTE s'élève à 12%. </v>
      </c>
    </row>
    <row r="68" spans="1:25" ht="96">
      <c r="A68" s="28" t="s">
        <v>123</v>
      </c>
      <c r="B68" s="80" t="s">
        <v>126</v>
      </c>
      <c r="C68" s="132">
        <f>'mnsa OUTCOMES'!H60</f>
        <v>0.34</v>
      </c>
      <c r="D68" s="133">
        <f>'mnsa OUTCOMES'!I60</f>
        <v>0.39</v>
      </c>
      <c r="E68" s="133">
        <f>'mnsa OUTCOMES'!J60</f>
        <v>0.27</v>
      </c>
      <c r="F68" s="20" t="str">
        <f>$B$2&amp;B68&amp;$E$2&amp;ROUND(E68*100,0)&amp;$D$2&amp;ROUND(D68*100,0)&amp;$C$2&amp;ROUND(C68*100,0)&amp;"%. "</f>
        <v xml:space="preserve">Dans la sous-préfécture de Nola, le pourcentage de ménages ayant une consommation alimentaire PAUVRE (Phase IPC indicative 4 et +) est de 27%, le pourcentage de ménages ayant une consommation alimentaire LIMITE (Phase IPC indicative 3) est de 39% et le pourcentage ayant une consommation alimentaire ACCEPTABLE (Phase IPC Indicative 1 - 2) est de 34%. </v>
      </c>
      <c r="G68" s="132">
        <f>'mnsa OUTCOMES'!C60</f>
        <v>0.195973040208167</v>
      </c>
      <c r="H68" s="133">
        <f>'mnsa OUTCOMES'!D60</f>
        <v>0.115815249323564</v>
      </c>
      <c r="I68" s="133">
        <f>'mnsa OUTCOMES'!E60</f>
        <v>0.58509337684659402</v>
      </c>
      <c r="J68" s="133">
        <f>'mnsa OUTCOMES'!F60</f>
        <v>8.0772550986449004E-2</v>
      </c>
      <c r="K68" s="133">
        <f>'mnsa OUTCOMES'!G60</f>
        <v>2.2345782635226099E-2</v>
      </c>
      <c r="L68" s="20" t="str">
        <f>$B$2&amp;B68&amp;$G$2&amp;ROUND(G68*100,0)&amp;$H$2&amp;ROUND(H68*100,0)&amp;$I$2&amp;ROUND(I68*100,0)&amp;$J$2&amp;ROUND(J68*100,0)&amp;$K$2&amp;ROUND(K68*100,0)&amp;"%. "</f>
        <v xml:space="preserve">Dans la sous-préfécture de Nola, le pourcentage de ménages n'ayant PAS rencontré de problèmes d'accès à la nourriture sur les 30 derniers jours (Phase Indicative IPC 1 / HHS = 0) est de 20% tandis que la part des ménages déclarant avoir connu une LEGERE FAIM (Phase Indicative IPC 2 / HHS = 1) est de 12% et la proportion déclarant une FAIM MODEREE sur les 30 derniers jours (Phase Indicative IPC 3 / HHS= 2-3) est de 59%. Le pourcentage des ménages déclarant avoir connu une FAIM SEVERE (Phase Indicative IPC 4 / HHS = 4) est de 8% et la part déclarant une FAIM SEVERE (Phase Indicative IPC 5 / HHS = 5 - 6) est de 2%. </v>
      </c>
      <c r="M68" s="121">
        <f>'mnsa OUTCOMES'!K60</f>
        <v>0.12</v>
      </c>
      <c r="N68" s="122">
        <f>'mnsa OUTCOMES'!L60</f>
        <v>0.36</v>
      </c>
      <c r="O68" s="122">
        <f>'mnsa OUTCOMES'!M60</f>
        <v>0.52</v>
      </c>
      <c r="P68" s="20" t="str">
        <f>$B$2&amp;B68&amp;$M$2&amp;ROUND(M68*100,0)&amp;$N$2&amp;ROUND(N68*100,0)&amp;$O$2&amp;ROUND(O68*100,0)&amp;"%. "</f>
        <v xml:space="preserve">Dans la sous-préfécture de Nola, le pourcentage de ménages n'ayant PAS mis en place de stratégies liées à l'alimentation (Phase IPC indicative 1 / rCSI = 0 - 3) est de 12% tandis que le pourcentage ayant mis en place des stratégies de STRESS liées a l'alimentation (Phase IPC Indicative 2 / rCSI = 4 - 18) s'élève à 36% et la proportion ayant mis en place des stratégies CRITIQUES liées à l alimentation (Phase IPC Indicative 3 et + / rCSI &gt;= 19) s'élève à 52%. </v>
      </c>
      <c r="Q68" s="121">
        <f>'mnsa OUTCOMES'!N60</f>
        <v>0.353703166559933</v>
      </c>
      <c r="R68" s="122">
        <f>'mnsa OUTCOMES'!O60</f>
        <v>1.0274631016594401E-2</v>
      </c>
      <c r="S68" s="122">
        <f>'mnsa OUTCOMES'!P60</f>
        <v>0.39230854423695199</v>
      </c>
      <c r="T68" s="122">
        <f>'mnsa OUTCOMES'!Q60</f>
        <v>0.24371365818651999</v>
      </c>
      <c r="U68" s="20" t="str">
        <f>$B$2&amp;B68&amp;$Q$2&amp;ROUND(Q68*100,0)&amp;" %, "&amp;$R$2&amp;ROUND(R68*100,0)&amp;"% ," &amp;$S$2&amp;ROUND(S68*100,0)&amp;"% ," &amp;$T$2&amp;ROUND(T68*100,0)&amp;"% ."</f>
        <v>Dans la sous-préfécture de Nola, le pourcentage de ménage qui n'a pas employé des stratégies liées aux moyens d'existence est de 35 %, le pourcentage de ménage qui a employé des stratégies liées aux moyens d'existence de STRESS est de  1% ,le pourcentage de ménage qui a employé des stratégies liées aux moyens d'existence de CRISE est de 39% ,et le pourcentage de ménage qui a employé des stratégies liées aux moyens d'existence d'URGENCE est de 24% .</v>
      </c>
      <c r="V68" s="151">
        <f>VLOOKUP(CONCATENATE("freq_nut_2_muac.mag_6m_4NA",B68),MSNA_Outcomes_IPC!A:H,8, FALSE)</f>
        <v>5.3324088614028403E-2</v>
      </c>
      <c r="W68" s="131" t="str">
        <f>'Facteurs contributifs MNSA'!$A$2&amp;'Facteurs contributifs MNSA'!A68&amp;'Facteurs contributifs MNSA'!$B$2&amp;'Facteurs contributifs MNSA'!B68&amp;$V$2&amp;ROUND(V68*100,0)&amp;"%. "</f>
        <v xml:space="preserve">Dans la préfecture de Sangha-Mbaere, pour la sous-préfecture de Nola, le pourcentage d'enfants de 6 à 59 mois dépistés en MALNUTRITION AIGUE GLOBALE (MAG) s'élève à 5%. </v>
      </c>
      <c r="X68" s="151">
        <f>VLOOKUP(CONCATENATE("deces_nontraumaNA",B68),MSNA_Outcomes_IPC!A:H,8, FALSE)</f>
        <v>0.17380918666518699</v>
      </c>
      <c r="Y68" s="128" t="str">
        <f>'Facteurs contributifs MNSA'!$A$2&amp;'Facteurs contributifs MNSA'!A68&amp;'Facteurs contributifs MNSA'!$B$2&amp;'Facteurs contributifs MNSA'!B68&amp;$X$2&amp;ROUND(X68*100,0)&amp;"%. "</f>
        <v xml:space="preserve">Dans la préfecture de Sangha-Mbaere, pour la sous-préfecture de Nola, la proportion de ménages déclarant AU MOINS UN DECES A L'EXCEPTION DES DECES DE CAUSE VIOLENTE s'élève à 17%. </v>
      </c>
    </row>
    <row r="69" spans="1:25" ht="96">
      <c r="A69" s="28" t="s">
        <v>127</v>
      </c>
      <c r="B69" s="80" t="s">
        <v>128</v>
      </c>
      <c r="C69" s="132">
        <f>'mnsa OUTCOMES'!H21</f>
        <v>0.41</v>
      </c>
      <c r="D69" s="133">
        <f>'mnsa OUTCOMES'!I21</f>
        <v>0.48</v>
      </c>
      <c r="E69" s="133">
        <f>'mnsa OUTCOMES'!J21</f>
        <v>0.11</v>
      </c>
      <c r="F69" s="20" t="str">
        <f>$B$2&amp;B69&amp;$E$2&amp;ROUND(E69*100,0)&amp;$D$2&amp;ROUND(D69*100,0)&amp;$C$2&amp;ROUND(C69*100,0)&amp;"%. "</f>
        <v xml:space="preserve">Dans la sous-préfécture de Birao, le pourcentage de ménages ayant une consommation alimentaire PAUVRE (Phase IPC indicative 4 et +) est de 11%, le pourcentage de ménages ayant une consommation alimentaire LIMITE (Phase IPC indicative 3) est de 48% et le pourcentage ayant une consommation alimentaire ACCEPTABLE (Phase IPC Indicative 1 - 2) est de 41%. </v>
      </c>
      <c r="G69" s="132">
        <f>'mnsa OUTCOMES'!C21</f>
        <v>2.5994081681080999E-2</v>
      </c>
      <c r="H69" s="133">
        <f>'mnsa OUTCOMES'!D21</f>
        <v>8.7017422549695203E-2</v>
      </c>
      <c r="I69" s="133">
        <f>'mnsa OUTCOMES'!E21</f>
        <v>0.84271668727220195</v>
      </c>
      <c r="J69" s="133">
        <f>'mnsa OUTCOMES'!F21</f>
        <v>2.1778511310436399E-2</v>
      </c>
      <c r="K69" s="133">
        <f>'mnsa OUTCOMES'!G21</f>
        <v>2.2493297186585898E-2</v>
      </c>
      <c r="L69" s="20" t="str">
        <f>$B$2&amp;B69&amp;$G$2&amp;ROUND(G69*100,0)&amp;$H$2&amp;ROUND(H69*100,0)&amp;$I$2&amp;ROUND(I69*100,0)&amp;$J$2&amp;ROUND(J69*100,0)&amp;$K$2&amp;ROUND(K69*100,0)&amp;"%. "</f>
        <v xml:space="preserve">Dans la sous-préfécture de Birao, le pourcentage de ménages n'ayant PAS rencontré de problèmes d'accès à la nourriture sur les 30 derniers jours (Phase Indicative IPC 1 / HHS = 0) est de 3% tandis que la part des ménages déclarant avoir connu une LEGERE FAIM (Phase Indicative IPC 2 / HHS = 1) est de 9% et la proportion déclarant une FAIM MODEREE sur les 30 derniers jours (Phase Indicative IPC 3 / HHS= 2-3) est de 84%. Le pourcentage des ménages déclarant avoir connu une FAIM SEVERE (Phase Indicative IPC 4 / HHS = 4) est de 2% et la part déclarant une FAIM SEVERE (Phase Indicative IPC 5 / HHS = 5 - 6) est de 2%. </v>
      </c>
      <c r="M69" s="121">
        <f>'mnsa OUTCOMES'!K21</f>
        <v>0.02</v>
      </c>
      <c r="N69" s="122">
        <f>'mnsa OUTCOMES'!L21</f>
        <v>0.7</v>
      </c>
      <c r="O69" s="122">
        <f>'mnsa OUTCOMES'!M21</f>
        <v>0.28999999999999998</v>
      </c>
      <c r="P69" s="20" t="str">
        <f>$B$2&amp;B69&amp;$M$2&amp;ROUND(M69*100,0)&amp;$N$2&amp;ROUND(N69*100,0)&amp;$O$2&amp;ROUND(O69*100,0)&amp;"%. "</f>
        <v xml:space="preserve">Dans la sous-préfécture de Birao, le pourcentage de ménages n'ayant PAS mis en place de stratégies liées à l'alimentation (Phase IPC indicative 1 / rCSI = 0 - 3) est de 2% tandis que le pourcentage ayant mis en place des stratégies de STRESS liées a l'alimentation (Phase IPC Indicative 2 / rCSI = 4 - 18) s'élève à 70% et la proportion ayant mis en place des stratégies CRITIQUES liées à l alimentation (Phase IPC Indicative 3 et + / rCSI &gt;= 19) s'élève à 29%. </v>
      </c>
      <c r="Q69" s="121">
        <f>'mnsa OUTCOMES'!N21</f>
        <v>7.4045196792749707E-2</v>
      </c>
      <c r="R69" s="122">
        <f>'mnsa OUTCOMES'!O21</f>
        <v>2.0926898676579801E-4</v>
      </c>
      <c r="S69" s="122">
        <f>'mnsa OUTCOMES'!P21</f>
        <v>0.80981787382868198</v>
      </c>
      <c r="T69" s="122">
        <f>'mnsa OUTCOMES'!Q21</f>
        <v>0.115927660391802</v>
      </c>
      <c r="U69" s="20" t="str">
        <f>$B$2&amp;B69&amp;$Q$2&amp;ROUND(Q69*100,0)&amp;" %, "&amp;$R$2&amp;ROUND(R69*100,0)&amp;"% ," &amp;$S$2&amp;ROUND(S69*100,0)&amp;"% ," &amp;$T$2&amp;ROUND(T69*100,0)&amp;"% ."</f>
        <v>Dans la sous-préfécture de Birao, le pourcentage de ménage qui n'a pas employé des stratégies liées aux moyens d'existence est de 7 %, le pourcentage de ménage qui a employé des stratégies liées aux moyens d'existence de STRESS est de  0% ,le pourcentage de ménage qui a employé des stratégies liées aux moyens d'existence de CRISE est de 81% ,et le pourcentage de ménage qui a employé des stratégies liées aux moyens d'existence d'URGENCE est de 12% .</v>
      </c>
      <c r="V69" s="151">
        <f>VLOOKUP(CONCATENATE("freq_nut_2_muac.mag_6m_4NA",B69),MSNA_Outcomes_IPC!A:H,8, FALSE)</f>
        <v>0.19685307111619901</v>
      </c>
      <c r="W69" s="131" t="str">
        <f>'Facteurs contributifs MNSA'!$A$2&amp;'Facteurs contributifs MNSA'!A69&amp;'Facteurs contributifs MNSA'!$B$2&amp;'Facteurs contributifs MNSA'!B69&amp;$V$2&amp;ROUND(V69*100,0)&amp;"%. "</f>
        <v xml:space="preserve">Dans la préfecture de Vakaga, pour la sous-préfecture de Birao, le pourcentage d'enfants de 6 à 59 mois dépistés en MALNUTRITION AIGUE GLOBALE (MAG) s'élève à 20%. </v>
      </c>
      <c r="X69" s="151">
        <f>VLOOKUP(CONCATENATE("deces_nontraumaNA",B69),MSNA_Outcomes_IPC!A:H,8, FALSE)</f>
        <v>0.369022088753309</v>
      </c>
      <c r="Y69" s="128" t="str">
        <f>'Facteurs contributifs MNSA'!$A$2&amp;'Facteurs contributifs MNSA'!A69&amp;'Facteurs contributifs MNSA'!$B$2&amp;'Facteurs contributifs MNSA'!B69&amp;$X$2&amp;ROUND(X69*100,0)&amp;"%. "</f>
        <v xml:space="preserve">Dans la préfecture de Vakaga, pour la sous-préfecture de Birao, la proportion de ménages déclarant AU MOINS UN DECES A L'EXCEPTION DES DECES DE CAUSE VIOLENTE s'élève à 37%. </v>
      </c>
    </row>
    <row r="70" spans="1:25">
      <c r="V70" s="152"/>
      <c r="X70" s="154"/>
    </row>
    <row r="71" spans="1:25">
      <c r="V71" s="152"/>
    </row>
  </sheetData>
  <sortState xmlns:xlrd2="http://schemas.microsoft.com/office/spreadsheetml/2017/richdata2" ref="A4:U69">
    <sortCondition ref="A4"/>
  </sortState>
  <mergeCells count="6">
    <mergeCell ref="X1:Y1"/>
    <mergeCell ref="C1:F1"/>
    <mergeCell ref="M1:P1"/>
    <mergeCell ref="G1:L1"/>
    <mergeCell ref="Q1:U1"/>
    <mergeCell ref="V1:W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71"/>
  <sheetViews>
    <sheetView tabSelected="1" zoomScaleNormal="100" workbookViewId="0">
      <pane xSplit="2" ySplit="2" topLeftCell="P3" activePane="bottomRight" state="frozen"/>
      <selection pane="bottomRight" activeCell="R2" sqref="R2"/>
      <selection pane="bottomLeft" activeCell="BB69" sqref="BB4:BF69"/>
      <selection pane="topRight" activeCell="BB69" sqref="BB4:BF69"/>
    </sheetView>
  </sheetViews>
  <sheetFormatPr defaultRowHeight="15"/>
  <cols>
    <col min="1" max="1" width="21.42578125" style="72" customWidth="1"/>
    <col min="2" max="2" width="21.42578125" style="81" customWidth="1"/>
    <col min="3" max="3" width="15.42578125" style="134" customWidth="1"/>
    <col min="4" max="9" width="15.42578125" style="148" customWidth="1"/>
    <col min="10" max="10" width="8.7109375" style="148" customWidth="1"/>
    <col min="11" max="11" width="133.28515625" style="82" customWidth="1"/>
    <col min="12" max="12" width="19.140625" style="149" customWidth="1"/>
    <col min="13" max="17" width="19.140625" style="150" customWidth="1"/>
    <col min="18" max="18" width="68.7109375" style="96" customWidth="1"/>
    <col min="19" max="19" width="19.140625" style="149" customWidth="1"/>
    <col min="20" max="22" width="19.140625" style="150" customWidth="1"/>
    <col min="23" max="23" width="94.5703125" style="96" customWidth="1"/>
    <col min="24" max="24" width="19.140625" style="149" customWidth="1"/>
    <col min="25" max="28" width="19.140625" style="150" customWidth="1"/>
    <col min="29" max="29" width="116.28515625" style="96" customWidth="1"/>
    <col min="30" max="30" width="19.140625" style="149" customWidth="1"/>
    <col min="31" max="34" width="19.140625" style="150" customWidth="1"/>
    <col min="35" max="35" width="156.42578125" style="96" customWidth="1"/>
    <col min="36" max="36" width="19.140625" style="149" customWidth="1"/>
    <col min="37" max="37" width="74.7109375" style="96" customWidth="1"/>
    <col min="38" max="38" width="19.140625" style="149" customWidth="1"/>
    <col min="39" max="39" width="25.28515625" style="150" customWidth="1"/>
    <col min="40" max="40" width="19.140625" style="150" customWidth="1"/>
    <col min="41" max="41" width="121.85546875" style="96" customWidth="1"/>
    <col min="42" max="42" width="19.140625" style="94" customWidth="1"/>
    <col min="43" max="47" width="19.140625" style="95" customWidth="1"/>
    <col min="48" max="48" width="101.85546875" style="96" customWidth="1"/>
    <col min="49" max="53" width="19.28515625" customWidth="1"/>
    <col min="54" max="54" width="92.85546875" customWidth="1"/>
    <col min="55" max="55" width="20.85546875" style="157" customWidth="1"/>
    <col min="56" max="56" width="19.5703125" style="157" customWidth="1"/>
    <col min="57" max="57" width="17" style="157" customWidth="1"/>
    <col min="58" max="59" width="12.28515625" style="157" customWidth="1"/>
    <col min="60" max="60" width="91.140625" customWidth="1"/>
    <col min="61" max="61" width="14.5703125" customWidth="1"/>
    <col min="62" max="62" width="49.42578125" customWidth="1"/>
    <col min="63" max="63" width="27.5703125" customWidth="1"/>
    <col min="64" max="64" width="28.7109375" customWidth="1"/>
    <col min="65" max="65" width="22.140625" customWidth="1"/>
    <col min="66" max="66" width="31.5703125" customWidth="1"/>
  </cols>
  <sheetData>
    <row r="1" spans="1:60" ht="15" customHeight="1">
      <c r="A1" s="76"/>
      <c r="B1" s="18"/>
      <c r="C1" s="169" t="s">
        <v>129</v>
      </c>
      <c r="D1" s="179"/>
      <c r="E1" s="179"/>
      <c r="F1" s="179"/>
      <c r="G1" s="179"/>
      <c r="H1" s="179"/>
      <c r="I1" s="179"/>
      <c r="J1" s="179"/>
      <c r="K1" s="170"/>
      <c r="L1" s="180" t="s">
        <v>130</v>
      </c>
      <c r="M1" s="181"/>
      <c r="N1" s="181"/>
      <c r="O1" s="181"/>
      <c r="P1" s="181"/>
      <c r="Q1" s="181"/>
      <c r="R1" s="182"/>
      <c r="S1" s="180" t="s">
        <v>131</v>
      </c>
      <c r="T1" s="183"/>
      <c r="U1" s="183"/>
      <c r="V1" s="183"/>
      <c r="W1" s="184"/>
      <c r="X1" s="169" t="s">
        <v>132</v>
      </c>
      <c r="Y1" s="179"/>
      <c r="Z1" s="179"/>
      <c r="AA1" s="179"/>
      <c r="AB1" s="179"/>
      <c r="AC1" s="170"/>
      <c r="AD1" s="169" t="s">
        <v>133</v>
      </c>
      <c r="AE1" s="179"/>
      <c r="AF1" s="179"/>
      <c r="AG1" s="179"/>
      <c r="AH1" s="179"/>
      <c r="AI1" s="170"/>
      <c r="AJ1" s="169" t="s">
        <v>134</v>
      </c>
      <c r="AK1" s="170"/>
      <c r="AL1" s="169" t="s">
        <v>135</v>
      </c>
      <c r="AM1" s="179"/>
      <c r="AN1" s="179"/>
      <c r="AO1" s="170"/>
      <c r="AP1" s="169" t="s">
        <v>136</v>
      </c>
      <c r="AQ1" s="179"/>
      <c r="AR1" s="179"/>
      <c r="AS1" s="179"/>
      <c r="AT1" s="179"/>
      <c r="AU1" s="179"/>
      <c r="AV1" s="170"/>
      <c r="AW1" s="169" t="s">
        <v>136</v>
      </c>
      <c r="AX1" s="179"/>
      <c r="AY1" s="179"/>
      <c r="AZ1" s="179"/>
      <c r="BA1" s="179"/>
      <c r="BB1" s="170"/>
      <c r="BC1" s="169" t="s">
        <v>137</v>
      </c>
      <c r="BD1" s="179"/>
      <c r="BE1" s="179"/>
      <c r="BF1" s="179"/>
      <c r="BG1" s="179"/>
      <c r="BH1" s="170"/>
    </row>
    <row r="2" spans="1:60" ht="112.5" customHeight="1">
      <c r="A2" s="77" t="s">
        <v>138</v>
      </c>
      <c r="B2" s="97" t="s">
        <v>139</v>
      </c>
      <c r="C2" s="78" t="s">
        <v>140</v>
      </c>
      <c r="D2" s="78" t="s">
        <v>141</v>
      </c>
      <c r="E2" s="78" t="s">
        <v>142</v>
      </c>
      <c r="F2" s="78" t="s">
        <v>143</v>
      </c>
      <c r="G2" s="78" t="s">
        <v>144</v>
      </c>
      <c r="H2" s="78" t="s">
        <v>145</v>
      </c>
      <c r="I2" s="78" t="s">
        <v>146</v>
      </c>
      <c r="J2" s="78" t="s">
        <v>147</v>
      </c>
      <c r="K2" s="126" t="s">
        <v>148</v>
      </c>
      <c r="L2" s="78" t="s">
        <v>149</v>
      </c>
      <c r="M2" s="78" t="s">
        <v>150</v>
      </c>
      <c r="N2" s="78" t="s">
        <v>151</v>
      </c>
      <c r="O2" s="78" t="s">
        <v>152</v>
      </c>
      <c r="P2" s="78" t="s">
        <v>153</v>
      </c>
      <c r="Q2" s="78" t="s">
        <v>154</v>
      </c>
      <c r="R2" s="126" t="s">
        <v>155</v>
      </c>
      <c r="S2" s="78" t="s">
        <v>156</v>
      </c>
      <c r="T2" s="78" t="s">
        <v>157</v>
      </c>
      <c r="U2" s="78" t="s">
        <v>158</v>
      </c>
      <c r="V2" s="78" t="s">
        <v>159</v>
      </c>
      <c r="W2" s="88" t="s">
        <v>160</v>
      </c>
      <c r="X2" s="78" t="s">
        <v>161</v>
      </c>
      <c r="Y2" s="78" t="s">
        <v>162</v>
      </c>
      <c r="Z2" s="78" t="s">
        <v>163</v>
      </c>
      <c r="AA2" s="78" t="s">
        <v>164</v>
      </c>
      <c r="AB2" s="78" t="s">
        <v>165</v>
      </c>
      <c r="AC2" s="126" t="s">
        <v>166</v>
      </c>
      <c r="AD2" s="78" t="s">
        <v>167</v>
      </c>
      <c r="AE2" s="78" t="s">
        <v>168</v>
      </c>
      <c r="AF2" s="78" t="s">
        <v>169</v>
      </c>
      <c r="AG2" s="78" t="s">
        <v>170</v>
      </c>
      <c r="AH2" s="78" t="s">
        <v>171</v>
      </c>
      <c r="AI2" s="88" t="s">
        <v>172</v>
      </c>
      <c r="AJ2" s="78" t="s">
        <v>173</v>
      </c>
      <c r="AK2" s="88" t="s">
        <v>174</v>
      </c>
      <c r="AL2" s="155" t="s">
        <v>175</v>
      </c>
      <c r="AM2" s="156" t="s">
        <v>176</v>
      </c>
      <c r="AN2" s="155" t="s">
        <v>177</v>
      </c>
      <c r="AO2" s="126" t="s">
        <v>178</v>
      </c>
      <c r="AP2" s="78" t="s">
        <v>179</v>
      </c>
      <c r="AQ2" s="78" t="s">
        <v>180</v>
      </c>
      <c r="AR2" s="78" t="s">
        <v>181</v>
      </c>
      <c r="AS2" s="78" t="s">
        <v>182</v>
      </c>
      <c r="AT2" s="78" t="s">
        <v>183</v>
      </c>
      <c r="AU2" s="78" t="s">
        <v>184</v>
      </c>
      <c r="AV2" s="88" t="s">
        <v>185</v>
      </c>
      <c r="AW2" s="78" t="s">
        <v>186</v>
      </c>
      <c r="AX2" s="78" t="s">
        <v>187</v>
      </c>
      <c r="AY2" s="78" t="s">
        <v>188</v>
      </c>
      <c r="AZ2" s="78" t="s">
        <v>189</v>
      </c>
      <c r="BA2" s="78" t="s">
        <v>190</v>
      </c>
      <c r="BB2" s="88"/>
      <c r="BC2" s="78" t="s">
        <v>191</v>
      </c>
      <c r="BD2" s="78" t="s">
        <v>192</v>
      </c>
      <c r="BE2" s="78" t="s">
        <v>193</v>
      </c>
      <c r="BF2" s="78" t="s">
        <v>194</v>
      </c>
      <c r="BG2" s="78" t="s">
        <v>195</v>
      </c>
      <c r="BH2" s="142" t="s">
        <v>196</v>
      </c>
    </row>
    <row r="3" spans="1:60" ht="45">
      <c r="A3" s="66" t="s">
        <v>31</v>
      </c>
      <c r="B3" s="21" t="s">
        <v>31</v>
      </c>
      <c r="C3" s="86"/>
      <c r="D3" s="87"/>
      <c r="E3" s="87"/>
      <c r="F3" s="87"/>
      <c r="G3" s="87"/>
      <c r="H3" s="87"/>
      <c r="I3" s="87"/>
      <c r="J3" s="87"/>
      <c r="K3" s="22"/>
      <c r="L3" s="89"/>
      <c r="M3" s="90"/>
      <c r="N3" s="90"/>
      <c r="O3" s="90"/>
      <c r="P3" s="90"/>
      <c r="Q3" s="90"/>
      <c r="R3" s="91"/>
      <c r="S3" s="90"/>
      <c r="T3" s="90"/>
      <c r="U3" s="90"/>
      <c r="V3" s="89"/>
      <c r="W3" s="91"/>
      <c r="X3" s="89"/>
      <c r="Y3" s="90"/>
      <c r="Z3" s="90"/>
      <c r="AA3" s="90"/>
      <c r="AB3" s="90"/>
      <c r="AC3" s="91"/>
      <c r="AD3" s="89"/>
      <c r="AE3" s="90"/>
      <c r="AF3" s="90"/>
      <c r="AG3" s="90"/>
      <c r="AH3" s="90"/>
      <c r="AI3" s="91"/>
      <c r="AJ3" s="89"/>
      <c r="AK3" s="91"/>
      <c r="AL3" s="89"/>
      <c r="AM3" s="90"/>
      <c r="AN3" s="90"/>
      <c r="AO3" s="127"/>
      <c r="AP3" s="125" t="s">
        <v>197</v>
      </c>
      <c r="AQ3" s="90"/>
      <c r="AR3" s="90"/>
      <c r="AS3" s="90"/>
      <c r="AT3" s="90"/>
      <c r="AU3" s="90"/>
      <c r="AV3" s="91"/>
      <c r="AW3" s="125"/>
      <c r="AX3" s="90"/>
      <c r="AY3" s="90"/>
      <c r="AZ3" s="90"/>
      <c r="BA3" s="90"/>
      <c r="BB3" s="91"/>
      <c r="BC3" s="125"/>
      <c r="BD3" s="90"/>
      <c r="BE3" s="90"/>
      <c r="BF3" s="90"/>
      <c r="BG3" s="90"/>
      <c r="BH3" s="130"/>
    </row>
    <row r="4" spans="1:60" ht="90.75" customHeight="1">
      <c r="A4" s="28" t="s">
        <v>47</v>
      </c>
      <c r="B4" s="80" t="s">
        <v>48</v>
      </c>
      <c r="C4" s="146">
        <f>_xlfn.IFNA(VLOOKUP(CONCATENATE("rtl_ipcconflit_comm",$B4),MSNA_Outcomes_IPC!$A:$H,8, FALSE),0)</f>
        <v>0.35594472991197901</v>
      </c>
      <c r="D4" s="147">
        <f>_xlfn.IFNA(VLOOKUP(CONCATENATE("rtl_ipcconflit_arme",$B4),MSNA_Outcomes_IPC!$A:$H,8, FALSE),0)</f>
        <v>0.56356726980339</v>
      </c>
      <c r="E4" s="147">
        <f>_xlfn.IFNA(VLOOKUP(CONCATENATE("rtl_ipctranshumance",$B4),MSNA_Outcomes_IPC!$A:$H,8, FALSE),0)</f>
        <v>1.25529636285341E-2</v>
      </c>
      <c r="F4" s="147">
        <f>_xlfn.IFNA(VLOOKUP(CONCATENATE("rtl_ipccatastophe_nat",$B4),MSNA_Outcomes_IPC!$A:$H,8, FALSE),0)</f>
        <v>0</v>
      </c>
      <c r="G4" s="147">
        <f>_xlfn.IFNA(VLOOKUP(CONCATENATE("rtl_ipcrecherche_service",$B4),MSNA_Outcomes_IPC!$A:$H,8, FALSE),0)</f>
        <v>0</v>
      </c>
      <c r="H4" s="147">
        <f>_xlfn.IFNA(VLOOKUP(CONCATENATE("rtl_ipcautre",$B4),MSNA_Outcomes_IPC!$A:$H,8, FALSE),0)</f>
        <v>6.7935036656097306E-2</v>
      </c>
      <c r="I4" s="147">
        <v>0</v>
      </c>
      <c r="J4" s="147">
        <f>_xlfn.IFNA(VLOOKUP(CONCATENATE("rtl_ipcnsp",$B4),MSNA_Outcomes_IPC!$A:$H,8, FALSE),0)</f>
        <v>0</v>
      </c>
      <c r="K4" s="20" t="str">
        <f>$A$2&amp;A4&amp;$B$2&amp;B4&amp;$C$2&amp;ROUND(C4*100,0)&amp;$D$2&amp;ROUND(D4*100,0)&amp;$E$2&amp;ROUND(E4*100,0)&amp;$F$2&amp;ROUND(F4*100,0)&amp;$G$2&amp;ROUND(G4*100,0)&amp;$H$2&amp;ROUND(H4*100,0)&amp;$I$2&amp;ROUND(I4*100,0)&amp;$J$2&amp;ROUND(J4*100,0)&amp;"%. "</f>
        <v xml:space="preserve">Dans la préfecture de Bamingui-Bangoran, pour la sous-préfecture de Bamingui, le pourcentage de ménages ayant quitté la localité d'origine (principale raison du premier déplacement) à cause de CONFLITS COMMUNAUTAIRES est de 36 %, à cause de CONFLITS ARMES (inclus affrontements et attaques armées) est de 56 % , à cause de l'ARRIVEE DE GROUPES D'ELEVEURS TRANSHUMANTS (armés ou non) est de 1 %, à cause de CATASTROPHES NATURELLES (inondations, feux de brousse,…) est de 0 %, à cause de la RECHERCHE DE SERVICES (santé, éducation, etc.) est de 0 %, à cause de la RECHERCHE DE MOYENS D'EXISTENCE est de 7 % , à cause d'une AUTRE RAISON est de 0 %. Le pourcentage de NON REPONDANT est de 0%. </v>
      </c>
      <c r="L4" s="147">
        <f>_xlfn.IFNA(VLOOKUP(CONCATENATE("length_idp_ipc1_mois",$B4),MSNA_Outcomes_IPC!$A:$H,8, FALSE),0)</f>
        <v>0</v>
      </c>
      <c r="M4" s="147">
        <f>_xlfn.IFNA(VLOOKUP(CONCATENATE("length_idp_ipc1_3_mois",$B4),MSNA_Outcomes_IPC!$A:$H,8, FALSE),0)</f>
        <v>0.14006699246391</v>
      </c>
      <c r="N4" s="147">
        <f>_xlfn.IFNA(VLOOKUP(CONCATENATE("length_idp_ipc 3_5_mois",$B4),MSNA_Outcomes_IPC!$A:$H,8, FALSE),0)</f>
        <v>0.157036756353921</v>
      </c>
      <c r="O4" s="147">
        <f>_xlfn.IFNA(VLOOKUP(CONCATENATE("length_idp_ipc5_12_mois",$B4),MSNA_Outcomes_IPC!$A:$H,8, FALSE),0)</f>
        <v>0.28849002940463903</v>
      </c>
      <c r="P4" s="147">
        <f>_xlfn.IFNA(VLOOKUP(CONCATENATE("length_idp_ipc12_mois_ou_plus",$B4),MSNA_Outcomes_IPC!$A:$H,8, FALSE),0)</f>
        <v>0.41440622177753</v>
      </c>
      <c r="Q4" s="147">
        <f>_xlfn.IFNA(VLOOKUP(CONCATENATE("length_idp_ipcnsp",$B4),MSNA_Outcomes_IPC!$A:$H,8, FALSE),0)</f>
        <v>0</v>
      </c>
      <c r="R4" s="20" t="str">
        <f>$A$2&amp;A4&amp;$B$2&amp;B4&amp;$L$2&amp;ROUND(L4*100,0)&amp;$M$2&amp;ROUND(M4*100,0)&amp;$N$2&amp;ROUND(N4*100,0)&amp;$O$2&amp;ROUND(O4*100,0)&amp;$P$2&amp;ROUND(P4*100,0)&amp;$Q$2&amp;ROUND(Q4*100,0)&amp;"%. "</f>
        <v xml:space="preserve">Dans la préfecture de Bamingui-Bangoran, pour la sous-préfecture de Bamingui et pour les personnes déplacées, le pourcentage de ménages déplacés depuis MOINS D'1 MOIS est de 0%, le pourcentage déplacés depuis ENTRE 1 ET 3 MOIS est de 14%, le pourcentage de ménages déplacés depuis ENTRE 3 et 5 MOIS est de 16%, le pourcentage déplacés depuis ENTRE 5 MOIS ET UN AN est de 29% et le pourcentage de ménages déplacés depuis PLUS D'UN AN est de 41 %. Le pourcentage de NON REPONDANTS est de 0%. </v>
      </c>
      <c r="S4" s="147">
        <f>_xlfn.IFNA(VLOOKUP(CONCATENATE("pin_mssc_rev4",$B4),MSNA_Outcomes_IPC!$A:$H,8, FALSE),0)</f>
        <v>0.82863436747485797</v>
      </c>
      <c r="T4" s="147">
        <f>_xlfn.IFNA(VLOOKUP(CONCATENATE("pin_mssc_rev3",$B4),MSNA_Outcomes_IPC!$A:$H,8, FALSE),0)</f>
        <v>0.14255919549215301</v>
      </c>
      <c r="U4" s="147">
        <f>_xlfn.IFNA(VLOOKUP(CONCATENATE("pin_mssc_rev2",$B4),MSNA_Outcomes_IPC!$A:$H,8, FALSE),0)</f>
        <v>2.88064370329883E-2</v>
      </c>
      <c r="V4" s="147">
        <f>_xlfn.IFNA(VLOOKUP(CONCATENATE("pin_mssc_rev1",$B4),MSNA_Outcomes_IPC!$A:$H,8, FALSE),0)</f>
        <v>0</v>
      </c>
      <c r="W4" s="20" t="str">
        <f>$A$2&amp;A4&amp;$B$2&amp;B4&amp;$S$2&amp;ROUND(S4*100,0)&amp;$T$2&amp;ROUND(T4*100,0)&amp;$U$2&amp;ROUND(U4*100,0)&amp;$V$2&amp;ROUND(V4*100,0)&amp;"%. "</f>
        <v xml:space="preserve">Dans la préfecture de Bamingui-Bangoran, pour la sous-préfecture de Bamingui, le pourcentage de ménages ayant moins de 50'000 XAF de revenu total pour le ménage par mois est de 83%, le pourcentage ayant entre 50'000 XAF et 100 000 XAF de revenu total par mois s'élève à 14 %, tandis que le pourcentage ayant entre 100'000 XAF et 200'000 XAF de revenu total pour le ménage par mois est de 3 % et que la part ayant plus de 200'000 XAF de revenu total par mois est de 0%. </v>
      </c>
      <c r="X4" s="147">
        <f>_xlfn.IFNA(VLOOKUP(CONCATENATE("pin_mssc_dep1",$B4),MSNA_Outcomes_IPC!$A:$H,8, FALSE),0)</f>
        <v>0</v>
      </c>
      <c r="Y4" s="147">
        <f>_xlfn.IFNA(VLOOKUP(CONCATENATE("pin_mssc_dep2",$B4),MSNA_Outcomes_IPC!$A:$H,8, FALSE),0)</f>
        <v>4.9160313505161299E-2</v>
      </c>
      <c r="Z4" s="147">
        <f>_xlfn.IFNA(VLOOKUP(CONCATENATE("pin_mssc_dep3",$B4),MSNA_Outcomes_IPC!$A:$H,8, FALSE),0)</f>
        <v>0.146265966685968</v>
      </c>
      <c r="AA4" s="147">
        <f>_xlfn.IFNA(VLOOKUP(CONCATENATE("pin_mssc_dep4",$B4),MSNA_Outcomes_IPC!$A:$H,8, FALSE),0)</f>
        <v>0.13467143718212901</v>
      </c>
      <c r="AB4" s="147">
        <f>_xlfn.IFNA(VLOOKUP(CONCATENATE("pin_mssc_dep5",$B4),MSNA_Outcomes_IPC!$A:$H,8, FALSE),0)</f>
        <v>0.66990228262674101</v>
      </c>
      <c r="AC4" s="20" t="str">
        <f t="shared" ref="AC4:AC35" si="0">$A$2&amp;A4&amp;$B$2&amp;B4&amp;$X$2&amp;ROUND(X4*100,0)&amp;$Y$2&amp;ROUND(Y4*100,0)&amp;$Z$2&amp;ROUND(Z4*100,0)&amp;$AA$2&amp;ROUND(AA4*100,0)&amp;$AB$2&amp;ROUND(AB4*100,0)&amp;"%. "</f>
        <v xml:space="preserve">Dans la préfecture de Bamingui-Bangoran, pour la sous-préfecture de Bamingui, le pourcentage de ménages dont MOINS DE 30% DES DEPENSES sont consacrées à la NOURRITURE est de 0%, le pourcentage dont ENTRE 30% ET 50% des DEPENSES sont consacrées à la NOURRITURE est de 5 %, tandis que le pourcentage de ménages dont ENTRE 50% et 65% des DEPENSES sont consacrées à la NOURRITURE est de 15 %. La part ménages consacrant ENTRE 65% ET 75% DE LEURS DEPENSES à la NOURRITURE est de 13 % et le pourcentage consacrant PLUS DE 75% DE LEURS DEPENSES à la NOURRITURE est de 67%. </v>
      </c>
      <c r="AD4" s="147">
        <f>_xlfn.IFNA(VLOOKUP(CONCATENATE("secal_2_durable_ipc100%_durable",$B4),MSNA_Outcomes_IPC!$A:$H,8, FALSE),0)</f>
        <v>0.26418080704048702</v>
      </c>
      <c r="AE4" s="147">
        <f>_xlfn.IFNA(VLOOKUP(CONCATENATE("secal_2_durable_ipc75+_durable",$B4),MSNA_Outcomes_IPC!$A:$H,8, FALSE),0)</f>
        <v>0.55884231287799802</v>
      </c>
      <c r="AF4" s="147">
        <f>_xlfn.IFNA(VLOOKUP(CONCATENATE("secal_2_durable_ipc50+_durable",$B4),MSNA_Outcomes_IPC!$A:$H,8, FALSE),0)</f>
        <v>0.173699415029576</v>
      </c>
      <c r="AG4" s="147">
        <f>_xlfn.IFNA(VLOOKUP(CONCATENATE("secal_2_durable_ipc50-_durable",$B4),MSNA_Outcomes_IPC!$A:$H,8, FALSE),0)</f>
        <v>3.2774650519386398E-3</v>
      </c>
      <c r="AH4" s="147">
        <f>_xlfn.IFNA(VLOOKUP(CONCATENATE("secal_2_durable_ipc0_durable",$B4),MSNA_Outcomes_IPC!$A:$H,8, FALSE),0)</f>
        <v>0</v>
      </c>
      <c r="AI4" s="20" t="str">
        <f t="shared" ref="AI4:AI35" si="1">$A$2&amp;A4&amp;$B$2&amp;B4&amp;$AD$2&amp;ROUND(AD4*100,0)&amp;$AE$2&amp;ROUND(AE4*100,0)&amp;$AF$2&amp;ROUND(AF4*100,0)&amp;$AG$2&amp;ROUND(AG4*100,0)&amp;$AH$2&amp;ROUND(AH4*100,0)&amp;"%. "</f>
        <v xml:space="preserve">Dans la préfecture de Bamingui-Bangoran, pour la sous-préfecture de Bamingui , le pourcentage de ménages dont TOUS les aliments consommés proviennent de SOURCES DURABLES (propre prod, achats, chasse, troc) est de 26%, le pourcentage dont LA MAJORITE des aliments consommés (&gt; 75%) proviennent de SOURCES DURABLES (propre prod, achats, chasse, troc) est de 56%, le pourcentage dont PLUS DE LA MOITIE des aliments consommés (&gt; 50%) proviennent de SOURCES DURABLES (propre prod, achats, chasse, troc) est de 17%, le pourcentage de menages dont SEULE lA MOITIE OU MOINS des aliments consommés (&lt;= 50%) proviennent de SOURCES DURABLES (propre prod, achats, chasse, troc) est de 0%, le pourcentage de ménages  dont tous les aliments consommés proviennent de SOURCES NON DURABLES (emprunt, dons, aide) est de 0%. </v>
      </c>
      <c r="AJ4" s="147">
        <f>_xlfn.IFNA(VLOOKUP(CONCATENATE("secal_6_ipcNA",$B4),MSNA_Outcomes_IPC!$A:$H,8, FALSE),0)</f>
        <v>0.84407042311891001</v>
      </c>
      <c r="AK4" s="20" t="str">
        <f t="shared" ref="AK4:AK35" si="2">$A$2&amp;A4&amp;$B$2&amp;B4&amp;$AJ$2&amp;ROUND(AJ4*100,0)&amp;"%. "</f>
        <v xml:space="preserve">Dans la préfecture de Bamingui-Bangoran, pour la sous-préfecture de Bamingui, le pourcentage de ménages déclarant avoir PRATIQUE L'AGRICULTURE DE FACON OPTIMALE, au cours de la saison, est de 84%. </v>
      </c>
      <c r="AL4" s="147">
        <f>_xlfn.IFNA(VLOOKUP(CONCATENATE("secal_6_raisons_ipcautre_activite",$B4),MSNA_Outcomes_IPC!$A:$H,8, FALSE),0)</f>
        <v>7.5503128470947502E-3</v>
      </c>
      <c r="AM4" s="147">
        <f>_xlfn.IFNA(VLOOKUP(CONCATENATE("secal_6_raisons_ipcmanque_semences_staff_fin_natur",$B4),MSNA_Outcomes_IPC!$A:$H,8, FALSE),0)</f>
        <v>0.97557811047214804</v>
      </c>
      <c r="AN4" s="147">
        <f>_xlfn.IFNA(VLOOKUP(CONCATENATE("secal_6_raisons_ipcinsecurite",$B4),MSNA_Outcomes_IPC!$A:$H,8, FALSE),0)</f>
        <v>1.68715766807572E-2</v>
      </c>
      <c r="AO4" s="20" t="str">
        <f t="shared" ref="AO4:AO35" si="3">$A$2&amp;A4&amp;$B$2&amp;B4&amp;$AL$2&amp;ROUND(AL4*100,0)&amp;$AM$2&amp;ROUND(AM4*100,0)&amp;$AN$2&amp;ROUND(AN4*100,0)&amp;"%."</f>
        <v>Dans la préfecture de Bamingui-Bangoran, pour la sous-préfecture de Bamingui, parmi les personnes ayant déclaré une pratique non optimale de l'agriculture optimale ou pas de pratique du tout, le % de ménages déclarant n'avoir JAMAIS CULTIVE / AUTRES SOURCES DE REVENUS s'élève à 1%.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98%. Enfin le pourcentage déclarant ne pas avoir pratiqué de façon optimale l'agriculture à cause de l'INSECURITE LORS DE LA CULTURE OU DE LA RECOLTE (Raisons principale uniquement) est de 2%.</v>
      </c>
      <c r="AP4" s="92"/>
      <c r="AQ4" s="93"/>
      <c r="AR4" s="93"/>
      <c r="AS4" s="93"/>
      <c r="AT4" s="93"/>
      <c r="AU4" s="93"/>
      <c r="AV4" s="20" t="str">
        <f t="shared" ref="AV4:AV35" si="4">$A$2&amp;A4&amp;$B$2&amp;B4&amp;$AP$2&amp;ROUND(AP4*100,0)&amp;$AQ$2&amp;ROUND(AQ4*100,0)&amp;$AR$2&amp;ROUND(AR4*100,0)&amp;$AS$2&amp;ROUND(AS4*100,0)&amp;$AT$2&amp;ROUND(AT4*100,0)&amp;$AU$2&amp;ROUND(AU4*100,0)&amp;"%). "</f>
        <v xml:space="preserve">Dans la préfecture de Bamingui-Bangoran, pour la sous-préfecture de Bamingui,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4" s="92"/>
      <c r="AX4" s="93"/>
      <c r="AY4" s="93"/>
      <c r="AZ4" s="93"/>
      <c r="BA4" s="93"/>
      <c r="BB4" s="20" t="str">
        <f t="shared" ref="BB4:BB35" si="5">$A$2&amp;A4&amp;$B$2&amp;B4&amp;$AW$2&amp;ROUND(AW4*100,0)&amp;$AX$2&amp;ROUND(AX4*100,0)&amp;$AY$2&amp;ROUND(AY4*100,0)&amp;$AZ$2&amp;ROUND(AZ4*100,0)&amp;$BA$2&amp;ROUND(BA4*100,0)&amp;"%. "</f>
        <v xml:space="preserve">Dans la préfecture de Bamingui-Bangoran, pour la sous-préfecture de Bamingui,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4" s="147">
        <f>_xlfn.IFNA(VLOOKUP(CONCATENATE("wash_ipcSA_surlelieu",$B4),MSNA_Outcomes_IPC!$A:$H,8, FALSE),0)</f>
        <v>6.9803996030379997E-2</v>
      </c>
      <c r="BD4" s="147">
        <f>_xlfn.IFNA(VLOOKUP(CONCATENATE("wash_ipcSA_30-",$B4),MSNA_Outcomes_IPC!$A:$H,8, FALSE),0)</f>
        <v>0.43494507165695201</v>
      </c>
      <c r="BE4" s="147">
        <f>_xlfn.IFNA(VLOOKUP(CONCATENATE("wash_ipcSA_30+",$B4),MSNA_Outcomes_IPC!$A:$H,8, FALSE),0)</f>
        <v>0.35919190863698203</v>
      </c>
      <c r="BF4" s="147">
        <f>_xlfn.IFNA(VLOOKUP(CONCATENATE("wash_ipcSnA",$B4),MSNA_Outcomes_IPC!$A:$H,8, FALSE),0)</f>
        <v>8.5893567101891596E-2</v>
      </c>
      <c r="BG4" s="147">
        <f>_xlfn.IFNA(VLOOKUP(CONCATENATE("wash_ipcsurface",$B4),MSNA_Outcomes_IPC!$A:$H,8, FALSE),0)</f>
        <v>5.01654565737948E-2</v>
      </c>
      <c r="BH4" s="131" t="str">
        <f t="shared" ref="BH4:BH35" si="6">$A$2&amp;A4&amp;$B$2&amp;B4&amp;$BC$2&amp;ROUND(BC4*100,0)&amp;$BD$2&amp;ROUND(BD4*100,0)&amp;$BE$2&amp;ROUND(BE4*100,0)&amp;$BF$2&amp;ROUND(BF4*100,0)&amp;$BG$2&amp;ROUND(BG4*100,0)&amp;"%. "</f>
        <v xml:space="preserve">Dans la préfecture de Bamingui-Bangoran, pour la sous-préfecture de Bamingui, la porportion de ménages déclarant que l'eau provient d'une SOURCE AMELIOREE DISPONIBLE SUR LE LIEU est de 7%. La proportion déclarant que l'eau provient d'une SOURCE AMELIOREE et est DISPONIBLE A MOINS DE 30 MINUTES (aller-retour et temps d'attente inclu) s'élève à 
43% et le pourcentage déclarant une SOURCE AMELIOREE DISPONIBLE A PLUS DE 30 minutes (aller-retour et temps d'attente inclu) est de 36%. La proportion de ménages déclarant que l'eau provient d'une SOURCES NON AMELIOREE est de 9% et que l'eau provient directement des rivières, lacs, surface, etc., de 5%. </v>
      </c>
    </row>
    <row r="5" spans="1:60" ht="90.75" customHeight="1">
      <c r="A5" s="28" t="s">
        <v>47</v>
      </c>
      <c r="B5" s="80" t="s">
        <v>49</v>
      </c>
      <c r="C5" s="146">
        <f>_xlfn.IFNA(VLOOKUP(CONCATENATE("rtl_ipcconflit_comm",$B5),MSNA_Outcomes_IPC!$A:$H,8, FALSE),0)</f>
        <v>4.89812676425051E-2</v>
      </c>
      <c r="D5" s="147">
        <f>_xlfn.IFNA(VLOOKUP(CONCATENATE("rtl_ipcconflit_arme",$B5),MSNA_Outcomes_IPC!$A:$H,8, FALSE),0)</f>
        <v>0.12612924274697601</v>
      </c>
      <c r="E5" s="147">
        <f>_xlfn.IFNA(VLOOKUP(CONCATENATE("rtl_ipctranshumance",$B5),MSNA_Outcomes_IPC!$A:$H,8, FALSE),0)</f>
        <v>2.26610879586009E-2</v>
      </c>
      <c r="F5" s="147">
        <f>_xlfn.IFNA(VLOOKUP(CONCATENATE("rtl_ipccatastophe_nat",$B5),MSNA_Outcomes_IPC!$A:$H,8, FALSE),0)</f>
        <v>0</v>
      </c>
      <c r="G5" s="147">
        <f>_xlfn.IFNA(VLOOKUP(CONCATENATE("rtl_ipcrecherche_service",$B5),MSNA_Outcomes_IPC!$A:$H,8, FALSE),0)</f>
        <v>4.0116603655284801E-3</v>
      </c>
      <c r="H5" s="147">
        <f>_xlfn.IFNA(VLOOKUP(CONCATENATE("rtl_ipcautre",$B5),MSNA_Outcomes_IPC!$A:$H,8, FALSE),0)</f>
        <v>0.79821674128638997</v>
      </c>
      <c r="I5" s="147">
        <f>_xlfn.IFNA(VLOOKUP(CONCATENATE("rtl_ipcautre",$B5),MSNA_Outcomes_IPC!$A:$H,8, FALSE),0)</f>
        <v>0.79821674128638997</v>
      </c>
      <c r="J5" s="147">
        <f>_xlfn.IFNA(VLOOKUP(CONCATENATE("rtl_ipcnsp",$B5),MSNA_Outcomes_IPC!$A:$H,8, FALSE),0)</f>
        <v>0</v>
      </c>
      <c r="K5" s="20" t="str">
        <f t="shared" ref="K5:K68" si="7">$A$2&amp;A5&amp;$B$2&amp;B5&amp;$C$2&amp;ROUND(C5*100,0)&amp;$D$2&amp;ROUND(D5*100,0)&amp;$E$2&amp;ROUND(E5*100,0)&amp;$F$2&amp;ROUND(F5*100,0)&amp;$G$2&amp;ROUND(G5*100,0)&amp;$H$2&amp;ROUND(H5*100,0)&amp;$I$2&amp;ROUND(I5*100,0)&amp;$J$2&amp;ROUND(J5*100,0)&amp;"%. "</f>
        <v xml:space="preserve">Dans la préfecture de Bamingui-Bangoran, pour la sous-préfecture de Ndele, le pourcentage de ménages ayant quitté la localité d'origine (principale raison du premier déplacement) à cause de CONFLITS COMMUNAUTAIRES est de 5 %, à cause de CONFLITS ARMES (inclus affrontements et attaques armées) est de 13 % , à cause de l'ARRIVEE DE GROUPES D'ELEVEURS TRANSHUMANTS (armés ou non) est de 2 %, à cause de CATASTROPHES NATURELLES (inondations, feux de brousse,…) est de 0 %, à cause de la RECHERCHE DE SERVICES (santé, éducation, etc.) est de 0 %, à cause de la RECHERCHE DE MOYENS D'EXISTENCE est de 80 % , à cause d'une AUTRE RAISON est de 80 %. Le pourcentage de NON REPONDANT est de 0%. </v>
      </c>
      <c r="L5" s="147">
        <f>_xlfn.IFNA(VLOOKUP(CONCATENATE("length_idp_ipc1_mois",$B5),MSNA_Outcomes_IPC!$A:$H,8, FALSE),0)</f>
        <v>6.9632766224729699E-4</v>
      </c>
      <c r="M5" s="147">
        <f>_xlfn.IFNA(VLOOKUP(CONCATENATE("length_idp_ipc1_3_mois",$B5),MSNA_Outcomes_IPC!$A:$H,8, FALSE),0)</f>
        <v>1.5943546159767799E-2</v>
      </c>
      <c r="N5" s="147">
        <f>_xlfn.IFNA(VLOOKUP(CONCATENATE("length_idp_ipc 3_5_mois",$B5),MSNA_Outcomes_IPC!$A:$H,8, FALSE),0)</f>
        <v>1.2519033419171001E-2</v>
      </c>
      <c r="O5" s="147">
        <f>_xlfn.IFNA(VLOOKUP(CONCATENATE("length_idp_ipc5_12_mois",$B5),MSNA_Outcomes_IPC!$A:$H,8, FALSE),0)</f>
        <v>2.64240670104578E-2</v>
      </c>
      <c r="P5" s="147">
        <f>_xlfn.IFNA(VLOOKUP(CONCATENATE("length_idp_ipc12_mois_ou_plus",$B5),MSNA_Outcomes_IPC!$A:$H,8, FALSE),0)</f>
        <v>0.94441702574835595</v>
      </c>
      <c r="Q5" s="147">
        <f>_xlfn.IFNA(VLOOKUP(CONCATENATE("length_idp_ipcnsp",$B5),MSNA_Outcomes_IPC!$A:$H,8, FALSE),0)</f>
        <v>0</v>
      </c>
      <c r="R5" s="20" t="str">
        <f t="shared" ref="R5:R68" si="8">$A$2&amp;A5&amp;$B$2&amp;B5&amp;$L$2&amp;ROUND(L5*100,0)&amp;$M$2&amp;ROUND(M5*100,0)&amp;$N$2&amp;ROUND(N5*100,0)&amp;$O$2&amp;ROUND(O5*100,0)&amp;$P$2&amp;ROUND(P5*100,0)&amp;$Q$2&amp;ROUND(Q5*100,0)&amp;"%. "</f>
        <v xml:space="preserve">Dans la préfecture de Bamingui-Bangoran, pour la sous-préfecture de Ndele et pour les personnes déplacées, le pourcentage de ménages déplacés depuis MOINS D'1 MOIS est de 0%, le pourcentage déplacés depuis ENTRE 1 ET 3 MOIS est de 2%, le pourcentage de ménages déplacés depuis ENTRE 3 et 5 MOIS est de 1%, le pourcentage déplacés depuis ENTRE 5 MOIS ET UN AN est de 3% et le pourcentage de ménages déplacés depuis PLUS D'UN AN est de 94 %. Le pourcentage de NON REPONDANTS est de 0%. </v>
      </c>
      <c r="S5" s="147">
        <f>_xlfn.IFNA(VLOOKUP(CONCATENATE("pin_mssc_rev4",$B5),MSNA_Outcomes_IPC!$A:$H,8, FALSE),0)</f>
        <v>0.62107837658915899</v>
      </c>
      <c r="T5" s="147">
        <f>_xlfn.IFNA(VLOOKUP(CONCATENATE("pin_mssc_rev3",$B5),MSNA_Outcomes_IPC!$A:$H,8, FALSE),0)</f>
        <v>0.37380572828395298</v>
      </c>
      <c r="U5" s="147">
        <f>_xlfn.IFNA(VLOOKUP(CONCATENATE("pin_mssc_rev2",$B5),MSNA_Outcomes_IPC!$A:$H,8, FALSE),0)</f>
        <v>4.6948828641660903E-3</v>
      </c>
      <c r="V5" s="147">
        <f>_xlfn.IFNA(VLOOKUP(CONCATENATE("pin_mssc_rev1",$B5),MSNA_Outcomes_IPC!$A:$H,8, FALSE),0)</f>
        <v>4.2101226272206498E-4</v>
      </c>
      <c r="W5" s="20" t="str">
        <f t="shared" ref="W5:W68" si="9">$A$2&amp;A5&amp;$B$2&amp;B5&amp;$S$2&amp;ROUND(S5*100,0)&amp;$T$2&amp;ROUND(T5*100,0)&amp;$U$2&amp;ROUND(U5*100,0)&amp;$V$2&amp;ROUND(V5*100,0)&amp;"%. "</f>
        <v xml:space="preserve">Dans la préfecture de Bamingui-Bangoran, pour la sous-préfecture de Ndele, le pourcentage de ménages ayant moins de 50'000 XAF de revenu total pour le ménage par mois est de 62%, le pourcentage ayant entre 50'000 XAF et 100 000 XAF de revenu total par mois s'élève à 37 %, tandis que le pourcentage ayant entre 100'000 XAF et 200'000 XAF de revenu total pour le ménage par mois est de 0 % et que la part ayant plus de 200'000 XAF de revenu total par mois est de 0%. </v>
      </c>
      <c r="X5" s="147">
        <f>_xlfn.IFNA(VLOOKUP(CONCATENATE("pin_mssc_dep1",$B5),MSNA_Outcomes_IPC!$A:$H,8, FALSE),0)</f>
        <v>7.9773009466956493E-2</v>
      </c>
      <c r="Y5" s="147">
        <f>_xlfn.IFNA(VLOOKUP(CONCATENATE("pin_mssc_dep2",$B5),MSNA_Outcomes_IPC!$A:$H,8, FALSE),0)</f>
        <v>9.4159594913372696E-2</v>
      </c>
      <c r="Z5" s="147">
        <f>_xlfn.IFNA(VLOOKUP(CONCATENATE("pin_mssc_dep3",$B5),MSNA_Outcomes_IPC!$A:$H,8, FALSE),0)</f>
        <v>0.25001747153871801</v>
      </c>
      <c r="AA5" s="147">
        <f>_xlfn.IFNA(VLOOKUP(CONCATENATE("pin_mssc_dep4",$B5),MSNA_Outcomes_IPC!$A:$H,8, FALSE),0)</f>
        <v>0.165815146063087</v>
      </c>
      <c r="AB5" s="147">
        <f>_xlfn.IFNA(VLOOKUP(CONCATENATE("pin_mssc_dep5",$B5),MSNA_Outcomes_IPC!$A:$H,8, FALSE),0)</f>
        <v>0.41023477801786601</v>
      </c>
      <c r="AC5" s="20" t="str">
        <f t="shared" si="0"/>
        <v xml:space="preserve">Dans la préfecture de Bamingui-Bangoran, pour la sous-préfecture de Ndele, le pourcentage de ménages dont MOINS DE 30% DES DEPENSES sont consacrées à la NOURRITURE est de 8%, le pourcentage dont ENTRE 30% ET 50% des DEPENSES sont consacrées à la NOURRITURE est de 9 %, tandis que le pourcentage de ménages dont ENTRE 50% et 65% des DEPENSES sont consacrées à la NOURRITURE est de 25 %. La part ménages consacrant ENTRE 65% ET 75% DE LEURS DEPENSES à la NOURRITURE est de 17 % et le pourcentage consacrant PLUS DE 75% DE LEURS DEPENSES à la NOURRITURE est de 41%. </v>
      </c>
      <c r="AD5" s="147">
        <f>_xlfn.IFNA(VLOOKUP(CONCATENATE("secal_2_durable_ipc100%_durable",$B5),MSNA_Outcomes_IPC!$A:$H,8, FALSE),0)</f>
        <v>0.45958032030166002</v>
      </c>
      <c r="AE5" s="147">
        <f>_xlfn.IFNA(VLOOKUP(CONCATENATE("secal_2_durable_ipc75+_durable",$B5),MSNA_Outcomes_IPC!$A:$H,8, FALSE),0)</f>
        <v>0.46163758522919202</v>
      </c>
      <c r="AF5" s="147">
        <f>_xlfn.IFNA(VLOOKUP(CONCATENATE("secal_2_durable_ipc50+_durable",$B5),MSNA_Outcomes_IPC!$A:$H,8, FALSE),0)</f>
        <v>7.1327486839489904E-2</v>
      </c>
      <c r="AG5" s="147">
        <f>_xlfn.IFNA(VLOOKUP(CONCATENATE("secal_2_durable_ipc50-_durable",$B5),MSNA_Outcomes_IPC!$A:$H,8, FALSE),0)</f>
        <v>1.6270232215161099E-3</v>
      </c>
      <c r="AH5" s="147">
        <f>_xlfn.IFNA(VLOOKUP(CONCATENATE("secal_2_durable_ipc0_durable",$B5),MSNA_Outcomes_IPC!$A:$H,8, FALSE),0)</f>
        <v>5.8275844081411097E-3</v>
      </c>
      <c r="AI5" s="20" t="str">
        <f t="shared" si="1"/>
        <v xml:space="preserve">Dans la préfecture de Bamingui-Bangoran, pour la sous-préfecture de Ndele , le pourcentage de ménages dont TOUS les aliments consommés proviennent de SOURCES DURABLES (propre prod, achats, chasse, troc) est de 46%, le pourcentage dont LA MAJORITE des aliments consommés (&gt; 75%) proviennent de SOURCES DURABLES (propre prod, achats, chasse, troc) est de 46%, le pourcentage dont PLUS DE LA MOITIE des aliments consommés (&gt; 50%) proviennent de SOURCES DURABLES (propre prod, achats, chasse, troc) est de 7%, le pourcentage de menages dont SEULE lA MOITIE OU MOINS des aliments consommés (&lt;= 50%) proviennent de SOURCES DURABLES (propre prod, achats, chasse, troc) est de 0%, le pourcentage de ménages  dont tous les aliments consommés proviennent de SOURCES NON DURABLES (emprunt, dons, aide) est de 1%. </v>
      </c>
      <c r="AJ5" s="147">
        <f>_xlfn.IFNA(VLOOKUP(CONCATENATE("secal_6_ipcNA",$B5),MSNA_Outcomes_IPC!$A:$H,8, FALSE),0)</f>
        <v>0.78450982543270598</v>
      </c>
      <c r="AK5" s="20" t="str">
        <f t="shared" si="2"/>
        <v xml:space="preserve">Dans la préfecture de Bamingui-Bangoran, pour la sous-préfecture de Ndele, le pourcentage de ménages déclarant avoir PRATIQUE L'AGRICULTURE DE FACON OPTIMALE, au cours de la saison, est de 78%. </v>
      </c>
      <c r="AL5" s="147">
        <f>_xlfn.IFNA(VLOOKUP(CONCATENATE("secal_6_raisons_ipcautre_activite",$B5),MSNA_Outcomes_IPC!$A:$H,8, FALSE),0)</f>
        <v>2.9576204279043401E-2</v>
      </c>
      <c r="AM5" s="147">
        <f>_xlfn.IFNA(VLOOKUP(CONCATENATE("secal_6_raisons_ipcmanque_semences_staff_fin_natur",$B5),MSNA_Outcomes_IPC!$A:$H,8, FALSE),0)</f>
        <v>0.82562561810917601</v>
      </c>
      <c r="AN5" s="147">
        <f>_xlfn.IFNA(VLOOKUP(CONCATENATE("secal_6_raisons_ipcinsecurite",$B5),MSNA_Outcomes_IPC!$A:$H,8, FALSE),0)</f>
        <v>0.14479817761178099</v>
      </c>
      <c r="AO5" s="20" t="str">
        <f t="shared" si="3"/>
        <v>Dans la préfecture de Bamingui-Bangoran, pour la sous-préfecture de Ndele, parmi les personnes ayant déclaré une pratique non optimale de l'agriculture optimale ou pas de pratique du tout, le % de ménages déclarant n'avoir JAMAIS CULTIVE / AUTRES SOURCES DE REVENUS s'élève à 3%.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83%. Enfin le pourcentage déclarant ne pas avoir pratiqué de façon optimale l'agriculture à cause de l'INSECURITE LORS DE LA CULTURE OU DE LA RECOLTE (Raisons principale uniquement) est de 14%.</v>
      </c>
      <c r="AP5" s="92"/>
      <c r="AQ5" s="93"/>
      <c r="AR5" s="93"/>
      <c r="AS5" s="93"/>
      <c r="AT5" s="93"/>
      <c r="AU5" s="93"/>
      <c r="AV5" s="20" t="str">
        <f t="shared" si="4"/>
        <v xml:space="preserve">Dans la préfecture de Bamingui-Bangoran, pour la sous-préfecture de Ndele,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5" s="92"/>
      <c r="AX5" s="93"/>
      <c r="AY5" s="93"/>
      <c r="AZ5" s="93"/>
      <c r="BA5" s="93"/>
      <c r="BB5" s="20" t="str">
        <f t="shared" si="5"/>
        <v xml:space="preserve">Dans la préfecture de Bamingui-Bangoran, pour la sous-préfecture de Ndele,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5" s="147">
        <f>_xlfn.IFNA(VLOOKUP(CONCATENATE("wash_ipcSA_surlelieu",$B5),MSNA_Outcomes_IPC!$A:$H,8, FALSE),0)</f>
        <v>0.125303706392486</v>
      </c>
      <c r="BD5" s="147">
        <f>_xlfn.IFNA(VLOOKUP(CONCATENATE("wash_ipcSA_30-",$B5),MSNA_Outcomes_IPC!$A:$H,8, FALSE),0)</f>
        <v>0.37251566838178601</v>
      </c>
      <c r="BE5" s="147">
        <f>_xlfn.IFNA(VLOOKUP(CONCATENATE("wash_ipcSA_30+",$B5),MSNA_Outcomes_IPC!$A:$H,8, FALSE),0)</f>
        <v>9.4826783035303994E-2</v>
      </c>
      <c r="BF5" s="147">
        <f>_xlfn.IFNA(VLOOKUP(CONCATENATE("wash_ipcSnA",$B5),MSNA_Outcomes_IPC!$A:$H,8, FALSE),0)</f>
        <v>0.40582964422658202</v>
      </c>
      <c r="BG5" s="147">
        <f>_xlfn.IFNA(VLOOKUP(CONCATENATE("wash_ipcsurface",$B5),MSNA_Outcomes_IPC!$A:$H,8, FALSE),0)</f>
        <v>1.5241979638422999E-3</v>
      </c>
      <c r="BH5" s="131" t="str">
        <f t="shared" si="6"/>
        <v xml:space="preserve">Dans la préfecture de Bamingui-Bangoran, pour la sous-préfecture de Ndele, la porportion de ménages déclarant que l'eau provient d'une SOURCE AMELIOREE DISPONIBLE SUR LE LIEU est de 13%. La proportion déclarant que l'eau provient d'une SOURCE AMELIOREE et est DISPONIBLE A MOINS DE 30 MINUTES (aller-retour et temps d'attente inclu) s'élève à 
37% et le pourcentage déclarant une SOURCE AMELIOREE DISPONIBLE A PLUS DE 30 minutes (aller-retour et temps d'attente inclu) est de 9%. La proportion de ménages déclarant que l'eau provient d'une SOURCES NON AMELIOREE est de 41% et que l'eau provient directement des rivières, lacs, surface, etc., de 0%. </v>
      </c>
    </row>
    <row r="6" spans="1:60" ht="90.75" customHeight="1">
      <c r="A6" s="28" t="s">
        <v>50</v>
      </c>
      <c r="B6" s="80" t="s">
        <v>50</v>
      </c>
      <c r="C6" s="146">
        <f>_xlfn.IFNA(VLOOKUP(CONCATENATE("rtl_ipcconflit_comm",$B6),MSNA_Outcomes_IPC!$A:$H,8, FALSE),0)</f>
        <v>0.432204505220744</v>
      </c>
      <c r="D6" s="147">
        <f>_xlfn.IFNA(VLOOKUP(CONCATENATE("rtl_ipcconflit_arme",$B6),MSNA_Outcomes_IPC!$A:$H,8, FALSE),0)</f>
        <v>0.46702083509325898</v>
      </c>
      <c r="E6" s="147">
        <f>_xlfn.IFNA(VLOOKUP(CONCATENATE("rtl_ipctranshumance",$B6),MSNA_Outcomes_IPC!$A:$H,8, FALSE),0)</f>
        <v>0</v>
      </c>
      <c r="F6" s="147">
        <f>_xlfn.IFNA(VLOOKUP(CONCATENATE("rtl_ipccatastophe_nat",$B6),MSNA_Outcomes_IPC!$A:$H,8, FALSE),0)</f>
        <v>0</v>
      </c>
      <c r="G6" s="147">
        <f>_xlfn.IFNA(VLOOKUP(CONCATENATE("rtl_ipcrecherche_service",$B6),MSNA_Outcomes_IPC!$A:$H,8, FALSE),0)</f>
        <v>2.8115920643853799E-2</v>
      </c>
      <c r="H6" s="147">
        <v>0.05</v>
      </c>
      <c r="I6" s="147">
        <v>0.02</v>
      </c>
      <c r="J6" s="147">
        <f>_xlfn.IFNA(VLOOKUP(CONCATENATE("rtl_ipcnsp",$B6),MSNA_Outcomes_IPC!$A:$H,8, FALSE),0)</f>
        <v>7.3886932623768303E-3</v>
      </c>
      <c r="K6" s="20" t="str">
        <f t="shared" si="7"/>
        <v xml:space="preserve">Dans la préfecture de Bangui, pour la sous-préfecture de Bangui, le pourcentage de ménages ayant quitté la localité d'origine (principale raison du premier déplacement) à cause de CONFLITS COMMUNAUTAIRES est de 43 %, à cause de CONFLITS ARMES (inclus affrontements et attaques armées) est de 47 % , à cause de l'ARRIVEE DE GROUPES D'ELEVEURS TRANSHUMANTS (armés ou non) est de 0 %, à cause de CATASTROPHES NATURELLES (inondations, feux de brousse,…) est de 0 %, à cause de la RECHERCHE DE SERVICES (santé, éducation, etc.) est de 3 %, à cause de la RECHERCHE DE MOYENS D'EXISTENCE est de 5 % , à cause d'une AUTRE RAISON est de 2 %. Le pourcentage de NON REPONDANT est de 1%. </v>
      </c>
      <c r="L6" s="147">
        <f>_xlfn.IFNA(VLOOKUP(CONCATENATE("length_idp_ipc1_mois",$B6),MSNA_Outcomes_IPC!$A:$H,8, FALSE),0)</f>
        <v>0</v>
      </c>
      <c r="M6" s="147">
        <f>_xlfn.IFNA(VLOOKUP(CONCATENATE("length_idp_ipc1_3_mois",$B6),MSNA_Outcomes_IPC!$A:$H,8, FALSE),0)</f>
        <v>2.2386638311372199E-2</v>
      </c>
      <c r="N6" s="147">
        <f>_xlfn.IFNA(VLOOKUP(CONCATENATE("length_idp_ipc 3_5_mois",$B6),MSNA_Outcomes_IPC!$A:$H,8, FALSE),0)</f>
        <v>3.8800777626686003E-2</v>
      </c>
      <c r="O6" s="147">
        <f>_xlfn.IFNA(VLOOKUP(CONCATENATE("length_idp_ipc5_12_mois",$B6),MSNA_Outcomes_IPC!$A:$H,8, FALSE),0)</f>
        <v>0.189586619440202</v>
      </c>
      <c r="P6" s="147">
        <f>_xlfn.IFNA(VLOOKUP(CONCATENATE("length_idp_ipc12_mois_ou_plus",$B6),MSNA_Outcomes_IPC!$A:$H,8, FALSE),0)</f>
        <v>0.71796934942311197</v>
      </c>
      <c r="Q6" s="147">
        <f>_xlfn.IFNA(VLOOKUP(CONCATENATE("length_idp_ipcnsp",$B6),MSNA_Outcomes_IPC!$A:$H,8, FALSE),0)</f>
        <v>3.1256615198628102E-2</v>
      </c>
      <c r="R6" s="20" t="str">
        <f t="shared" si="8"/>
        <v xml:space="preserve">Dans la préfecture de Bangui, pour la sous-préfecture de Bangui et pour les personnes déplacées, le pourcentage de ménages déplacés depuis MOINS D'1 MOIS est de 0%, le pourcentage déplacés depuis ENTRE 1 ET 3 MOIS est de 2%, le pourcentage de ménages déplacés depuis ENTRE 3 et 5 MOIS est de 4%, le pourcentage déplacés depuis ENTRE 5 MOIS ET UN AN est de 19% et le pourcentage de ménages déplacés depuis PLUS D'UN AN est de 72 %. Le pourcentage de NON REPONDANTS est de 3%. </v>
      </c>
      <c r="S6" s="147">
        <f>_xlfn.IFNA(VLOOKUP(CONCATENATE("pin_mssc_rev4",$B6),MSNA_Outcomes_IPC!$A:$H,8, FALSE),0)</f>
        <v>0.221483974319647</v>
      </c>
      <c r="T6" s="147">
        <f>_xlfn.IFNA(VLOOKUP(CONCATENATE("pin_mssc_rev3",$B6),MSNA_Outcomes_IPC!$A:$H,8, FALSE),0)</f>
        <v>0.40571627312032899</v>
      </c>
      <c r="U6" s="147">
        <f>_xlfn.IFNA(VLOOKUP(CONCATENATE("pin_mssc_rev2",$B6),MSNA_Outcomes_IPC!$A:$H,8, FALSE),0)</f>
        <v>0.34087920638166302</v>
      </c>
      <c r="V6" s="147">
        <f>_xlfn.IFNA(VLOOKUP(CONCATENATE("pin_mssc_rev1",$B6),MSNA_Outcomes_IPC!$A:$H,8, FALSE),0)</f>
        <v>3.1920546178361403E-2</v>
      </c>
      <c r="W6" s="20" t="str">
        <f t="shared" si="9"/>
        <v xml:space="preserve">Dans la préfecture de Bangui, pour la sous-préfecture de Bangui, le pourcentage de ménages ayant moins de 50'000 XAF de revenu total pour le ménage par mois est de 22%, le pourcentage ayant entre 50'000 XAF et 100 000 XAF de revenu total par mois s'élève à 41 %, tandis que le pourcentage ayant entre 100'000 XAF et 200'000 XAF de revenu total pour le ménage par mois est de 34 % et que la part ayant plus de 200'000 XAF de revenu total par mois est de 3%. </v>
      </c>
      <c r="X6" s="147">
        <f>_xlfn.IFNA(VLOOKUP(CONCATENATE("pin_mssc_dep1",$B6),MSNA_Outcomes_IPC!$A:$H,8, FALSE),0)</f>
        <v>2.9649063268532502E-2</v>
      </c>
      <c r="Y6" s="147">
        <f>_xlfn.IFNA(VLOOKUP(CONCATENATE("pin_mssc_dep2",$B6),MSNA_Outcomes_IPC!$A:$H,8, FALSE),0)</f>
        <v>0.120448518322006</v>
      </c>
      <c r="Z6" s="147">
        <f>_xlfn.IFNA(VLOOKUP(CONCATENATE("pin_mssc_dep3",$B6),MSNA_Outcomes_IPC!$A:$H,8, FALSE),0)</f>
        <v>0.37563327863721002</v>
      </c>
      <c r="AA6" s="147">
        <f>_xlfn.IFNA(VLOOKUP(CONCATENATE("pin_mssc_dep4",$B6),MSNA_Outcomes_IPC!$A:$H,8, FALSE),0)</f>
        <v>0.25471776038982902</v>
      </c>
      <c r="AB6" s="147">
        <f>_xlfn.IFNA(VLOOKUP(CONCATENATE("pin_mssc_dep5",$B6),MSNA_Outcomes_IPC!$A:$H,8, FALSE),0)</f>
        <v>0.219551379382423</v>
      </c>
      <c r="AC6" s="20" t="str">
        <f t="shared" si="0"/>
        <v xml:space="preserve">Dans la préfecture de Bangui, pour la sous-préfecture de Bangui, le pourcentage de ménages dont MOINS DE 30% DES DEPENSES sont consacrées à la NOURRITURE est de 3%, le pourcentage dont ENTRE 30% ET 50% des DEPENSES sont consacrées à la NOURRITURE est de 12 %, tandis que le pourcentage de ménages dont ENTRE 50% et 65% des DEPENSES sont consacrées à la NOURRITURE est de 38 %. La part ménages consacrant ENTRE 65% ET 75% DE LEURS DEPENSES à la NOURRITURE est de 25 % et le pourcentage consacrant PLUS DE 75% DE LEURS DEPENSES à la NOURRITURE est de 22%. </v>
      </c>
      <c r="AD6" s="147">
        <f>_xlfn.IFNA(VLOOKUP(CONCATENATE("secal_2_durable_ipc100%_durable",$B6),MSNA_Outcomes_IPC!$A:$H,8, FALSE),0)</f>
        <v>0.310354421005758</v>
      </c>
      <c r="AE6" s="147">
        <f>_xlfn.IFNA(VLOOKUP(CONCATENATE("secal_2_durable_ipc75+_durable",$B6),MSNA_Outcomes_IPC!$A:$H,8, FALSE),0)</f>
        <v>0.46812899744068898</v>
      </c>
      <c r="AF6" s="147">
        <f>_xlfn.IFNA(VLOOKUP(CONCATENATE("secal_2_durable_ipc50+_durable",$B6),MSNA_Outcomes_IPC!$A:$H,8, FALSE),0)</f>
        <v>0.21954848304858601</v>
      </c>
      <c r="AG6" s="147">
        <f>_xlfn.IFNA(VLOOKUP(CONCATENATE("secal_2_durable_ipc50-_durable",$B6),MSNA_Outcomes_IPC!$A:$H,8, FALSE),0)</f>
        <v>1.96809850496674E-3</v>
      </c>
      <c r="AH6" s="147">
        <f>_xlfn.IFNA(VLOOKUP(CONCATENATE("secal_2_durable_ipc0_durable",$B6),MSNA_Outcomes_IPC!$A:$H,8, FALSE),0)</f>
        <v>0</v>
      </c>
      <c r="AI6" s="20" t="str">
        <f t="shared" si="1"/>
        <v xml:space="preserve">Dans la préfecture de Bangui, pour la sous-préfecture de Bangui , le pourcentage de ménages dont TOUS les aliments consommés proviennent de SOURCES DURABLES (propre prod, achats, chasse, troc) est de 31%, le pourcentage dont LA MAJORITE des aliments consommés (&gt; 75%) proviennent de SOURCES DURABLES (propre prod, achats, chasse, troc) est de 47%, le pourcentage dont PLUS DE LA MOITIE des aliments consommés (&gt; 50%) proviennent de SOURCES DURABLES (propre prod, achats, chasse, troc) est de 22%, le pourcentage de menages dont SEULE lA MOITIE OU MOINS des aliments consommés (&lt;= 50%) proviennent de SOURCES DURABLES (propre prod, achats, chasse, troc) est de 0%, le pourcentage de ménages  dont tous les aliments consommés proviennent de SOURCES NON DURABLES (emprunt, dons, aide) est de 0%. </v>
      </c>
      <c r="AJ6" s="147">
        <f>_xlfn.IFNA(VLOOKUP(CONCATENATE("secal_6_ipcNA",$B6),MSNA_Outcomes_IPC!$A:$H,8, FALSE),0)</f>
        <v>0.19910199112136601</v>
      </c>
      <c r="AK6" s="20" t="str">
        <f t="shared" si="2"/>
        <v xml:space="preserve">Dans la préfecture de Bangui, pour la sous-préfecture de Bangui, le pourcentage de ménages déclarant avoir PRATIQUE L'AGRICULTURE DE FACON OPTIMALE, au cours de la saison, est de 20%. </v>
      </c>
      <c r="AL6" s="147">
        <f>_xlfn.IFNA(VLOOKUP(CONCATENATE("secal_6_raisons_ipcautre_activite",$B6),MSNA_Outcomes_IPC!$A:$H,8, FALSE),0)</f>
        <v>0.101152128084117</v>
      </c>
      <c r="AM6" s="147">
        <f>_xlfn.IFNA(VLOOKUP(CONCATENATE("secal_6_raisons_ipcmanque_semences_staff_fin_natur",$B6),MSNA_Outcomes_IPC!$A:$H,8, FALSE),0)</f>
        <v>0.87003826778644699</v>
      </c>
      <c r="AN6" s="147">
        <f>_xlfn.IFNA(VLOOKUP(CONCATENATE("secal_6_raisons_ipcinsecurite",$B6),MSNA_Outcomes_IPC!$A:$H,8, FALSE),0)</f>
        <v>2.8809604129435201E-2</v>
      </c>
      <c r="AO6" s="20" t="str">
        <f t="shared" si="3"/>
        <v>Dans la préfecture de Bangui, pour la sous-préfecture de Bangui, parmi les personnes ayant déclaré une pratique non optimale de l'agriculture optimale ou pas de pratique du tout, le % de ménages déclarant n'avoir JAMAIS CULTIVE / AUTRES SOURCES DE REVENUS s'élève à 10%.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87%. Enfin le pourcentage déclarant ne pas avoir pratiqué de façon optimale l'agriculture à cause de l'INSECURITE LORS DE LA CULTURE OU DE LA RECOLTE (Raisons principale uniquement) est de 3%.</v>
      </c>
      <c r="AP6" s="92"/>
      <c r="AQ6" s="93"/>
      <c r="AR6" s="93"/>
      <c r="AS6" s="93"/>
      <c r="AT6" s="93"/>
      <c r="AU6" s="93"/>
      <c r="AV6" s="20" t="str">
        <f t="shared" si="4"/>
        <v xml:space="preserve">Dans la préfecture de Bangui, pour la sous-préfecture de Bangui,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6" s="92"/>
      <c r="AX6" s="93"/>
      <c r="AY6" s="93"/>
      <c r="AZ6" s="93"/>
      <c r="BA6" s="93"/>
      <c r="BB6" s="20" t="str">
        <f t="shared" si="5"/>
        <v xml:space="preserve">Dans la préfecture de Bangui, pour la sous-préfecture de Bangui,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6" s="147">
        <f>_xlfn.IFNA(VLOOKUP(CONCATENATE("wash_ipcSA_surlelieu",$B6),MSNA_Outcomes_IPC!$A:$H,8, FALSE),0)</f>
        <v>1.44683216139931E-2</v>
      </c>
      <c r="BD6" s="147">
        <f>_xlfn.IFNA(VLOOKUP(CONCATENATE("wash_ipcSA_30-",$B6),MSNA_Outcomes_IPC!$A:$H,8, FALSE),0)</f>
        <v>0.39062736254230601</v>
      </c>
      <c r="BE6" s="147">
        <f>_xlfn.IFNA(VLOOKUP(CONCATENATE("wash_ipcSA_30+",$B6),MSNA_Outcomes_IPC!$A:$H,8, FALSE),0)</f>
        <v>0.241584481329882</v>
      </c>
      <c r="BF6" s="147">
        <f>_xlfn.IFNA(VLOOKUP(CONCATENATE("wash_ipcSnA",$B6),MSNA_Outcomes_IPC!$A:$H,8, FALSE),0)</f>
        <v>0.35252469185539598</v>
      </c>
      <c r="BG6" s="147">
        <f>_xlfn.IFNA(VLOOKUP(CONCATENATE("wash_ipcsurface",$B6),MSNA_Outcomes_IPC!$A:$H,8, FALSE),0)</f>
        <v>7.9514265842276595E-4</v>
      </c>
      <c r="BH6" s="131" t="str">
        <f t="shared" si="6"/>
        <v xml:space="preserve">Dans la préfecture de Bangui, pour la sous-préfecture de Bangui, la porportion de ménages déclarant que l'eau provient d'une SOURCE AMELIOREE DISPONIBLE SUR LE LIEU est de 1%. La proportion déclarant que l'eau provient d'une SOURCE AMELIOREE et est DISPONIBLE A MOINS DE 30 MINUTES (aller-retour et temps d'attente inclu) s'élève à 
39% et le pourcentage déclarant une SOURCE AMELIOREE DISPONIBLE A PLUS DE 30 minutes (aller-retour et temps d'attente inclu) est de 24%. La proportion de ménages déclarant que l'eau provient d'une SOURCES NON AMELIOREE est de 35% et que l'eau provient directement des rivières, lacs, surface, etc., de 0%. </v>
      </c>
    </row>
    <row r="7" spans="1:60" ht="90.75" customHeight="1">
      <c r="A7" s="28" t="s">
        <v>51</v>
      </c>
      <c r="B7" s="80" t="s">
        <v>52</v>
      </c>
      <c r="C7" s="146">
        <f>_xlfn.IFNA(VLOOKUP(CONCATENATE("rtl_ipcconflit_comm",$B7),MSNA_Outcomes_IPC!$A:$H,8, FALSE),0)</f>
        <v>0.104373125996735</v>
      </c>
      <c r="D7" s="147">
        <f>_xlfn.IFNA(VLOOKUP(CONCATENATE("rtl_ipcconflit_arme",$B7),MSNA_Outcomes_IPC!$A:$H,8, FALSE),0)</f>
        <v>0.89562687400326502</v>
      </c>
      <c r="E7" s="147">
        <f>_xlfn.IFNA(VLOOKUP(CONCATENATE("rtl_ipctranshumance",$B7),MSNA_Outcomes_IPC!$A:$H,8, FALSE),0)</f>
        <v>0</v>
      </c>
      <c r="F7" s="147">
        <f>_xlfn.IFNA(VLOOKUP(CONCATENATE("rtl_ipccatastophe_nat",$B7),MSNA_Outcomes_IPC!$A:$H,8, FALSE),0)</f>
        <v>0</v>
      </c>
      <c r="G7" s="147">
        <f>_xlfn.IFNA(VLOOKUP(CONCATENATE("rtl_ipcrecherche_service",$B7),MSNA_Outcomes_IPC!$A:$H,8, FALSE),0)</f>
        <v>0</v>
      </c>
      <c r="H7" s="147">
        <v>0</v>
      </c>
      <c r="I7" s="147">
        <f>_xlfn.IFNA(VLOOKUP(CONCATENATE("rtl_ipcautre",$B7),MSNA_Outcomes_IPC!$A:$H,8, FALSE),0)</f>
        <v>0</v>
      </c>
      <c r="J7" s="147">
        <f>_xlfn.IFNA(VLOOKUP(CONCATENATE("rtl_ipcnsp",$B7),MSNA_Outcomes_IPC!$A:$H,8, FALSE),0)</f>
        <v>0</v>
      </c>
      <c r="K7" s="20" t="str">
        <f t="shared" si="7"/>
        <v xml:space="preserve">Dans la préfecture de Basse-Kotto, pour la sous-préfecture de Alindao, le pourcentage de ménages ayant quitté la localité d'origine (principale raison du premier déplacement) à cause de CONFLITS COMMUNAUTAIRES est de 10 %, à cause de CONFLITS ARMES (inclus affrontements et attaques armées) est de 90 %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7" s="147">
        <f>_xlfn.IFNA(VLOOKUP(CONCATENATE("length_idp_ipc1_mois",$B7),MSNA_Outcomes_IPC!$A:$H,8, FALSE),0)</f>
        <v>0</v>
      </c>
      <c r="M7" s="147">
        <f>_xlfn.IFNA(VLOOKUP(CONCATENATE("length_idp_ipc1_3_mois",$B7),MSNA_Outcomes_IPC!$A:$H,8, FALSE),0)</f>
        <v>0</v>
      </c>
      <c r="N7" s="147">
        <f>_xlfn.IFNA(VLOOKUP(CONCATENATE("length_idp_ipc 3_5_mois",$B7),MSNA_Outcomes_IPC!$A:$H,8, FALSE),0)</f>
        <v>1.19237836955517E-2</v>
      </c>
      <c r="O7" s="147">
        <f>_xlfn.IFNA(VLOOKUP(CONCATENATE("length_idp_ipc5_12_mois",$B7),MSNA_Outcomes_IPC!$A:$H,8, FALSE),0)</f>
        <v>1.6721462867142999E-2</v>
      </c>
      <c r="P7" s="147">
        <f>_xlfn.IFNA(VLOOKUP(CONCATENATE("length_idp_ipc12_mois_ou_plus",$B7),MSNA_Outcomes_IPC!$A:$H,8, FALSE),0)</f>
        <v>0.96968260715059096</v>
      </c>
      <c r="Q7" s="147">
        <f>_xlfn.IFNA(VLOOKUP(CONCATENATE("length_idp_ipcnsp",$B7),MSNA_Outcomes_IPC!$A:$H,8, FALSE),0)</f>
        <v>1.6721462867143001E-3</v>
      </c>
      <c r="R7" s="20" t="str">
        <f t="shared" si="8"/>
        <v xml:space="preserve">Dans la préfecture de Basse-Kotto, pour la sous-préfecture de Alindao et pour les personnes déplacées, le pourcentage de ménages déplacés depuis MOINS D'1 MOIS est de 0%, le pourcentage déplacés depuis ENTRE 1 ET 3 MOIS est de 0%, le pourcentage de ménages déplacés depuis ENTRE 3 et 5 MOIS est de 1%, le pourcentage déplacés depuis ENTRE 5 MOIS ET UN AN est de 2% et le pourcentage de ménages déplacés depuis PLUS D'UN AN est de 97 %. Le pourcentage de NON REPONDANTS est de 0%. </v>
      </c>
      <c r="S7" s="147">
        <f>_xlfn.IFNA(VLOOKUP(CONCATENATE("pin_mssc_rev4",$B7),MSNA_Outcomes_IPC!$A:$H,8, FALSE),0)</f>
        <v>0.92497870388151504</v>
      </c>
      <c r="T7" s="147">
        <f>_xlfn.IFNA(VLOOKUP(CONCATENATE("pin_mssc_rev3",$B7),MSNA_Outcomes_IPC!$A:$H,8, FALSE),0)</f>
        <v>7.5021296118485098E-2</v>
      </c>
      <c r="U7" s="147">
        <f>_xlfn.IFNA(VLOOKUP(CONCATENATE("pin_mssc_rev2",$B7),MSNA_Outcomes_IPC!$A:$H,8, FALSE),0)</f>
        <v>0</v>
      </c>
      <c r="V7" s="147">
        <f>_xlfn.IFNA(VLOOKUP(CONCATENATE("pin_mssc_rev1",$B7),MSNA_Outcomes_IPC!$A:$H,8, FALSE),0)</f>
        <v>0</v>
      </c>
      <c r="W7" s="20" t="str">
        <f t="shared" si="9"/>
        <v xml:space="preserve">Dans la préfecture de Basse-Kotto, pour la sous-préfecture de Alindao, le pourcentage de ménages ayant moins de 50'000 XAF de revenu total pour le ménage par mois est de 92%, le pourcentage ayant entre 50'000 XAF et 100 000 XAF de revenu total par mois s'élève à 8 %, tandis que le pourcentage ayant entre 100'000 XAF et 200'000 XAF de revenu total pour le ménage par mois est de 0 % et que la part ayant plus de 200'000 XAF de revenu total par mois est de 0%. </v>
      </c>
      <c r="X7" s="147">
        <f>_xlfn.IFNA(VLOOKUP(CONCATENATE("pin_mssc_dep1",$B7),MSNA_Outcomes_IPC!$A:$H,8, FALSE),0)</f>
        <v>6.9374117998902404E-2</v>
      </c>
      <c r="Y7" s="147">
        <f>_xlfn.IFNA(VLOOKUP(CONCATENATE("pin_mssc_dep2",$B7),MSNA_Outcomes_IPC!$A:$H,8, FALSE),0)</f>
        <v>0.12682781758626699</v>
      </c>
      <c r="Z7" s="147">
        <f>_xlfn.IFNA(VLOOKUP(CONCATENATE("pin_mssc_dep3",$B7),MSNA_Outcomes_IPC!$A:$H,8, FALSE),0)</f>
        <v>0.140156255469404</v>
      </c>
      <c r="AA7" s="147">
        <f>_xlfn.IFNA(VLOOKUP(CONCATENATE("pin_mssc_dep4",$B7),MSNA_Outcomes_IPC!$A:$H,8, FALSE),0)</f>
        <v>0.11534144852244101</v>
      </c>
      <c r="AB7" s="147">
        <f>_xlfn.IFNA(VLOOKUP(CONCATENATE("pin_mssc_dep5",$B7),MSNA_Outcomes_IPC!$A:$H,8, FALSE),0)</f>
        <v>0.54830036042298602</v>
      </c>
      <c r="AC7" s="20" t="str">
        <f t="shared" si="0"/>
        <v xml:space="preserve">Dans la préfecture de Basse-Kotto, pour la sous-préfecture de Alindao, le pourcentage de ménages dont MOINS DE 30% DES DEPENSES sont consacrées à la NOURRITURE est de 7%, le pourcentage dont ENTRE 30% ET 50% des DEPENSES sont consacrées à la NOURRITURE est de 13 %, tandis que le pourcentage de ménages dont ENTRE 50% et 65% des DEPENSES sont consacrées à la NOURRITURE est de 14 %. La part ménages consacrant ENTRE 65% ET 75% DE LEURS DEPENSES à la NOURRITURE est de 12 % et le pourcentage consacrant PLUS DE 75% DE LEURS DEPENSES à la NOURRITURE est de 55%. </v>
      </c>
      <c r="AD7" s="147">
        <f>_xlfn.IFNA(VLOOKUP(CONCATENATE("secal_2_durable_ipc100%_durable",$B7),MSNA_Outcomes_IPC!$A:$H,8, FALSE),0)</f>
        <v>1.25754851999418E-2</v>
      </c>
      <c r="AE7" s="147">
        <f>_xlfn.IFNA(VLOOKUP(CONCATENATE("secal_2_durable_ipc75+_durable",$B7),MSNA_Outcomes_IPC!$A:$H,8, FALSE),0)</f>
        <v>0.25143449024602199</v>
      </c>
      <c r="AF7" s="147">
        <f>_xlfn.IFNA(VLOOKUP(CONCATENATE("secal_2_durable_ipc50+_durable",$B7),MSNA_Outcomes_IPC!$A:$H,8, FALSE),0)</f>
        <v>0.44067681146390397</v>
      </c>
      <c r="AG7" s="147">
        <f>_xlfn.IFNA(VLOOKUP(CONCATENATE("secal_2_durable_ipc50-_durable",$B7),MSNA_Outcomes_IPC!$A:$H,8, FALSE),0)</f>
        <v>0.283869579998135</v>
      </c>
      <c r="AH7" s="147">
        <f>_xlfn.IFNA(VLOOKUP(CONCATENATE("secal_2_durable_ipc0_durable",$B7),MSNA_Outcomes_IPC!$A:$H,8, FALSE),0)</f>
        <v>1.14436330919969E-2</v>
      </c>
      <c r="AI7" s="20" t="str">
        <f t="shared" si="1"/>
        <v xml:space="preserve">Dans la préfecture de Basse-Kotto, pour la sous-préfecture de Alindao , le pourcentage de ménages dont TOUS les aliments consommés proviennent de SOURCES DURABLES (propre prod, achats, chasse, troc) est de 1%, le pourcentage dont LA MAJORITE des aliments consommés (&gt; 75%) proviennent de SOURCES DURABLES (propre prod, achats, chasse, troc) est de 25%, le pourcentage dont PLUS DE LA MOITIE des aliments consommés (&gt; 50%) proviennent de SOURCES DURABLES (propre prod, achats, chasse, troc) est de 44%, le pourcentage de menages dont SEULE lA MOITIE OU MOINS des aliments consommés (&lt;= 50%) proviennent de SOURCES DURABLES (propre prod, achats, chasse, troc) est de 28%, le pourcentage de ménages  dont tous les aliments consommés proviennent de SOURCES NON DURABLES (emprunt, dons, aide) est de 1%. </v>
      </c>
      <c r="AJ7" s="147">
        <f>_xlfn.IFNA(VLOOKUP(CONCATENATE("secal_6_ipcNA",$B7),MSNA_Outcomes_IPC!$A:$H,8, FALSE),0)</f>
        <v>0.433914712633582</v>
      </c>
      <c r="AK7" s="20" t="str">
        <f t="shared" si="2"/>
        <v xml:space="preserve">Dans la préfecture de Basse-Kotto, pour la sous-préfecture de Alindao, le pourcentage de ménages déclarant avoir PRATIQUE L'AGRICULTURE DE FACON OPTIMALE, au cours de la saison, est de 43%. </v>
      </c>
      <c r="AL7" s="147">
        <f>_xlfn.IFNA(VLOOKUP(CONCATENATE("secal_6_raisons_ipcautre_activite",$B7),MSNA_Outcomes_IPC!$A:$H,8, FALSE),0)</f>
        <v>0</v>
      </c>
      <c r="AM7" s="147">
        <f>_xlfn.IFNA(VLOOKUP(CONCATENATE("secal_6_raisons_ipcmanque_semences_staff_fin_natur",$B7),MSNA_Outcomes_IPC!$A:$H,8, FALSE),0)</f>
        <v>0.72993043773273203</v>
      </c>
      <c r="AN7" s="147">
        <f>_xlfn.IFNA(VLOOKUP(CONCATENATE("secal_6_raisons_ipcinsecurite",$B7),MSNA_Outcomes_IPC!$A:$H,8, FALSE),0)</f>
        <v>0.27006956226726803</v>
      </c>
      <c r="AO7" s="20" t="str">
        <f t="shared" si="3"/>
        <v>Dans la préfecture de Basse-Kotto, pour la sous-préfecture de Alindao,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73%. Enfin le pourcentage déclarant ne pas avoir pratiqué de façon optimale l'agriculture à cause de l'INSECURITE LORS DE LA CULTURE OU DE LA RECOLTE (Raisons principale uniquement) est de 27%.</v>
      </c>
      <c r="AP7" s="92"/>
      <c r="AQ7" s="93"/>
      <c r="AR7" s="93"/>
      <c r="AS7" s="93"/>
      <c r="AT7" s="93"/>
      <c r="AU7" s="93"/>
      <c r="AV7" s="20" t="str">
        <f t="shared" si="4"/>
        <v xml:space="preserve">Dans la préfecture de Basse-Kotto, pour la sous-préfecture de Alindao,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7" s="92"/>
      <c r="AX7" s="93"/>
      <c r="AY7" s="93"/>
      <c r="AZ7" s="93"/>
      <c r="BA7" s="93"/>
      <c r="BB7" s="20" t="str">
        <f t="shared" si="5"/>
        <v xml:space="preserve">Dans la préfecture de Basse-Kotto, pour la sous-préfecture de Alindao,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7" s="147">
        <f>_xlfn.IFNA(VLOOKUP(CONCATENATE("wash_ipcSA_surlelieu",$B7),MSNA_Outcomes_IPC!$A:$H,8, FALSE),0)</f>
        <v>5.8644697785186203E-2</v>
      </c>
      <c r="BD7" s="147">
        <f>_xlfn.IFNA(VLOOKUP(CONCATENATE("wash_ipcSA_30-",$B7),MSNA_Outcomes_IPC!$A:$H,8, FALSE),0)</f>
        <v>0.59641156019644204</v>
      </c>
      <c r="BE7" s="147">
        <f>_xlfn.IFNA(VLOOKUP(CONCATENATE("wash_ipcSA_30+",$B7),MSNA_Outcomes_IPC!$A:$H,8, FALSE),0)</f>
        <v>0.17217242075814801</v>
      </c>
      <c r="BF7" s="147">
        <f>_xlfn.IFNA(VLOOKUP(CONCATENATE("wash_ipcSnA",$B7),MSNA_Outcomes_IPC!$A:$H,8, FALSE),0)</f>
        <v>0.122939897989273</v>
      </c>
      <c r="BG7" s="147">
        <f>_xlfn.IFNA(VLOOKUP(CONCATENATE("wash_ipcsurface",$B7),MSNA_Outcomes_IPC!$A:$H,8, FALSE),0)</f>
        <v>4.9831423270950199E-2</v>
      </c>
      <c r="BH7" s="131" t="str">
        <f t="shared" si="6"/>
        <v xml:space="preserve">Dans la préfecture de Basse-Kotto, pour la sous-préfecture de Alindao, la porportion de ménages déclarant que l'eau provient d'une SOURCE AMELIOREE DISPONIBLE SUR LE LIEU est de 6%. La proportion déclarant que l'eau provient d'une SOURCE AMELIOREE et est DISPONIBLE A MOINS DE 30 MINUTES (aller-retour et temps d'attente inclu) s'élève à 
60% et le pourcentage déclarant une SOURCE AMELIOREE DISPONIBLE A PLUS DE 30 minutes (aller-retour et temps d'attente inclu) est de 17%. La proportion de ménages déclarant que l'eau provient d'une SOURCES NON AMELIOREE est de 12% et que l'eau provient directement des rivières, lacs, surface, etc., de 5%. </v>
      </c>
    </row>
    <row r="8" spans="1:60" ht="90.75" customHeight="1">
      <c r="A8" s="28" t="s">
        <v>51</v>
      </c>
      <c r="B8" s="80" t="s">
        <v>53</v>
      </c>
      <c r="C8" s="146">
        <f>_xlfn.IFNA(VLOOKUP(CONCATENATE("rtl_ipcconflit_comm",$B8),MSNA_Outcomes_IPC!$A:$H,8, FALSE),0)</f>
        <v>0.19609551230354799</v>
      </c>
      <c r="D8" s="147">
        <f>_xlfn.IFNA(VLOOKUP(CONCATENATE("rtl_ipcconflit_arme",$B8),MSNA_Outcomes_IPC!$A:$H,8, FALSE),0)</f>
        <v>0.80390448769645195</v>
      </c>
      <c r="E8" s="147">
        <f>_xlfn.IFNA(VLOOKUP(CONCATENATE("rtl_ipctranshumance",$B8),MSNA_Outcomes_IPC!$A:$H,8, FALSE),0)</f>
        <v>0</v>
      </c>
      <c r="F8" s="147">
        <f>_xlfn.IFNA(VLOOKUP(CONCATENATE("rtl_ipccatastophe_nat",$B8),MSNA_Outcomes_IPC!$A:$H,8, FALSE),0)</f>
        <v>0</v>
      </c>
      <c r="G8" s="147">
        <f>_xlfn.IFNA(VLOOKUP(CONCATENATE("rtl_ipcrecherche_service",$B8),MSNA_Outcomes_IPC!$A:$H,8, FALSE),0)</f>
        <v>0</v>
      </c>
      <c r="H8" s="147">
        <v>0</v>
      </c>
      <c r="I8" s="147">
        <f>_xlfn.IFNA(VLOOKUP(CONCATENATE("rtl_ipcautre",$B8),MSNA_Outcomes_IPC!$A:$H,8, FALSE),0)</f>
        <v>0</v>
      </c>
      <c r="J8" s="147">
        <f>_xlfn.IFNA(VLOOKUP(CONCATENATE("rtl_ipcnsp",$B8),MSNA_Outcomes_IPC!$A:$H,8, FALSE),0)</f>
        <v>0</v>
      </c>
      <c r="K8" s="20" t="str">
        <f t="shared" si="7"/>
        <v xml:space="preserve">Dans la préfecture de Basse-Kotto, pour la sous-préfecture de Kembe, le pourcentage de ménages ayant quitté la localité d'origine (principale raison du premier déplacement) à cause de CONFLITS COMMUNAUTAIRES est de 20 %, à cause de CONFLITS ARMES (inclus affrontements et attaques armées) est de 80 %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8" s="147">
        <f>_xlfn.IFNA(VLOOKUP(CONCATENATE("length_idp_ipc1_mois",$B8),MSNA_Outcomes_IPC!$A:$H,8, FALSE),0)</f>
        <v>0</v>
      </c>
      <c r="M8" s="147">
        <f>_xlfn.IFNA(VLOOKUP(CONCATENATE("length_idp_ipc1_3_mois",$B8),MSNA_Outcomes_IPC!$A:$H,8, FALSE),0)</f>
        <v>4.5765776698944403E-2</v>
      </c>
      <c r="N8" s="147">
        <f>_xlfn.IFNA(VLOOKUP(CONCATENATE("length_idp_ipc 3_5_mois",$B8),MSNA_Outcomes_IPC!$A:$H,8, FALSE),0)</f>
        <v>9.1531553397888904E-2</v>
      </c>
      <c r="O8" s="147">
        <f>_xlfn.IFNA(VLOOKUP(CONCATENATE("length_idp_ipc5_12_mois",$B8),MSNA_Outcomes_IPC!$A:$H,8, FALSE),0)</f>
        <v>0.150329735604603</v>
      </c>
      <c r="P8" s="147">
        <f>_xlfn.IFNA(VLOOKUP(CONCATENATE("length_idp_ipc12_mois_ou_plus",$B8),MSNA_Outcomes_IPC!$A:$H,8, FALSE),0)</f>
        <v>0.71237293429856396</v>
      </c>
      <c r="Q8" s="147">
        <f>_xlfn.IFNA(VLOOKUP(CONCATENATE("length_idp_ipcnsp",$B8),MSNA_Outcomes_IPC!$A:$H,8, FALSE),0)</f>
        <v>0</v>
      </c>
      <c r="R8" s="20" t="str">
        <f t="shared" si="8"/>
        <v xml:space="preserve">Dans la préfecture de Basse-Kotto, pour la sous-préfecture de Kembe et pour les personnes déplacées, le pourcentage de ménages déplacés depuis MOINS D'1 MOIS est de 0%, le pourcentage déplacés depuis ENTRE 1 ET 3 MOIS est de 5%, le pourcentage de ménages déplacés depuis ENTRE 3 et 5 MOIS est de 9%, le pourcentage déplacés depuis ENTRE 5 MOIS ET UN AN est de 15% et le pourcentage de ménages déplacés depuis PLUS D'UN AN est de 71 %. Le pourcentage de NON REPONDANTS est de 0%. </v>
      </c>
      <c r="S8" s="147">
        <f>_xlfn.IFNA(VLOOKUP(CONCATENATE("pin_mssc_rev4",$B8),MSNA_Outcomes_IPC!$A:$H,8, FALSE),0)</f>
        <v>0.71531424634621699</v>
      </c>
      <c r="T8" s="147">
        <f>_xlfn.IFNA(VLOOKUP(CONCATENATE("pin_mssc_rev3",$B8),MSNA_Outcomes_IPC!$A:$H,8, FALSE),0)</f>
        <v>0.21055118142166601</v>
      </c>
      <c r="U8" s="147">
        <f>_xlfn.IFNA(VLOOKUP(CONCATENATE("pin_mssc_rev2",$B8),MSNA_Outcomes_IPC!$A:$H,8, FALSE),0)</f>
        <v>7.4134572232116294E-2</v>
      </c>
      <c r="V8" s="147">
        <f>_xlfn.IFNA(VLOOKUP(CONCATENATE("pin_mssc_rev1",$B8),MSNA_Outcomes_IPC!$A:$H,8, FALSE),0)</f>
        <v>0</v>
      </c>
      <c r="W8" s="20" t="str">
        <f t="shared" si="9"/>
        <v xml:space="preserve">Dans la préfecture de Basse-Kotto, pour la sous-préfecture de Kembe, le pourcentage de ménages ayant moins de 50'000 XAF de revenu total pour le ménage par mois est de 72%, le pourcentage ayant entre 50'000 XAF et 100 000 XAF de revenu total par mois s'élève à 21 %, tandis que le pourcentage ayant entre 100'000 XAF et 200'000 XAF de revenu total pour le ménage par mois est de 7 % et que la part ayant plus de 200'000 XAF de revenu total par mois est de 0%. </v>
      </c>
      <c r="X8" s="147">
        <f>_xlfn.IFNA(VLOOKUP(CONCATENATE("pin_mssc_dep1",$B8),MSNA_Outcomes_IPC!$A:$H,8, FALSE),0)</f>
        <v>7.4434092613247294E-2</v>
      </c>
      <c r="Y8" s="147">
        <f>_xlfn.IFNA(VLOOKUP(CONCATENATE("pin_mssc_dep2",$B8),MSNA_Outcomes_IPC!$A:$H,8, FALSE),0)</f>
        <v>7.9521717515345494E-2</v>
      </c>
      <c r="Z8" s="147">
        <f>_xlfn.IFNA(VLOOKUP(CONCATENATE("pin_mssc_dep3",$B8),MSNA_Outcomes_IPC!$A:$H,8, FALSE),0)</f>
        <v>0.14402151897003301</v>
      </c>
      <c r="AA8" s="147">
        <f>_xlfn.IFNA(VLOOKUP(CONCATENATE("pin_mssc_dep4",$B8),MSNA_Outcomes_IPC!$A:$H,8, FALSE),0)</f>
        <v>0.111739478143351</v>
      </c>
      <c r="AB8" s="147">
        <f>_xlfn.IFNA(VLOOKUP(CONCATENATE("pin_mssc_dep5",$B8),MSNA_Outcomes_IPC!$A:$H,8, FALSE),0)</f>
        <v>0.59028319275802399</v>
      </c>
      <c r="AC8" s="20" t="str">
        <f t="shared" si="0"/>
        <v xml:space="preserve">Dans la préfecture de Basse-Kotto, pour la sous-préfecture de Kembe, le pourcentage de ménages dont MOINS DE 30% DES DEPENSES sont consacrées à la NOURRITURE est de 7%, le pourcentage dont ENTRE 30% ET 50% des DEPENSES sont consacrées à la NOURRITURE est de 8 %, tandis que le pourcentage de ménages dont ENTRE 50% et 65% des DEPENSES sont consacrées à la NOURRITURE est de 14 %. La part ménages consacrant ENTRE 65% ET 75% DE LEURS DEPENSES à la NOURRITURE est de 11 % et le pourcentage consacrant PLUS DE 75% DE LEURS DEPENSES à la NOURRITURE est de 59%. </v>
      </c>
      <c r="AD8" s="147">
        <f>_xlfn.IFNA(VLOOKUP(CONCATENATE("secal_2_durable_ipc100%_durable",$B8),MSNA_Outcomes_IPC!$A:$H,8, FALSE),0)</f>
        <v>3.9288313321707201E-2</v>
      </c>
      <c r="AE8" s="147">
        <f>_xlfn.IFNA(VLOOKUP(CONCATENATE("secal_2_durable_ipc75+_durable",$B8),MSNA_Outcomes_IPC!$A:$H,8, FALSE),0)</f>
        <v>0.36057973716634401</v>
      </c>
      <c r="AF8" s="147">
        <f>_xlfn.IFNA(VLOOKUP(CONCATENATE("secal_2_durable_ipc50+_durable",$B8),MSNA_Outcomes_IPC!$A:$H,8, FALSE),0)</f>
        <v>0.329306065503776</v>
      </c>
      <c r="AG8" s="147">
        <f>_xlfn.IFNA(VLOOKUP(CONCATENATE("secal_2_durable_ipc50-_durable",$B8),MSNA_Outcomes_IPC!$A:$H,8, FALSE),0)</f>
        <v>0.27082588400817398</v>
      </c>
      <c r="AH8" s="147">
        <f>_xlfn.IFNA(VLOOKUP(CONCATENATE("secal_2_durable_ipc0_durable",$B8),MSNA_Outcomes_IPC!$A:$H,8, FALSE),0)</f>
        <v>0</v>
      </c>
      <c r="AI8" s="20" t="str">
        <f t="shared" si="1"/>
        <v xml:space="preserve">Dans la préfecture de Basse-Kotto, pour la sous-préfecture de Kembe , le pourcentage de ménages dont TOUS les aliments consommés proviennent de SOURCES DURABLES (propre prod, achats, chasse, troc) est de 4%, le pourcentage dont LA MAJORITE des aliments consommés (&gt; 75%) proviennent de SOURCES DURABLES (propre prod, achats, chasse, troc) est de 36%, le pourcentage dont PLUS DE LA MOITIE des aliments consommés (&gt; 50%) proviennent de SOURCES DURABLES (propre prod, achats, chasse, troc) est de 33%, le pourcentage de menages dont SEULE lA MOITIE OU MOINS des aliments consommés (&lt;= 50%) proviennent de SOURCES DURABLES (propre prod, achats, chasse, troc) est de 27%, le pourcentage de ménages  dont tous les aliments consommés proviennent de SOURCES NON DURABLES (emprunt, dons, aide) est de 0%. </v>
      </c>
      <c r="AJ8" s="147">
        <f>_xlfn.IFNA(VLOOKUP(CONCATENATE("secal_6_ipcNA",$B8),MSNA_Outcomes_IPC!$A:$H,8, FALSE),0)</f>
        <v>0.82020391939347104</v>
      </c>
      <c r="AK8" s="20" t="str">
        <f t="shared" si="2"/>
        <v xml:space="preserve">Dans la préfecture de Basse-Kotto, pour la sous-préfecture de Kembe, le pourcentage de ménages déclarant avoir PRATIQUE L'AGRICULTURE DE FACON OPTIMALE, au cours de la saison, est de 82%. </v>
      </c>
      <c r="AL8" s="147">
        <f>_xlfn.IFNA(VLOOKUP(CONCATENATE("secal_6_raisons_ipcautre_activite",$B8),MSNA_Outcomes_IPC!$A:$H,8, FALSE),0)</f>
        <v>0</v>
      </c>
      <c r="AM8" s="147">
        <f>_xlfn.IFNA(VLOOKUP(CONCATENATE("secal_6_raisons_ipcmanque_semences_staff_fin_natur",$B8),MSNA_Outcomes_IPC!$A:$H,8, FALSE),0)</f>
        <v>0.74541883330115399</v>
      </c>
      <c r="AN8" s="147">
        <f>_xlfn.IFNA(VLOOKUP(CONCATENATE("secal_6_raisons_ipcinsecurite",$B8),MSNA_Outcomes_IPC!$A:$H,8, FALSE),0)</f>
        <v>0.25458116669884601</v>
      </c>
      <c r="AO8" s="20" t="str">
        <f t="shared" si="3"/>
        <v>Dans la préfecture de Basse-Kotto, pour la sous-préfecture de Kembe,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75%. Enfin le pourcentage déclarant ne pas avoir pratiqué de façon optimale l'agriculture à cause de l'INSECURITE LORS DE LA CULTURE OU DE LA RECOLTE (Raisons principale uniquement) est de 25%.</v>
      </c>
      <c r="AP8" s="92"/>
      <c r="AQ8" s="93"/>
      <c r="AR8" s="93"/>
      <c r="AS8" s="93"/>
      <c r="AT8" s="93"/>
      <c r="AU8" s="93"/>
      <c r="AV8" s="20" t="str">
        <f t="shared" si="4"/>
        <v xml:space="preserve">Dans la préfecture de Basse-Kotto, pour la sous-préfecture de Kembe,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8" s="92"/>
      <c r="AX8" s="93"/>
      <c r="AY8" s="93"/>
      <c r="AZ8" s="93"/>
      <c r="BA8" s="93"/>
      <c r="BB8" s="20" t="str">
        <f t="shared" si="5"/>
        <v xml:space="preserve">Dans la préfecture de Basse-Kotto, pour la sous-préfecture de Kembe,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8" s="147">
        <f>_xlfn.IFNA(VLOOKUP(CONCATENATE("wash_ipcSA_surlelieu",$B8),MSNA_Outcomes_IPC!$A:$H,8, FALSE),0)</f>
        <v>0</v>
      </c>
      <c r="BD8" s="147">
        <f>_xlfn.IFNA(VLOOKUP(CONCATENATE("wash_ipcSA_30-",$B8),MSNA_Outcomes_IPC!$A:$H,8, FALSE),0)</f>
        <v>0.49533907239417102</v>
      </c>
      <c r="BE8" s="147">
        <f>_xlfn.IFNA(VLOOKUP(CONCATENATE("wash_ipcSA_30+",$B8),MSNA_Outcomes_IPC!$A:$H,8, FALSE),0)</f>
        <v>0.23662642873186701</v>
      </c>
      <c r="BF8" s="147">
        <f>_xlfn.IFNA(VLOOKUP(CONCATENATE("wash_ipcSnA",$B8),MSNA_Outcomes_IPC!$A:$H,8, FALSE),0)</f>
        <v>6.8172314668113798E-2</v>
      </c>
      <c r="BG8" s="147">
        <f>_xlfn.IFNA(VLOOKUP(CONCATENATE("wash_ipcsurface",$B8),MSNA_Outcomes_IPC!$A:$H,8, FALSE),0)</f>
        <v>0.199862184205848</v>
      </c>
      <c r="BH8" s="131" t="str">
        <f t="shared" si="6"/>
        <v xml:space="preserve">Dans la préfecture de Basse-Kotto, pour la sous-préfecture de Kembe, la porportion de ménages déclarant que l'eau provient d'une SOURCE AMELIOREE DISPONIBLE SUR LE LIEU est de 0%. La proportion déclarant que l'eau provient d'une SOURCE AMELIOREE et est DISPONIBLE A MOINS DE 30 MINUTES (aller-retour et temps d'attente inclu) s'élève à 
50% et le pourcentage déclarant une SOURCE AMELIOREE DISPONIBLE A PLUS DE 30 minutes (aller-retour et temps d'attente inclu) est de 24%. La proportion de ménages déclarant que l'eau provient d'une SOURCES NON AMELIOREE est de 7% et que l'eau provient directement des rivières, lacs, surface, etc., de 20%. </v>
      </c>
    </row>
    <row r="9" spans="1:60" ht="90.75" customHeight="1">
      <c r="A9" s="28" t="s">
        <v>51</v>
      </c>
      <c r="B9" s="80" t="s">
        <v>54</v>
      </c>
      <c r="C9" s="146">
        <f>_xlfn.IFNA(VLOOKUP(CONCATENATE("rtl_ipcconflit_comm",$B9),MSNA_Outcomes_IPC!$A:$H,8, FALSE),0)</f>
        <v>0</v>
      </c>
      <c r="D9" s="147">
        <f>_xlfn.IFNA(VLOOKUP(CONCATENATE("rtl_ipcconflit_arme",$B9),MSNA_Outcomes_IPC!$A:$H,8, FALSE),0)</f>
        <v>0</v>
      </c>
      <c r="E9" s="147">
        <f>_xlfn.IFNA(VLOOKUP(CONCATENATE("rtl_ipctranshumance",$B9),MSNA_Outcomes_IPC!$A:$H,8, FALSE),0)</f>
        <v>0</v>
      </c>
      <c r="F9" s="147">
        <f>_xlfn.IFNA(VLOOKUP(CONCATENATE("rtl_ipccatastophe_nat",$B9),MSNA_Outcomes_IPC!$A:$H,8, FALSE),0)</f>
        <v>0</v>
      </c>
      <c r="G9" s="147">
        <f>_xlfn.IFNA(VLOOKUP(CONCATENATE("rtl_ipcrecherche_service",$B9),MSNA_Outcomes_IPC!$A:$H,8, FALSE),0)</f>
        <v>0</v>
      </c>
      <c r="H9" s="147">
        <v>0</v>
      </c>
      <c r="I9" s="147">
        <f>_xlfn.IFNA(VLOOKUP(CONCATENATE("rtl_ipcautre",$B9),MSNA_Outcomes_IPC!$A:$H,8, FALSE),0)</f>
        <v>0</v>
      </c>
      <c r="J9" s="147">
        <f>_xlfn.IFNA(VLOOKUP(CONCATENATE("rtl_ipcnsp",$B9),MSNA_Outcomes_IPC!$A:$H,8, FALSE),0)</f>
        <v>0</v>
      </c>
      <c r="K9" s="20" t="str">
        <f t="shared" si="7"/>
        <v xml:space="preserve">Dans la préfecture de Basse-Kotto, pour la sous-préfecture de Mobaye, le pourcentage de ménages ayant quitté la localité d'origine (principale raison du premier déplacement) à cause de CONFLITS COMMUNAUTAIRES est de 0 %, à cause de CONFLITS ARMES (inclus affrontements et attaques armées) est de 0 %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9" s="147">
        <f>_xlfn.IFNA(VLOOKUP(CONCATENATE("length_idp_ipc1_mois",$B9),MSNA_Outcomes_IPC!$A:$H,8, FALSE),0)</f>
        <v>0</v>
      </c>
      <c r="M9" s="147">
        <f>_xlfn.IFNA(VLOOKUP(CONCATENATE("length_idp_ipc1_3_mois",$B9),MSNA_Outcomes_IPC!$A:$H,8, FALSE),0)</f>
        <v>0</v>
      </c>
      <c r="N9" s="147">
        <f>_xlfn.IFNA(VLOOKUP(CONCATENATE("length_idp_ipc 3_5_mois",$B9),MSNA_Outcomes_IPC!$A:$H,8, FALSE),0)</f>
        <v>0</v>
      </c>
      <c r="O9" s="147">
        <f>_xlfn.IFNA(VLOOKUP(CONCATENATE("length_idp_ipc5_12_mois",$B9),MSNA_Outcomes_IPC!$A:$H,8, FALSE),0)</f>
        <v>0</v>
      </c>
      <c r="P9" s="147">
        <f>_xlfn.IFNA(VLOOKUP(CONCATENATE("length_idp_ipc12_mois_ou_plus",$B9),MSNA_Outcomes_IPC!$A:$H,8, FALSE),0)</f>
        <v>0</v>
      </c>
      <c r="Q9" s="147">
        <f>_xlfn.IFNA(VLOOKUP(CONCATENATE("length_idp_ipcnsp",$B9),MSNA_Outcomes_IPC!$A:$H,8, FALSE),0)</f>
        <v>0</v>
      </c>
      <c r="R9" s="20" t="str">
        <f t="shared" si="8"/>
        <v xml:space="preserve">Dans la préfecture de Basse-Kotto, pour la sous-préfecture de Mobaye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0% et le pourcentage de ménages déplacés depuis PLUS D'UN AN est de 0 %. Le pourcentage de NON REPONDANTS est de 0%. </v>
      </c>
      <c r="S9" s="147">
        <f>_xlfn.IFNA(VLOOKUP(CONCATENATE("pin_mssc_rev4",$B9),MSNA_Outcomes_IPC!$A:$H,8, FALSE),0)</f>
        <v>0.856807840528793</v>
      </c>
      <c r="T9" s="147">
        <f>_xlfn.IFNA(VLOOKUP(CONCATENATE("pin_mssc_rev3",$B9),MSNA_Outcomes_IPC!$A:$H,8, FALSE),0)</f>
        <v>6.4665879753023597E-2</v>
      </c>
      <c r="U9" s="147">
        <f>_xlfn.IFNA(VLOOKUP(CONCATENATE("pin_mssc_rev2",$B9),MSNA_Outcomes_IPC!$A:$H,8, FALSE),0)</f>
        <v>7.8526279718183295E-2</v>
      </c>
      <c r="V9" s="147">
        <f>_xlfn.IFNA(VLOOKUP(CONCATENATE("pin_mssc_rev1",$B9),MSNA_Outcomes_IPC!$A:$H,8, FALSE),0)</f>
        <v>0</v>
      </c>
      <c r="W9" s="20" t="str">
        <f t="shared" si="9"/>
        <v xml:space="preserve">Dans la préfecture de Basse-Kotto, pour la sous-préfecture de Mobaye, le pourcentage de ménages ayant moins de 50'000 XAF de revenu total pour le ménage par mois est de 86%, le pourcentage ayant entre 50'000 XAF et 100 000 XAF de revenu total par mois s'élève à 6 %, tandis que le pourcentage ayant entre 100'000 XAF et 200'000 XAF de revenu total pour le ménage par mois est de 8 % et que la part ayant plus de 200'000 XAF de revenu total par mois est de 0%. </v>
      </c>
      <c r="X9" s="147">
        <f>_xlfn.IFNA(VLOOKUP(CONCATENATE("pin_mssc_dep1",$B9),MSNA_Outcomes_IPC!$A:$H,8, FALSE),0)</f>
        <v>0.122479574627559</v>
      </c>
      <c r="Y9" s="147">
        <f>_xlfn.IFNA(VLOOKUP(CONCATENATE("pin_mssc_dep2",$B9),MSNA_Outcomes_IPC!$A:$H,8, FALSE),0)</f>
        <v>8.4872208877012606E-2</v>
      </c>
      <c r="Z9" s="147">
        <f>_xlfn.IFNA(VLOOKUP(CONCATENATE("pin_mssc_dep3",$B9),MSNA_Outcomes_IPC!$A:$H,8, FALSE),0)</f>
        <v>0.19500597491382099</v>
      </c>
      <c r="AA9" s="147">
        <f>_xlfn.IFNA(VLOOKUP(CONCATENATE("pin_mssc_dep4",$B9),MSNA_Outcomes_IPC!$A:$H,8, FALSE),0)</f>
        <v>6.3466084256227295E-2</v>
      </c>
      <c r="AB9" s="147">
        <f>_xlfn.IFNA(VLOOKUP(CONCATENATE("pin_mssc_dep5",$B9),MSNA_Outcomes_IPC!$A:$H,8, FALSE),0)</f>
        <v>0.53417615732538104</v>
      </c>
      <c r="AC9" s="20" t="str">
        <f t="shared" si="0"/>
        <v xml:space="preserve">Dans la préfecture de Basse-Kotto, pour la sous-préfecture de Mobaye, le pourcentage de ménages dont MOINS DE 30% DES DEPENSES sont consacrées à la NOURRITURE est de 12%, le pourcentage dont ENTRE 30% ET 50% des DEPENSES sont consacrées à la NOURRITURE est de 8 %, tandis que le pourcentage de ménages dont ENTRE 50% et 65% des DEPENSES sont consacrées à la NOURRITURE est de 20 %. La part ménages consacrant ENTRE 65% ET 75% DE LEURS DEPENSES à la NOURRITURE est de 6 % et le pourcentage consacrant PLUS DE 75% DE LEURS DEPENSES à la NOURRITURE est de 53%. </v>
      </c>
      <c r="AD9" s="147">
        <f>_xlfn.IFNA(VLOOKUP(CONCATENATE("secal_2_durable_ipc100%_durable",$B9),MSNA_Outcomes_IPC!$A:$H,8, FALSE),0)</f>
        <v>9.7921116023989303E-3</v>
      </c>
      <c r="AE9" s="147">
        <f>_xlfn.IFNA(VLOOKUP(CONCATENATE("secal_2_durable_ipc75+_durable",$B9),MSNA_Outcomes_IPC!$A:$H,8, FALSE),0)</f>
        <v>0.54482039808054405</v>
      </c>
      <c r="AF9" s="147">
        <f>_xlfn.IFNA(VLOOKUP(CONCATENATE("secal_2_durable_ipc50+_durable",$B9),MSNA_Outcomes_IPC!$A:$H,8, FALSE),0)</f>
        <v>0.37691677058513001</v>
      </c>
      <c r="AG9" s="147">
        <f>_xlfn.IFNA(VLOOKUP(CONCATENATE("secal_2_durable_ipc50-_durable",$B9),MSNA_Outcomes_IPC!$A:$H,8, FALSE),0)</f>
        <v>6.1345367641490102E-2</v>
      </c>
      <c r="AH9" s="147">
        <f>_xlfn.IFNA(VLOOKUP(CONCATENATE("secal_2_durable_ipc0_durable",$B9),MSNA_Outcomes_IPC!$A:$H,8, FALSE),0)</f>
        <v>7.1253520904366596E-3</v>
      </c>
      <c r="AI9" s="20" t="str">
        <f t="shared" si="1"/>
        <v xml:space="preserve">Dans la préfecture de Basse-Kotto, pour la sous-préfecture de Mobaye , le pourcentage de ménages dont TOUS les aliments consommés proviennent de SOURCES DURABLES (propre prod, achats, chasse, troc) est de 1%, le pourcentage dont LA MAJORITE des aliments consommés (&gt; 75%) proviennent de SOURCES DURABLES (propre prod, achats, chasse, troc) est de 54%, le pourcentage dont PLUS DE LA MOITIE des aliments consommés (&gt; 50%) proviennent de SOURCES DURABLES (propre prod, achats, chasse, troc) est de 38%, le pourcentage de menages dont SEULE lA MOITIE OU MOINS des aliments consommés (&lt;= 50%) proviennent de SOURCES DURABLES (propre prod, achats, chasse, troc) est de 6%, le pourcentage de ménages  dont tous les aliments consommés proviennent de SOURCES NON DURABLES (emprunt, dons, aide) est de 1%. </v>
      </c>
      <c r="AJ9" s="147">
        <f>_xlfn.IFNA(VLOOKUP(CONCATENATE("secal_6_ipcNA",$B9),MSNA_Outcomes_IPC!$A:$H,8, FALSE),0)</f>
        <v>0.38920973153366301</v>
      </c>
      <c r="AK9" s="20" t="str">
        <f t="shared" si="2"/>
        <v xml:space="preserve">Dans la préfecture de Basse-Kotto, pour la sous-préfecture de Mobaye, le pourcentage de ménages déclarant avoir PRATIQUE L'AGRICULTURE DE FACON OPTIMALE, au cours de la saison, est de 39%. </v>
      </c>
      <c r="AL9" s="147">
        <f>_xlfn.IFNA(VLOOKUP(CONCATENATE("secal_6_raisons_ipcautre_activite",$B9),MSNA_Outcomes_IPC!$A:$H,8, FALSE),0)</f>
        <v>7.3947971623729803E-3</v>
      </c>
      <c r="AM9" s="147">
        <f>_xlfn.IFNA(VLOOKUP(CONCATENATE("secal_6_raisons_ipcmanque_semences_staff_fin_natur",$B9),MSNA_Outcomes_IPC!$A:$H,8, FALSE),0)</f>
        <v>0.53478294584043695</v>
      </c>
      <c r="AN9" s="147">
        <f>_xlfn.IFNA(VLOOKUP(CONCATENATE("secal_6_raisons_ipcinsecurite",$B9),MSNA_Outcomes_IPC!$A:$H,8, FALSE),0)</f>
        <v>0.45782225699718998</v>
      </c>
      <c r="AO9" s="20" t="str">
        <f t="shared" si="3"/>
        <v>Dans la préfecture de Basse-Kotto, pour la sous-préfecture de Mobaye, parmi les personnes ayant déclaré une pratique non optimale de l'agriculture optimale ou pas de pratique du tout, le % de ménages déclarant n'avoir JAMAIS CULTIVE / AUTRES SOURCES DE REVENUS s'élève à 1%.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53%. Enfin le pourcentage déclarant ne pas avoir pratiqué de façon optimale l'agriculture à cause de l'INSECURITE LORS DE LA CULTURE OU DE LA RECOLTE (Raisons principale uniquement) est de 46%.</v>
      </c>
      <c r="AP9" s="92"/>
      <c r="AQ9" s="93"/>
      <c r="AR9" s="93"/>
      <c r="AS9" s="93"/>
      <c r="AT9" s="93"/>
      <c r="AU9" s="93"/>
      <c r="AV9" s="20" t="str">
        <f t="shared" si="4"/>
        <v xml:space="preserve">Dans la préfecture de Basse-Kotto, pour la sous-préfecture de Mobaye,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9" s="92"/>
      <c r="AX9" s="93"/>
      <c r="AY9" s="93"/>
      <c r="AZ9" s="93"/>
      <c r="BA9" s="93"/>
      <c r="BB9" s="20" t="str">
        <f t="shared" si="5"/>
        <v xml:space="preserve">Dans la préfecture de Basse-Kotto, pour la sous-préfecture de Mobaye,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9" s="147">
        <f>_xlfn.IFNA(VLOOKUP(CONCATENATE("wash_ipcSA_surlelieu",$B9),MSNA_Outcomes_IPC!$A:$H,8, FALSE),0)</f>
        <v>0</v>
      </c>
      <c r="BD9" s="147">
        <f>_xlfn.IFNA(VLOOKUP(CONCATENATE("wash_ipcSA_30-",$B9),MSNA_Outcomes_IPC!$A:$H,8, FALSE),0)</f>
        <v>0.60377956469415095</v>
      </c>
      <c r="BE9" s="147">
        <f>_xlfn.IFNA(VLOOKUP(CONCATENATE("wash_ipcSA_30+",$B9),MSNA_Outcomes_IPC!$A:$H,8, FALSE),0)</f>
        <v>6.02111554869681E-2</v>
      </c>
      <c r="BF9" s="147">
        <f>_xlfn.IFNA(VLOOKUP(CONCATENATE("wash_ipcSnA",$B9),MSNA_Outcomes_IPC!$A:$H,8, FALSE),0)</f>
        <v>0.24733007794211201</v>
      </c>
      <c r="BG9" s="147">
        <f>_xlfn.IFNA(VLOOKUP(CONCATENATE("wash_ipcsurface",$B9),MSNA_Outcomes_IPC!$A:$H,8, FALSE),0)</f>
        <v>8.8679201876768907E-2</v>
      </c>
      <c r="BH9" s="131" t="str">
        <f t="shared" si="6"/>
        <v xml:space="preserve">Dans la préfecture de Basse-Kotto, pour la sous-préfecture de Mobaye, la porportion de ménages déclarant que l'eau provient d'une SOURCE AMELIOREE DISPONIBLE SUR LE LIEU est de 0%. La proportion déclarant que l'eau provient d'une SOURCE AMELIOREE et est DISPONIBLE A MOINS DE 30 MINUTES (aller-retour et temps d'attente inclu) s'élève à 
60% et le pourcentage déclarant une SOURCE AMELIOREE DISPONIBLE A PLUS DE 30 minutes (aller-retour et temps d'attente inclu) est de 6%. La proportion de ménages déclarant que l'eau provient d'une SOURCES NON AMELIOREE est de 25% et que l'eau provient directement des rivières, lacs, surface, etc., de 9%. </v>
      </c>
    </row>
    <row r="10" spans="1:60" ht="90.75" customHeight="1">
      <c r="A10" s="28" t="s">
        <v>51</v>
      </c>
      <c r="B10" s="80" t="s">
        <v>55</v>
      </c>
      <c r="C10" s="146">
        <f>_xlfn.IFNA(VLOOKUP(CONCATENATE("rtl_ipcconflit_comm",$B10),MSNA_Outcomes_IPC!$A:$H,8, FALSE),0)</f>
        <v>0.252596244790113</v>
      </c>
      <c r="D10" s="147">
        <f>_xlfn.IFNA(VLOOKUP(CONCATENATE("rtl_ipcconflit_arme",$B10),MSNA_Outcomes_IPC!$A:$H,8, FALSE),0)</f>
        <v>0.70821847125078596</v>
      </c>
      <c r="E10" s="147">
        <f>_xlfn.IFNA(VLOOKUP(CONCATENATE("rtl_ipctranshumance",$B10),MSNA_Outcomes_IPC!$A:$H,8, FALSE),0)</f>
        <v>0</v>
      </c>
      <c r="F10" s="147">
        <f>_xlfn.IFNA(VLOOKUP(CONCATENATE("rtl_ipccatastophe_nat",$B10),MSNA_Outcomes_IPC!$A:$H,8, FALSE),0)</f>
        <v>0</v>
      </c>
      <c r="G10" s="147">
        <f>_xlfn.IFNA(VLOOKUP(CONCATENATE("rtl_ipcrecherche_service",$B10),MSNA_Outcomes_IPC!$A:$H,8, FALSE),0)</f>
        <v>3.9185283959101702E-2</v>
      </c>
      <c r="H10" s="147">
        <v>0</v>
      </c>
      <c r="I10" s="147">
        <f>_xlfn.IFNA(VLOOKUP(CONCATENATE("rtl_ipcautre",$B10),MSNA_Outcomes_IPC!$A:$H,8, FALSE),0)</f>
        <v>0</v>
      </c>
      <c r="J10" s="147">
        <f>_xlfn.IFNA(VLOOKUP(CONCATENATE("rtl_ipcnsp",$B10),MSNA_Outcomes_IPC!$A:$H,8, FALSE),0)</f>
        <v>0</v>
      </c>
      <c r="K10" s="20" t="str">
        <f t="shared" si="7"/>
        <v xml:space="preserve">Dans la préfecture de Basse-Kotto, pour la sous-préfecture de Satema, le pourcentage de ménages ayant quitté la localité d'origine (principale raison du premier déplacement) à cause de CONFLITS COMMUNAUTAIRES est de 25 %, à cause de CONFLITS ARMES (inclus affrontements et attaques armées) est de 71 % , à cause de l'ARRIVEE DE GROUPES D'ELEVEURS TRANSHUMANTS (armés ou non) est de 0 %, à cause de CATASTROPHES NATURELLES (inondations, feux de brousse,…) est de 0 %, à cause de la RECHERCHE DE SERVICES (santé, éducation, etc.) est de 4 %, à cause de la RECHERCHE DE MOYENS D'EXISTENCE est de 0 % , à cause d'une AUTRE RAISON est de 0 %. Le pourcentage de NON REPONDANT est de 0%. </v>
      </c>
      <c r="L10" s="147">
        <f>_xlfn.IFNA(VLOOKUP(CONCATENATE("length_idp_ipc1_mois",$B10),MSNA_Outcomes_IPC!$A:$H,8, FALSE),0)</f>
        <v>0</v>
      </c>
      <c r="M10" s="147">
        <f>_xlfn.IFNA(VLOOKUP(CONCATENATE("length_idp_ipc1_3_mois",$B10),MSNA_Outcomes_IPC!$A:$H,8, FALSE),0)</f>
        <v>0</v>
      </c>
      <c r="N10" s="147">
        <f>_xlfn.IFNA(VLOOKUP(CONCATENATE("length_idp_ipc 3_5_mois",$B10),MSNA_Outcomes_IPC!$A:$H,8, FALSE),0)</f>
        <v>0.12625427016443899</v>
      </c>
      <c r="O10" s="147">
        <f>_xlfn.IFNA(VLOOKUP(CONCATENATE("length_idp_ipc5_12_mois",$B10),MSNA_Outcomes_IPC!$A:$H,8, FALSE),0)</f>
        <v>0.176886874671488</v>
      </c>
      <c r="P10" s="147">
        <f>_xlfn.IFNA(VLOOKUP(CONCATENATE("length_idp_ipc12_mois_ou_plus",$B10),MSNA_Outcomes_IPC!$A:$H,8, FALSE),0)</f>
        <v>0.69685885516407298</v>
      </c>
      <c r="Q10" s="147">
        <f>_xlfn.IFNA(VLOOKUP(CONCATENATE("length_idp_ipcnsp",$B10),MSNA_Outcomes_IPC!$A:$H,8, FALSE),0)</f>
        <v>0</v>
      </c>
      <c r="R10" s="20" t="str">
        <f t="shared" si="8"/>
        <v xml:space="preserve">Dans la préfecture de Basse-Kotto, pour la sous-préfecture de Satema et pour les personnes déplacées, le pourcentage de ménages déplacés depuis MOINS D'1 MOIS est de 0%, le pourcentage déplacés depuis ENTRE 1 ET 3 MOIS est de 0%, le pourcentage de ménages déplacés depuis ENTRE 3 et 5 MOIS est de 13%, le pourcentage déplacés depuis ENTRE 5 MOIS ET UN AN est de 18% et le pourcentage de ménages déplacés depuis PLUS D'UN AN est de 70 %. Le pourcentage de NON REPONDANTS est de 0%. </v>
      </c>
      <c r="S10" s="147">
        <f>_xlfn.IFNA(VLOOKUP(CONCATENATE("pin_mssc_rev4",$B10),MSNA_Outcomes_IPC!$A:$H,8, FALSE),0)</f>
        <v>0.57498995645125694</v>
      </c>
      <c r="T10" s="147">
        <f>_xlfn.IFNA(VLOOKUP(CONCATENATE("pin_mssc_rev3",$B10),MSNA_Outcomes_IPC!$A:$H,8, FALSE),0)</f>
        <v>0.425010043548743</v>
      </c>
      <c r="U10" s="147">
        <f>_xlfn.IFNA(VLOOKUP(CONCATENATE("pin_mssc_rev2",$B10),MSNA_Outcomes_IPC!$A:$H,8, FALSE),0)</f>
        <v>0</v>
      </c>
      <c r="V10" s="147">
        <f>_xlfn.IFNA(VLOOKUP(CONCATENATE("pin_mssc_rev1",$B10),MSNA_Outcomes_IPC!$A:$H,8, FALSE),0)</f>
        <v>0</v>
      </c>
      <c r="W10" s="20" t="str">
        <f t="shared" si="9"/>
        <v xml:space="preserve">Dans la préfecture de Basse-Kotto, pour la sous-préfecture de Satema, le pourcentage de ménages ayant moins de 50'000 XAF de revenu total pour le ménage par mois est de 57%, le pourcentage ayant entre 50'000 XAF et 100 000 XAF de revenu total par mois s'élève à 43 %, tandis que le pourcentage ayant entre 100'000 XAF et 200'000 XAF de revenu total pour le ménage par mois est de 0 % et que la part ayant plus de 200'000 XAF de revenu total par mois est de 0%. </v>
      </c>
      <c r="X10" s="147">
        <f>_xlfn.IFNA(VLOOKUP(CONCATENATE("pin_mssc_dep1",$B10),MSNA_Outcomes_IPC!$A:$H,8, FALSE),0)</f>
        <v>0.148869414850515</v>
      </c>
      <c r="Y10" s="147">
        <f>_xlfn.IFNA(VLOOKUP(CONCATENATE("pin_mssc_dep2",$B10),MSNA_Outcomes_IPC!$A:$H,8, FALSE),0)</f>
        <v>4.6891640474543597E-2</v>
      </c>
      <c r="Z10" s="147">
        <f>_xlfn.IFNA(VLOOKUP(CONCATENATE("pin_mssc_dep3",$B10),MSNA_Outcomes_IPC!$A:$H,8, FALSE),0)</f>
        <v>0.135489472335731</v>
      </c>
      <c r="AA10" s="147">
        <f>_xlfn.IFNA(VLOOKUP(CONCATENATE("pin_mssc_dep4",$B10),MSNA_Outcomes_IPC!$A:$H,8, FALSE),0)</f>
        <v>0.16458955293404601</v>
      </c>
      <c r="AB10" s="147">
        <f>_xlfn.IFNA(VLOOKUP(CONCATENATE("pin_mssc_dep5",$B10),MSNA_Outcomes_IPC!$A:$H,8, FALSE),0)</f>
        <v>0.50415991940516403</v>
      </c>
      <c r="AC10" s="20" t="str">
        <f t="shared" si="0"/>
        <v xml:space="preserve">Dans la préfecture de Basse-Kotto, pour la sous-préfecture de Satema, le pourcentage de ménages dont MOINS DE 30% DES DEPENSES sont consacrées à la NOURRITURE est de 15%, le pourcentage dont ENTRE 30% ET 50% des DEPENSES sont consacrées à la NOURRITURE est de 5 %, tandis que le pourcentage de ménages dont ENTRE 50% et 65% des DEPENSES sont consacrées à la NOURRITURE est de 14 %. La part ménages consacrant ENTRE 65% ET 75% DE LEURS DEPENSES à la NOURRITURE est de 16 % et le pourcentage consacrant PLUS DE 75% DE LEURS DEPENSES à la NOURRITURE est de 50%. </v>
      </c>
      <c r="AD10" s="147">
        <f>_xlfn.IFNA(VLOOKUP(CONCATENATE("secal_2_durable_ipc100%_durable",$B10),MSNA_Outcomes_IPC!$A:$H,8, FALSE),0)</f>
        <v>1.16305041375278E-2</v>
      </c>
      <c r="AE10" s="147">
        <f>_xlfn.IFNA(VLOOKUP(CONCATENATE("secal_2_durable_ipc75+_durable",$B10),MSNA_Outcomes_IPC!$A:$H,8, FALSE),0)</f>
        <v>0.44410087654415997</v>
      </c>
      <c r="AF10" s="147">
        <f>_xlfn.IFNA(VLOOKUP(CONCATENATE("secal_2_durable_ipc50+_durable",$B10),MSNA_Outcomes_IPC!$A:$H,8, FALSE),0)</f>
        <v>0.45304920150525502</v>
      </c>
      <c r="AG10" s="147">
        <f>_xlfn.IFNA(VLOOKUP(CONCATENATE("secal_2_durable_ipc50-_durable",$B10),MSNA_Outcomes_IPC!$A:$H,8, FALSE),0)</f>
        <v>9.1219417813056702E-2</v>
      </c>
      <c r="AH10" s="147">
        <f>_xlfn.IFNA(VLOOKUP(CONCATENATE("secal_2_durable_ipc0_durable",$B10),MSNA_Outcomes_IPC!$A:$H,8, FALSE),0)</f>
        <v>0</v>
      </c>
      <c r="AI10" s="20" t="str">
        <f t="shared" si="1"/>
        <v xml:space="preserve">Dans la préfecture de Basse-Kotto, pour la sous-préfecture de Satema , le pourcentage de ménages dont TOUS les aliments consommés proviennent de SOURCES DURABLES (propre prod, achats, chasse, troc) est de 1%, le pourcentage dont LA MAJORITE des aliments consommés (&gt; 75%) proviennent de SOURCES DURABLES (propre prod, achats, chasse, troc) est de 44%, le pourcentage dont PLUS DE LA MOITIE des aliments consommés (&gt; 50%) proviennent de SOURCES DURABLES (propre prod, achats, chasse, troc) est de 45%, le pourcentage de menages dont SEULE lA MOITIE OU MOINS des aliments consommés (&lt;= 50%) proviennent de SOURCES DURABLES (propre prod, achats, chasse, troc) est de 9%, le pourcentage de ménages  dont tous les aliments consommés proviennent de SOURCES NON DURABLES (emprunt, dons, aide) est de 0%. </v>
      </c>
      <c r="AJ10" s="147">
        <f>_xlfn.IFNA(VLOOKUP(CONCATENATE("secal_6_ipcNA",$B10),MSNA_Outcomes_IPC!$A:$H,8, FALSE),0)</f>
        <v>0.951830550268013</v>
      </c>
      <c r="AK10" s="20" t="str">
        <f t="shared" si="2"/>
        <v xml:space="preserve">Dans la préfecture de Basse-Kotto, pour la sous-préfecture de Satema, le pourcentage de ménages déclarant avoir PRATIQUE L'AGRICULTURE DE FACON OPTIMALE, au cours de la saison, est de 95%. </v>
      </c>
      <c r="AL10" s="147">
        <f>_xlfn.IFNA(VLOOKUP(CONCATENATE("secal_6_raisons_ipcautre_activite",$B10),MSNA_Outcomes_IPC!$A:$H,8, FALSE),0)</f>
        <v>0.168237022548098</v>
      </c>
      <c r="AM10" s="147">
        <f>_xlfn.IFNA(VLOOKUP(CONCATENATE("secal_6_raisons_ipcmanque_semences_staff_fin_natur",$B10),MSNA_Outcomes_IPC!$A:$H,8, FALSE),0)</f>
        <v>0.50471106764429297</v>
      </c>
      <c r="AN10" s="147">
        <f>_xlfn.IFNA(VLOOKUP(CONCATENATE("secal_6_raisons_ipcinsecurite",$B10),MSNA_Outcomes_IPC!$A:$H,8, FALSE),0)</f>
        <v>0.32705190980760901</v>
      </c>
      <c r="AO10" s="20" t="str">
        <f t="shared" si="3"/>
        <v>Dans la préfecture de Basse-Kotto, pour la sous-préfecture de Satema, parmi les personnes ayant déclaré une pratique non optimale de l'agriculture optimale ou pas de pratique du tout, le % de ménages déclarant n'avoir JAMAIS CULTIVE / AUTRES SOURCES DE REVENUS s'élève à 17%.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50%. Enfin le pourcentage déclarant ne pas avoir pratiqué de façon optimale l'agriculture à cause de l'INSECURITE LORS DE LA CULTURE OU DE LA RECOLTE (Raisons principale uniquement) est de 33%.</v>
      </c>
      <c r="AP10" s="92"/>
      <c r="AQ10" s="93"/>
      <c r="AR10" s="93"/>
      <c r="AS10" s="93"/>
      <c r="AT10" s="93"/>
      <c r="AU10" s="93"/>
      <c r="AV10" s="20" t="str">
        <f t="shared" si="4"/>
        <v xml:space="preserve">Dans la préfecture de Basse-Kotto, pour la sous-préfecture de Satema,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10" s="92"/>
      <c r="AX10" s="93"/>
      <c r="AY10" s="93"/>
      <c r="AZ10" s="93"/>
      <c r="BA10" s="93"/>
      <c r="BB10" s="20" t="str">
        <f t="shared" si="5"/>
        <v xml:space="preserve">Dans la préfecture de Basse-Kotto, pour la sous-préfecture de Satema,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10" s="147">
        <f>_xlfn.IFNA(VLOOKUP(CONCATENATE("wash_ipcSA_surlelieu",$B10),MSNA_Outcomes_IPC!$A:$H,8, FALSE),0)</f>
        <v>1.3115428782388999E-2</v>
      </c>
      <c r="BD10" s="147">
        <f>_xlfn.IFNA(VLOOKUP(CONCATENATE("wash_ipcSA_30-",$B10),MSNA_Outcomes_IPC!$A:$H,8, FALSE),0)</f>
        <v>1.3296878707616699E-2</v>
      </c>
      <c r="BE10" s="147">
        <f>_xlfn.IFNA(VLOOKUP(CONCATENATE("wash_ipcSA_30+",$B10),MSNA_Outcomes_IPC!$A:$H,8, FALSE),0)</f>
        <v>0.118324880832734</v>
      </c>
      <c r="BF10" s="147">
        <f>_xlfn.IFNA(VLOOKUP(CONCATENATE("wash_ipcSnA",$B10),MSNA_Outcomes_IPC!$A:$H,8, FALSE),0)</f>
        <v>0.70618807649136595</v>
      </c>
      <c r="BG10" s="147">
        <f>_xlfn.IFNA(VLOOKUP(CONCATENATE("wash_ipcsurface",$B10),MSNA_Outcomes_IPC!$A:$H,8, FALSE),0)</f>
        <v>0.14907473518589301</v>
      </c>
      <c r="BH10" s="131" t="str">
        <f t="shared" si="6"/>
        <v xml:space="preserve">Dans la préfecture de Basse-Kotto, pour la sous-préfecture de Satema, la porportion de ménages déclarant que l'eau provient d'une SOURCE AMELIOREE DISPONIBLE SUR LE LIEU est de 1%. La proportion déclarant que l'eau provient d'une SOURCE AMELIOREE et est DISPONIBLE A MOINS DE 30 MINUTES (aller-retour et temps d'attente inclu) s'élève à 
1% et le pourcentage déclarant une SOURCE AMELIOREE DISPONIBLE A PLUS DE 30 minutes (aller-retour et temps d'attente inclu) est de 12%. La proportion de ménages déclarant que l'eau provient d'une SOURCES NON AMELIOREE est de 71% et que l'eau provient directement des rivières, lacs, surface, etc., de 15%. </v>
      </c>
    </row>
    <row r="11" spans="1:60" ht="90.75" customHeight="1">
      <c r="A11" s="28" t="s">
        <v>51</v>
      </c>
      <c r="B11" s="80" t="s">
        <v>56</v>
      </c>
      <c r="C11" s="146">
        <f>_xlfn.IFNA(VLOOKUP(CONCATENATE("rtl_ipcconflit_comm",$B11),MSNA_Outcomes_IPC!$A:$H,8, FALSE),0)</f>
        <v>0</v>
      </c>
      <c r="D11" s="147">
        <f>_xlfn.IFNA(VLOOKUP(CONCATENATE("rtl_ipcconflit_arme",$B11),MSNA_Outcomes_IPC!$A:$H,8, FALSE),0)</f>
        <v>0</v>
      </c>
      <c r="E11" s="147">
        <f>_xlfn.IFNA(VLOOKUP(CONCATENATE("rtl_ipctranshumance",$B11),MSNA_Outcomes_IPC!$A:$H,8, FALSE),0)</f>
        <v>0</v>
      </c>
      <c r="F11" s="147">
        <f>_xlfn.IFNA(VLOOKUP(CONCATENATE("rtl_ipccatastophe_nat",$B11),MSNA_Outcomes_IPC!$A:$H,8, FALSE),0)</f>
        <v>0</v>
      </c>
      <c r="G11" s="147">
        <f>_xlfn.IFNA(VLOOKUP(CONCATENATE("rtl_ipcrecherche_service",$B11),MSNA_Outcomes_IPC!$A:$H,8, FALSE),0)</f>
        <v>0</v>
      </c>
      <c r="H11" s="147">
        <v>0</v>
      </c>
      <c r="I11" s="147">
        <f>_xlfn.IFNA(VLOOKUP(CONCATENATE("rtl_ipcautre",$B11),MSNA_Outcomes_IPC!$A:$H,8, FALSE),0)</f>
        <v>0</v>
      </c>
      <c r="J11" s="147">
        <f>_xlfn.IFNA(VLOOKUP(CONCATENATE("rtl_ipcnsp",$B11),MSNA_Outcomes_IPC!$A:$H,8, FALSE),0)</f>
        <v>0</v>
      </c>
      <c r="K11" s="20" t="str">
        <f t="shared" si="7"/>
        <v xml:space="preserve">Dans la préfecture de Basse-Kotto, pour la sous-préfecture de Zangba, le pourcentage de ménages ayant quitté la localité d'origine (principale raison du premier déplacement) à cause de CONFLITS COMMUNAUTAIRES est de 0 %, à cause de CONFLITS ARMES (inclus affrontements et attaques armées) est de 0 %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11" s="147">
        <f>_xlfn.IFNA(VLOOKUP(CONCATENATE("length_idp_ipc1_mois",$B11),MSNA_Outcomes_IPC!$A:$H,8, FALSE),0)</f>
        <v>0</v>
      </c>
      <c r="M11" s="147">
        <f>_xlfn.IFNA(VLOOKUP(CONCATENATE("length_idp_ipc1_3_mois",$B11),MSNA_Outcomes_IPC!$A:$H,8, FALSE),0)</f>
        <v>0</v>
      </c>
      <c r="N11" s="147">
        <f>_xlfn.IFNA(VLOOKUP(CONCATENATE("length_idp_ipc 3_5_mois",$B11),MSNA_Outcomes_IPC!$A:$H,8, FALSE),0)</f>
        <v>0</v>
      </c>
      <c r="O11" s="147">
        <f>_xlfn.IFNA(VLOOKUP(CONCATENATE("length_idp_ipc5_12_mois",$B11),MSNA_Outcomes_IPC!$A:$H,8, FALSE),0)</f>
        <v>0</v>
      </c>
      <c r="P11" s="147">
        <f>_xlfn.IFNA(VLOOKUP(CONCATENATE("length_idp_ipc12_mois_ou_plus",$B11),MSNA_Outcomes_IPC!$A:$H,8, FALSE),0)</f>
        <v>0</v>
      </c>
      <c r="Q11" s="147">
        <f>_xlfn.IFNA(VLOOKUP(CONCATENATE("length_idp_ipcnsp",$B11),MSNA_Outcomes_IPC!$A:$H,8, FALSE),0)</f>
        <v>0</v>
      </c>
      <c r="R11" s="20" t="str">
        <f t="shared" si="8"/>
        <v xml:space="preserve">Dans la préfecture de Basse-Kotto, pour la sous-préfecture de Zangba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0% et le pourcentage de ménages déplacés depuis PLUS D'UN AN est de 0 %. Le pourcentage de NON REPONDANTS est de 0%. </v>
      </c>
      <c r="S11" s="147">
        <f>_xlfn.IFNA(VLOOKUP(CONCATENATE("pin_mssc_rev4",$B11),MSNA_Outcomes_IPC!$A:$H,8, FALSE),0)</f>
        <v>0.91457813805250499</v>
      </c>
      <c r="T11" s="147">
        <f>_xlfn.IFNA(VLOOKUP(CONCATENATE("pin_mssc_rev3",$B11),MSNA_Outcomes_IPC!$A:$H,8, FALSE),0)</f>
        <v>7.1848662052978296E-2</v>
      </c>
      <c r="U11" s="147">
        <f>_xlfn.IFNA(VLOOKUP(CONCATENATE("pin_mssc_rev2",$B11),MSNA_Outcomes_IPC!$A:$H,8, FALSE),0)</f>
        <v>1.35731998945164E-2</v>
      </c>
      <c r="V11" s="147">
        <f>_xlfn.IFNA(VLOOKUP(CONCATENATE("pin_mssc_rev1",$B11),MSNA_Outcomes_IPC!$A:$H,8, FALSE),0)</f>
        <v>0</v>
      </c>
      <c r="W11" s="20" t="str">
        <f t="shared" si="9"/>
        <v xml:space="preserve">Dans la préfecture de Basse-Kotto, pour la sous-préfecture de Zangba, le pourcentage de ménages ayant moins de 50'000 XAF de revenu total pour le ménage par mois est de 91%, le pourcentage ayant entre 50'000 XAF et 100 000 XAF de revenu total par mois s'élève à 7 %, tandis que le pourcentage ayant entre 100'000 XAF et 200'000 XAF de revenu total pour le ménage par mois est de 1 % et que la part ayant plus de 200'000 XAF de revenu total par mois est de 0%. </v>
      </c>
      <c r="X11" s="147">
        <f>_xlfn.IFNA(VLOOKUP(CONCATENATE("pin_mssc_dep1",$B11),MSNA_Outcomes_IPC!$A:$H,8, FALSE),0)</f>
        <v>7.8801099975764205E-2</v>
      </c>
      <c r="Y11" s="147">
        <f>_xlfn.IFNA(VLOOKUP(CONCATENATE("pin_mssc_dep2",$B11),MSNA_Outcomes_IPC!$A:$H,8, FALSE),0)</f>
        <v>0.132494730104325</v>
      </c>
      <c r="Z11" s="147">
        <f>_xlfn.IFNA(VLOOKUP(CONCATENATE("pin_mssc_dep3",$B11),MSNA_Outcomes_IPC!$A:$H,8, FALSE),0)</f>
        <v>0.10590713863564501</v>
      </c>
      <c r="AA11" s="147">
        <f>_xlfn.IFNA(VLOOKUP(CONCATENATE("pin_mssc_dep4",$B11),MSNA_Outcomes_IPC!$A:$H,8, FALSE),0)</f>
        <v>0.113568950287815</v>
      </c>
      <c r="AB11" s="147">
        <f>_xlfn.IFNA(VLOOKUP(CONCATENATE("pin_mssc_dep5",$B11),MSNA_Outcomes_IPC!$A:$H,8, FALSE),0)</f>
        <v>0.56922808099645095</v>
      </c>
      <c r="AC11" s="20" t="str">
        <f t="shared" si="0"/>
        <v xml:space="preserve">Dans la préfecture de Basse-Kotto, pour la sous-préfecture de Zangba, le pourcentage de ménages dont MOINS DE 30% DES DEPENSES sont consacrées à la NOURRITURE est de 8%, le pourcentage dont ENTRE 30% ET 50% des DEPENSES sont consacrées à la NOURRITURE est de 13 %, tandis que le pourcentage de ménages dont ENTRE 50% et 65% des DEPENSES sont consacrées à la NOURRITURE est de 11 %. La part ménages consacrant ENTRE 65% ET 75% DE LEURS DEPENSES à la NOURRITURE est de 11 % et le pourcentage consacrant PLUS DE 75% DE LEURS DEPENSES à la NOURRITURE est de 57%. </v>
      </c>
      <c r="AD11" s="147">
        <f>_xlfn.IFNA(VLOOKUP(CONCATENATE("secal_2_durable_ipc100%_durable",$B11),MSNA_Outcomes_IPC!$A:$H,8, FALSE),0)</f>
        <v>5.6382357969605501E-2</v>
      </c>
      <c r="AE11" s="147">
        <f>_xlfn.IFNA(VLOOKUP(CONCATENATE("secal_2_durable_ipc75+_durable",$B11),MSNA_Outcomes_IPC!$A:$H,8, FALSE),0)</f>
        <v>0.41208354443902401</v>
      </c>
      <c r="AF11" s="147">
        <f>_xlfn.IFNA(VLOOKUP(CONCATENATE("secal_2_durable_ipc50+_durable",$B11),MSNA_Outcomes_IPC!$A:$H,8, FALSE),0)</f>
        <v>0.43397522467321897</v>
      </c>
      <c r="AG11" s="147">
        <f>_xlfn.IFNA(VLOOKUP(CONCATENATE("secal_2_durable_ipc50-_durable",$B11),MSNA_Outcomes_IPC!$A:$H,8, FALSE),0)</f>
        <v>9.7558872918151796E-2</v>
      </c>
      <c r="AH11" s="147">
        <f>_xlfn.IFNA(VLOOKUP(CONCATENATE("secal_2_durable_ipc0_durable",$B11),MSNA_Outcomes_IPC!$A:$H,8, FALSE),0)</f>
        <v>0</v>
      </c>
      <c r="AI11" s="20" t="str">
        <f t="shared" si="1"/>
        <v xml:space="preserve">Dans la préfecture de Basse-Kotto, pour la sous-préfecture de Zangba , le pourcentage de ménages dont TOUS les aliments consommés proviennent de SOURCES DURABLES (propre prod, achats, chasse, troc) est de 6%, le pourcentage dont LA MAJORITE des aliments consommés (&gt; 75%) proviennent de SOURCES DURABLES (propre prod, achats, chasse, troc) est de 41%, le pourcentage dont PLUS DE LA MOITIE des aliments consommés (&gt; 50%) proviennent de SOURCES DURABLES (propre prod, achats, chasse, troc) est de 43%, le pourcentage de menages dont SEULE lA MOITIE OU MOINS des aliments consommés (&lt;= 50%) proviennent de SOURCES DURABLES (propre prod, achats, chasse, troc) est de 10%, le pourcentage de ménages  dont tous les aliments consommés proviennent de SOURCES NON DURABLES (emprunt, dons, aide) est de 0%. </v>
      </c>
      <c r="AJ11" s="147">
        <f>_xlfn.IFNA(VLOOKUP(CONCATENATE("secal_6_ipcNA",$B11),MSNA_Outcomes_IPC!$A:$H,8, FALSE),0)</f>
        <v>0.49166448942194102</v>
      </c>
      <c r="AK11" s="20" t="str">
        <f t="shared" si="2"/>
        <v xml:space="preserve">Dans la préfecture de Basse-Kotto, pour la sous-préfecture de Zangba, le pourcentage de ménages déclarant avoir PRATIQUE L'AGRICULTURE DE FACON OPTIMALE, au cours de la saison, est de 49%. </v>
      </c>
      <c r="AL11" s="147">
        <f>_xlfn.IFNA(VLOOKUP(CONCATENATE("secal_6_raisons_ipcautre_activite",$B11),MSNA_Outcomes_IPC!$A:$H,8, FALSE),0)</f>
        <v>1.6986343729141502E-2</v>
      </c>
      <c r="AM11" s="147">
        <f>_xlfn.IFNA(VLOOKUP(CONCATENATE("secal_6_raisons_ipcmanque_semences_staff_fin_natur",$B11),MSNA_Outcomes_IPC!$A:$H,8, FALSE),0)</f>
        <v>0.86995111791831004</v>
      </c>
      <c r="AN11" s="147">
        <f>_xlfn.IFNA(VLOOKUP(CONCATENATE("secal_6_raisons_ipcinsecurite",$B11),MSNA_Outcomes_IPC!$A:$H,8, FALSE),0)</f>
        <v>0.11306253835254899</v>
      </c>
      <c r="AO11" s="20" t="str">
        <f t="shared" si="3"/>
        <v>Dans la préfecture de Basse-Kotto, pour la sous-préfecture de Zangba, parmi les personnes ayant déclaré une pratique non optimale de l'agriculture optimale ou pas de pratique du tout, le % de ménages déclarant n'avoir JAMAIS CULTIVE / AUTRES SOURCES DE REVENUS s'élève à 2%.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87%. Enfin le pourcentage déclarant ne pas avoir pratiqué de façon optimale l'agriculture à cause de l'INSECURITE LORS DE LA CULTURE OU DE LA RECOLTE (Raisons principale uniquement) est de 11%.</v>
      </c>
      <c r="AP11" s="92"/>
      <c r="AQ11" s="93"/>
      <c r="AR11" s="93"/>
      <c r="AS11" s="93"/>
      <c r="AT11" s="93"/>
      <c r="AU11" s="93"/>
      <c r="AV11" s="20" t="str">
        <f t="shared" si="4"/>
        <v xml:space="preserve">Dans la préfecture de Basse-Kotto, pour la sous-préfecture de Zangba,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11" s="92"/>
      <c r="AX11" s="93"/>
      <c r="AY11" s="93"/>
      <c r="AZ11" s="93"/>
      <c r="BA11" s="93"/>
      <c r="BB11" s="20" t="str">
        <f t="shared" si="5"/>
        <v xml:space="preserve">Dans la préfecture de Basse-Kotto, pour la sous-préfecture de Zangba,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11" s="147">
        <f>_xlfn.IFNA(VLOOKUP(CONCATENATE("wash_ipcSA_surlelieu",$B11),MSNA_Outcomes_IPC!$A:$H,8, FALSE),0)</f>
        <v>2.9378833974610299E-2</v>
      </c>
      <c r="BD11" s="147">
        <f>_xlfn.IFNA(VLOOKUP(CONCATENATE("wash_ipcSA_30-",$B11),MSNA_Outcomes_IPC!$A:$H,8, FALSE),0)</f>
        <v>0.53120659160805195</v>
      </c>
      <c r="BE11" s="147">
        <f>_xlfn.IFNA(VLOOKUP(CONCATENATE("wash_ipcSA_30+",$B11),MSNA_Outcomes_IPC!$A:$H,8, FALSE),0)</f>
        <v>8.2970330153461905E-2</v>
      </c>
      <c r="BF11" s="147">
        <f>_xlfn.IFNA(VLOOKUP(CONCATENATE("wash_ipcSnA",$B11),MSNA_Outcomes_IPC!$A:$H,8, FALSE),0)</f>
        <v>0.24200445331604001</v>
      </c>
      <c r="BG11" s="147">
        <f>_xlfn.IFNA(VLOOKUP(CONCATENATE("wash_ipcsurface",$B11),MSNA_Outcomes_IPC!$A:$H,8, FALSE),0)</f>
        <v>0.114439790947836</v>
      </c>
      <c r="BH11" s="131" t="str">
        <f t="shared" si="6"/>
        <v xml:space="preserve">Dans la préfecture de Basse-Kotto, pour la sous-préfecture de Zangba, la porportion de ménages déclarant que l'eau provient d'une SOURCE AMELIOREE DISPONIBLE SUR LE LIEU est de 3%. La proportion déclarant que l'eau provient d'une SOURCE AMELIOREE et est DISPONIBLE A MOINS DE 30 MINUTES (aller-retour et temps d'attente inclu) s'élève à 
53% et le pourcentage déclarant une SOURCE AMELIOREE DISPONIBLE A PLUS DE 30 minutes (aller-retour et temps d'attente inclu) est de 8%. La proportion de ménages déclarant que l'eau provient d'une SOURCES NON AMELIOREE est de 24% et que l'eau provient directement des rivières, lacs, surface, etc., de 11%. </v>
      </c>
    </row>
    <row r="12" spans="1:60" ht="90.75" customHeight="1">
      <c r="A12" s="28" t="s">
        <v>57</v>
      </c>
      <c r="B12" s="80" t="s">
        <v>58</v>
      </c>
      <c r="C12" s="146">
        <f>_xlfn.IFNA(VLOOKUP(CONCATENATE("rtl_ipcconflit_comm",$B12),MSNA_Outcomes_IPC!$A:$H,8, FALSE),0)</f>
        <v>0.165786254719338</v>
      </c>
      <c r="D12" s="147">
        <f>_xlfn.IFNA(VLOOKUP(CONCATENATE("rtl_ipcconflit_arme",$B12),MSNA_Outcomes_IPC!$A:$H,8, FALSE),0)</f>
        <v>0.79499575557565605</v>
      </c>
      <c r="E12" s="147">
        <f>_xlfn.IFNA(VLOOKUP(CONCATENATE("rtl_ipctranshumance",$B12),MSNA_Outcomes_IPC!$A:$H,8, FALSE),0)</f>
        <v>2.89878644135835E-3</v>
      </c>
      <c r="F12" s="147">
        <f>_xlfn.IFNA(VLOOKUP(CONCATENATE("rtl_ipccatastophe_nat",$B12),MSNA_Outcomes_IPC!$A:$H,8, FALSE),0)</f>
        <v>0</v>
      </c>
      <c r="G12" s="147">
        <f>_xlfn.IFNA(VLOOKUP(CONCATENATE("rtl_ipcrecherche_service",$B12),MSNA_Outcomes_IPC!$A:$H,8, FALSE),0)</f>
        <v>0</v>
      </c>
      <c r="H12" s="147">
        <v>0.03</v>
      </c>
      <c r="I12" s="147">
        <v>0.01</v>
      </c>
      <c r="J12" s="147">
        <f>_xlfn.IFNA(VLOOKUP(CONCATENATE("rtl_ipcnsp",$B12),MSNA_Outcomes_IPC!$A:$H,8, FALSE),0)</f>
        <v>0</v>
      </c>
      <c r="K12" s="20" t="str">
        <f t="shared" si="7"/>
        <v xml:space="preserve">Dans la préfecture de Haute-Kotto, pour la sous-préfecture de Bria, le pourcentage de ménages ayant quitté la localité d'origine (principale raison du premier déplacement) à cause de CONFLITS COMMUNAUTAIRES est de 17 %, à cause de CONFLITS ARMES (inclus affrontements et attaques armées) est de 79 %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3 % , à cause d'une AUTRE RAISON est de 1 %. Le pourcentage de NON REPONDANT est de 0%. </v>
      </c>
      <c r="L12" s="147">
        <f>_xlfn.IFNA(VLOOKUP(CONCATENATE("length_idp_ipc1_mois",$B12),MSNA_Outcomes_IPC!$A:$H,8, FALSE),0)</f>
        <v>0</v>
      </c>
      <c r="M12" s="147">
        <f>_xlfn.IFNA(VLOOKUP(CONCATENATE("length_idp_ipc1_3_mois",$B12),MSNA_Outcomes_IPC!$A:$H,8, FALSE),0)</f>
        <v>5.4184021041334698E-2</v>
      </c>
      <c r="N12" s="147">
        <f>_xlfn.IFNA(VLOOKUP(CONCATENATE("length_idp_ipc 3_5_mois",$B12),MSNA_Outcomes_IPC!$A:$H,8, FALSE),0)</f>
        <v>7.6770115272826497E-2</v>
      </c>
      <c r="O12" s="147">
        <f>_xlfn.IFNA(VLOOKUP(CONCATENATE("length_idp_ipc5_12_mois",$B12),MSNA_Outcomes_IPC!$A:$H,8, FALSE),0)</f>
        <v>0.27516156113204499</v>
      </c>
      <c r="P12" s="147">
        <f>_xlfn.IFNA(VLOOKUP(CONCATENATE("length_idp_ipc12_mois_ou_plus",$B12),MSNA_Outcomes_IPC!$A:$H,8, FALSE),0)</f>
        <v>0.59098551611243499</v>
      </c>
      <c r="Q12" s="147">
        <f>_xlfn.IFNA(VLOOKUP(CONCATENATE("length_idp_ipcnsp",$B12),MSNA_Outcomes_IPC!$A:$H,8, FALSE),0)</f>
        <v>2.89878644135835E-3</v>
      </c>
      <c r="R12" s="20" t="str">
        <f t="shared" si="8"/>
        <v xml:space="preserve">Dans la préfecture de Haute-Kotto, pour la sous-préfecture de Bria et pour les personnes déplacées, le pourcentage de ménages déplacés depuis MOINS D'1 MOIS est de 0%, le pourcentage déplacés depuis ENTRE 1 ET 3 MOIS est de 5%, le pourcentage de ménages déplacés depuis ENTRE 3 et 5 MOIS est de 8%, le pourcentage déplacés depuis ENTRE 5 MOIS ET UN AN est de 28% et le pourcentage de ménages déplacés depuis PLUS D'UN AN est de 59 %. Le pourcentage de NON REPONDANTS est de 0%. </v>
      </c>
      <c r="S12" s="147">
        <f>_xlfn.IFNA(VLOOKUP(CONCATENATE("pin_mssc_rev4",$B12),MSNA_Outcomes_IPC!$A:$H,8, FALSE),0)</f>
        <v>0.70449638459541597</v>
      </c>
      <c r="T12" s="147">
        <f>_xlfn.IFNA(VLOOKUP(CONCATENATE("pin_mssc_rev3",$B12),MSNA_Outcomes_IPC!$A:$H,8, FALSE),0)</f>
        <v>0.207623586194357</v>
      </c>
      <c r="U12" s="147">
        <f>_xlfn.IFNA(VLOOKUP(CONCATENATE("pin_mssc_rev2",$B12),MSNA_Outcomes_IPC!$A:$H,8, FALSE),0)</f>
        <v>6.7662190185006105E-2</v>
      </c>
      <c r="V12" s="147">
        <f>_xlfn.IFNA(VLOOKUP(CONCATENATE("pin_mssc_rev1",$B12),MSNA_Outcomes_IPC!$A:$H,8, FALSE),0)</f>
        <v>2.0217839025221E-2</v>
      </c>
      <c r="W12" s="20" t="str">
        <f t="shared" si="9"/>
        <v xml:space="preserve">Dans la préfecture de Haute-Kotto, pour la sous-préfecture de Bria, le pourcentage de ménages ayant moins de 50'000 XAF de revenu total pour le ménage par mois est de 70%, le pourcentage ayant entre 50'000 XAF et 100 000 XAF de revenu total par mois s'élève à 21 %, tandis que le pourcentage ayant entre 100'000 XAF et 200'000 XAF de revenu total pour le ménage par mois est de 7 % et que la part ayant plus de 200'000 XAF de revenu total par mois est de 2%. </v>
      </c>
      <c r="X12" s="147">
        <f>_xlfn.IFNA(VLOOKUP(CONCATENATE("pin_mssc_dep1",$B12),MSNA_Outcomes_IPC!$A:$H,8, FALSE),0)</f>
        <v>0.103161790429631</v>
      </c>
      <c r="Y12" s="147">
        <f>_xlfn.IFNA(VLOOKUP(CONCATENATE("pin_mssc_dep2",$B12),MSNA_Outcomes_IPC!$A:$H,8, FALSE),0)</f>
        <v>0.11743995327728</v>
      </c>
      <c r="Z12" s="147">
        <f>_xlfn.IFNA(VLOOKUP(CONCATENATE("pin_mssc_dep3",$B12),MSNA_Outcomes_IPC!$A:$H,8, FALSE),0)</f>
        <v>0.22198077537326599</v>
      </c>
      <c r="AA12" s="147">
        <f>_xlfn.IFNA(VLOOKUP(CONCATENATE("pin_mssc_dep4",$B12),MSNA_Outcomes_IPC!$A:$H,8, FALSE),0)</f>
        <v>0.16984430665424799</v>
      </c>
      <c r="AB12" s="147">
        <f>_xlfn.IFNA(VLOOKUP(CONCATENATE("pin_mssc_dep5",$B12),MSNA_Outcomes_IPC!$A:$H,8, FALSE),0)</f>
        <v>0.38757317426557603</v>
      </c>
      <c r="AC12" s="20" t="str">
        <f t="shared" si="0"/>
        <v xml:space="preserve">Dans la préfecture de Haute-Kotto, pour la sous-préfecture de Bria, le pourcentage de ménages dont MOINS DE 30% DES DEPENSES sont consacrées à la NOURRITURE est de 10%, le pourcentage dont ENTRE 30% ET 50% des DEPENSES sont consacrées à la NOURRITURE est de 12 %, tandis que le pourcentage de ménages dont ENTRE 50% et 65% des DEPENSES sont consacrées à la NOURRITURE est de 22 %. La part ménages consacrant ENTRE 65% ET 75% DE LEURS DEPENSES à la NOURRITURE est de 17 % et le pourcentage consacrant PLUS DE 75% DE LEURS DEPENSES à la NOURRITURE est de 39%. </v>
      </c>
      <c r="AD12" s="147">
        <f>_xlfn.IFNA(VLOOKUP(CONCATENATE("secal_2_durable_ipc100%_durable",$B12),MSNA_Outcomes_IPC!$A:$H,8, FALSE),0)</f>
        <v>3.2887477373346803E-2</v>
      </c>
      <c r="AE12" s="147">
        <f>_xlfn.IFNA(VLOOKUP(CONCATENATE("secal_2_durable_ipc75+_durable",$B12),MSNA_Outcomes_IPC!$A:$H,8, FALSE),0)</f>
        <v>0.280734921017183</v>
      </c>
      <c r="AF12" s="147">
        <f>_xlfn.IFNA(VLOOKUP(CONCATENATE("secal_2_durable_ipc50+_durable",$B12),MSNA_Outcomes_IPC!$A:$H,8, FALSE),0)</f>
        <v>0.51986988838827797</v>
      </c>
      <c r="AG12" s="147">
        <f>_xlfn.IFNA(VLOOKUP(CONCATENATE("secal_2_durable_ipc50-_durable",$B12),MSNA_Outcomes_IPC!$A:$H,8, FALSE),0)</f>
        <v>0.165940520442903</v>
      </c>
      <c r="AH12" s="147">
        <f>_xlfn.IFNA(VLOOKUP(CONCATENATE("secal_2_durable_ipc0_durable",$B12),MSNA_Outcomes_IPC!$A:$H,8, FALSE),0)</f>
        <v>5.6719277828980598E-4</v>
      </c>
      <c r="AI12" s="20" t="str">
        <f t="shared" si="1"/>
        <v xml:space="preserve">Dans la préfecture de Haute-Kotto, pour la sous-préfecture de Bria , le pourcentage de ménages dont TOUS les aliments consommés proviennent de SOURCES DURABLES (propre prod, achats, chasse, troc) est de 3%, le pourcentage dont LA MAJORITE des aliments consommés (&gt; 75%) proviennent de SOURCES DURABLES (propre prod, achats, chasse, troc) est de 28%, le pourcentage dont PLUS DE LA MOITIE des aliments consommés (&gt; 50%) proviennent de SOURCES DURABLES (propre prod, achats, chasse, troc) est de 52%, le pourcentage de menages dont SEULE lA MOITIE OU MOINS des aliments consommés (&lt;= 50%) proviennent de SOURCES DURABLES (propre prod, achats, chasse, troc) est de 17%, le pourcentage de ménages  dont tous les aliments consommés proviennent de SOURCES NON DURABLES (emprunt, dons, aide) est de 0%. </v>
      </c>
      <c r="AJ12" s="147">
        <f>_xlfn.IFNA(VLOOKUP(CONCATENATE("secal_6_ipcNA",$B12),MSNA_Outcomes_IPC!$A:$H,8, FALSE),0)</f>
        <v>0.24809326327620501</v>
      </c>
      <c r="AK12" s="20" t="str">
        <f t="shared" si="2"/>
        <v xml:space="preserve">Dans la préfecture de Haute-Kotto, pour la sous-préfecture de Bria, le pourcentage de ménages déclarant avoir PRATIQUE L'AGRICULTURE DE FACON OPTIMALE, au cours de la saison, est de 25%. </v>
      </c>
      <c r="AL12" s="147">
        <f>_xlfn.IFNA(VLOOKUP(CONCATENATE("secal_6_raisons_ipcautre_activite",$B12),MSNA_Outcomes_IPC!$A:$H,8, FALSE),0)</f>
        <v>5.6680438056958202E-2</v>
      </c>
      <c r="AM12" s="147">
        <f>_xlfn.IFNA(VLOOKUP(CONCATENATE("secal_6_raisons_ipcmanque_semences_staff_fin_natur",$B12),MSNA_Outcomes_IPC!$A:$H,8, FALSE),0)</f>
        <v>0.50206538522617195</v>
      </c>
      <c r="AN12" s="147">
        <f>_xlfn.IFNA(VLOOKUP(CONCATENATE("secal_6_raisons_ipcinsecurite",$B12),MSNA_Outcomes_IPC!$A:$H,8, FALSE),0)</f>
        <v>0.44125417671687001</v>
      </c>
      <c r="AO12" s="20" t="str">
        <f t="shared" si="3"/>
        <v>Dans la préfecture de Haute-Kotto, pour la sous-préfecture de Bria, parmi les personnes ayant déclaré une pratique non optimale de l'agriculture optimale ou pas de pratique du tout, le % de ménages déclarant n'avoir JAMAIS CULTIVE / AUTRES SOURCES DE REVENUS s'élève à 6%.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50%. Enfin le pourcentage déclarant ne pas avoir pratiqué de façon optimale l'agriculture à cause de l'INSECURITE LORS DE LA CULTURE OU DE LA RECOLTE (Raisons principale uniquement) est de 44%.</v>
      </c>
      <c r="AP12" s="92"/>
      <c r="AQ12" s="93"/>
      <c r="AR12" s="93"/>
      <c r="AS12" s="93"/>
      <c r="AT12" s="93"/>
      <c r="AU12" s="93"/>
      <c r="AV12" s="20" t="str">
        <f t="shared" si="4"/>
        <v xml:space="preserve">Dans la préfecture de Haute-Kotto, pour la sous-préfecture de Bria,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12" s="92"/>
      <c r="AX12" s="93"/>
      <c r="AY12" s="93"/>
      <c r="AZ12" s="93"/>
      <c r="BA12" s="93"/>
      <c r="BB12" s="20" t="str">
        <f t="shared" si="5"/>
        <v xml:space="preserve">Dans la préfecture de Haute-Kotto, pour la sous-préfecture de Bria,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12" s="147">
        <f>_xlfn.IFNA(VLOOKUP(CONCATENATE("wash_ipcSA_surlelieu",$B12),MSNA_Outcomes_IPC!$A:$H,8, FALSE),0)</f>
        <v>6.6908241173082696E-3</v>
      </c>
      <c r="BD12" s="147">
        <f>_xlfn.IFNA(VLOOKUP(CONCATENATE("wash_ipcSA_30-",$B12),MSNA_Outcomes_IPC!$A:$H,8, FALSE),0)</f>
        <v>0.26789606683328798</v>
      </c>
      <c r="BE12" s="147">
        <f>_xlfn.IFNA(VLOOKUP(CONCATENATE("wash_ipcSA_30+",$B12),MSNA_Outcomes_IPC!$A:$H,8, FALSE),0)</f>
        <v>7.1805765842342703E-2</v>
      </c>
      <c r="BF12" s="147">
        <f>_xlfn.IFNA(VLOOKUP(CONCATENATE("wash_ipcSnA",$B12),MSNA_Outcomes_IPC!$A:$H,8, FALSE),0)</f>
        <v>0.65136619189055101</v>
      </c>
      <c r="BG12" s="147">
        <f>_xlfn.IFNA(VLOOKUP(CONCATENATE("wash_ipcsurface",$B12),MSNA_Outcomes_IPC!$A:$H,8, FALSE),0)</f>
        <v>2.2411513165103399E-3</v>
      </c>
      <c r="BH12" s="131" t="str">
        <f t="shared" si="6"/>
        <v xml:space="preserve">Dans la préfecture de Haute-Kotto, pour la sous-préfecture de Bria, la porportion de ménages déclarant que l'eau provient d'une SOURCE AMELIOREE DISPONIBLE SUR LE LIEU est de 1%. La proportion déclarant que l'eau provient d'une SOURCE AMELIOREE et est DISPONIBLE A MOINS DE 30 MINUTES (aller-retour et temps d'attente inclu) s'élève à 
27% et le pourcentage déclarant une SOURCE AMELIOREE DISPONIBLE A PLUS DE 30 minutes (aller-retour et temps d'attente inclu) est de 7%. La proportion de ménages déclarant que l'eau provient d'une SOURCES NON AMELIOREE est de 65% et que l'eau provient directement des rivières, lacs, surface, etc., de 0%. </v>
      </c>
    </row>
    <row r="13" spans="1:60" ht="90.75" customHeight="1">
      <c r="A13" s="28" t="s">
        <v>59</v>
      </c>
      <c r="B13" s="80" t="s">
        <v>60</v>
      </c>
      <c r="C13" s="146">
        <f>_xlfn.IFNA(VLOOKUP(CONCATENATE("rtl_ipcconflit_comm",$B13),MSNA_Outcomes_IPC!$A:$H,8, FALSE),0)</f>
        <v>3.26713849559346E-2</v>
      </c>
      <c r="D13" s="147">
        <f>_xlfn.IFNA(VLOOKUP(CONCATENATE("rtl_ipcconflit_arme",$B13),MSNA_Outcomes_IPC!$A:$H,8, FALSE),0)</f>
        <v>0.94448747344537298</v>
      </c>
      <c r="E13" s="147">
        <f>_xlfn.IFNA(VLOOKUP(CONCATENATE("rtl_ipctranshumance",$B13),MSNA_Outcomes_IPC!$A:$H,8, FALSE),0)</f>
        <v>2.2841141598692199E-2</v>
      </c>
      <c r="F13" s="147">
        <f>_xlfn.IFNA(VLOOKUP(CONCATENATE("rtl_ipccatastophe_nat",$B13),MSNA_Outcomes_IPC!$A:$H,8, FALSE),0)</f>
        <v>0</v>
      </c>
      <c r="G13" s="147">
        <f>_xlfn.IFNA(VLOOKUP(CONCATENATE("rtl_ipcrecherche_service",$B13),MSNA_Outcomes_IPC!$A:$H,8, FALSE),0)</f>
        <v>0</v>
      </c>
      <c r="H13" s="147">
        <v>0</v>
      </c>
      <c r="I13" s="147">
        <f>_xlfn.IFNA(VLOOKUP(CONCATENATE("rtl_ipcautre",$B13),MSNA_Outcomes_IPC!$A:$H,8, FALSE),0)</f>
        <v>0</v>
      </c>
      <c r="J13" s="147">
        <f>_xlfn.IFNA(VLOOKUP(CONCATENATE("rtl_ipcnsp",$B13),MSNA_Outcomes_IPC!$A:$H,8, FALSE),0)</f>
        <v>0</v>
      </c>
      <c r="K13" s="20" t="str">
        <f t="shared" si="7"/>
        <v xml:space="preserve">Dans la préfecture de Haut-Mbomou, pour la sous-préfecture de Obo, le pourcentage de ménages ayant quitté la localité d'origine (principale raison du premier déplacement) à cause de CONFLITS COMMUNAUTAIRES est de 3 %, à cause de CONFLITS ARMES (inclus affrontements et attaques armées) est de 94 % , à cause de l'ARRIVEE DE GROUPES D'ELEVEURS TRANSHUMANTS (armés ou non) est de 2 %,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13" s="147">
        <f>_xlfn.IFNA(VLOOKUP(CONCATENATE("length_idp_ipc1_mois",$B13),MSNA_Outcomes_IPC!$A:$H,8, FALSE),0)</f>
        <v>1.38554332145206E-2</v>
      </c>
      <c r="M13" s="147">
        <f>_xlfn.IFNA(VLOOKUP(CONCATENATE("length_idp_ipc1_3_mois",$B13),MSNA_Outcomes_IPC!$A:$H,8, FALSE),0)</f>
        <v>1.59895537453578E-2</v>
      </c>
      <c r="N13" s="147">
        <f>_xlfn.IFNA(VLOOKUP(CONCATENATE("length_idp_ipc 3_5_mois",$B13),MSNA_Outcomes_IPC!$A:$H,8, FALSE),0)</f>
        <v>0</v>
      </c>
      <c r="O13" s="147">
        <f>_xlfn.IFNA(VLOOKUP(CONCATENATE("length_idp_ipc5_12_mois",$B13),MSNA_Outcomes_IPC!$A:$H,8, FALSE),0)</f>
        <v>6.1009718887226602E-2</v>
      </c>
      <c r="P13" s="147">
        <f>_xlfn.IFNA(VLOOKUP(CONCATENATE("length_idp_ipc12_mois_ou_plus",$B13),MSNA_Outcomes_IPC!$A:$H,8, FALSE),0)</f>
        <v>0.90914529415289502</v>
      </c>
      <c r="Q13" s="147">
        <f>_xlfn.IFNA(VLOOKUP(CONCATENATE("length_idp_ipcnsp",$B13),MSNA_Outcomes_IPC!$A:$H,8, FALSE),0)</f>
        <v>0</v>
      </c>
      <c r="R13" s="20" t="str">
        <f t="shared" si="8"/>
        <v xml:space="preserve">Dans la préfecture de Haut-Mbomou, pour la sous-préfecture de Obo et pour les personnes déplacées, le pourcentage de ménages déplacés depuis MOINS D'1 MOIS est de 1%, le pourcentage déplacés depuis ENTRE 1 ET 3 MOIS est de 2%, le pourcentage de ménages déplacés depuis ENTRE 3 et 5 MOIS est de 0%, le pourcentage déplacés depuis ENTRE 5 MOIS ET UN AN est de 6% et le pourcentage de ménages déplacés depuis PLUS D'UN AN est de 91 %. Le pourcentage de NON REPONDANTS est de 0%. </v>
      </c>
      <c r="S13" s="147">
        <f>_xlfn.IFNA(VLOOKUP(CONCATENATE("pin_mssc_rev4",$B13),MSNA_Outcomes_IPC!$A:$H,8, FALSE),0)</f>
        <v>0.62627383794716596</v>
      </c>
      <c r="T13" s="147">
        <f>_xlfn.IFNA(VLOOKUP(CONCATENATE("pin_mssc_rev3",$B13),MSNA_Outcomes_IPC!$A:$H,8, FALSE),0)</f>
        <v>0.12925805584930999</v>
      </c>
      <c r="U13" s="147">
        <f>_xlfn.IFNA(VLOOKUP(CONCATENATE("pin_mssc_rev2",$B13),MSNA_Outcomes_IPC!$A:$H,8, FALSE),0)</f>
        <v>0.20049647269731399</v>
      </c>
      <c r="V13" s="147">
        <f>_xlfn.IFNA(VLOOKUP(CONCATENATE("pin_mssc_rev1",$B13),MSNA_Outcomes_IPC!$A:$H,8, FALSE),0)</f>
        <v>4.3971633506211E-2</v>
      </c>
      <c r="W13" s="20" t="str">
        <f t="shared" si="9"/>
        <v xml:space="preserve">Dans la préfecture de Haut-Mbomou, pour la sous-préfecture de Obo, le pourcentage de ménages ayant moins de 50'000 XAF de revenu total pour le ménage par mois est de 63%, le pourcentage ayant entre 50'000 XAF et 100 000 XAF de revenu total par mois s'élève à 13 %, tandis que le pourcentage ayant entre 100'000 XAF et 200'000 XAF de revenu total pour le ménage par mois est de 20 % et que la part ayant plus de 200'000 XAF de revenu total par mois est de 4%. </v>
      </c>
      <c r="X13" s="147">
        <f>_xlfn.IFNA(VLOOKUP(CONCATENATE("pin_mssc_dep1",$B13),MSNA_Outcomes_IPC!$A:$H,8, FALSE),0)</f>
        <v>6.1900843964533103E-2</v>
      </c>
      <c r="Y13" s="147">
        <f>_xlfn.IFNA(VLOOKUP(CONCATENATE("pin_mssc_dep2",$B13),MSNA_Outcomes_IPC!$A:$H,8, FALSE),0)</f>
        <v>0.13370235696135099</v>
      </c>
      <c r="Z13" s="147">
        <f>_xlfn.IFNA(VLOOKUP(CONCATENATE("pin_mssc_dep3",$B13),MSNA_Outcomes_IPC!$A:$H,8, FALSE),0)</f>
        <v>0.156952082608902</v>
      </c>
      <c r="AA13" s="147">
        <f>_xlfn.IFNA(VLOOKUP(CONCATENATE("pin_mssc_dep4",$B13),MSNA_Outcomes_IPC!$A:$H,8, FALSE),0)</f>
        <v>0.14850489996482899</v>
      </c>
      <c r="AB13" s="147">
        <f>_xlfn.IFNA(VLOOKUP(CONCATENATE("pin_mssc_dep5",$B13),MSNA_Outcomes_IPC!$A:$H,8, FALSE),0)</f>
        <v>0.49893981650038599</v>
      </c>
      <c r="AC13" s="20" t="str">
        <f t="shared" si="0"/>
        <v xml:space="preserve">Dans la préfecture de Haut-Mbomou, pour la sous-préfecture de Obo, le pourcentage de ménages dont MOINS DE 30% DES DEPENSES sont consacrées à la NOURRITURE est de 6%, le pourcentage dont ENTRE 30% ET 50% des DEPENSES sont consacrées à la NOURRITURE est de 13 %, tandis que le pourcentage de ménages dont ENTRE 50% et 65% des DEPENSES sont consacrées à la NOURRITURE est de 16 %. La part ménages consacrant ENTRE 65% ET 75% DE LEURS DEPENSES à la NOURRITURE est de 15 % et le pourcentage consacrant PLUS DE 75% DE LEURS DEPENSES à la NOURRITURE est de 50%. </v>
      </c>
      <c r="AD13" s="147">
        <f>_xlfn.IFNA(VLOOKUP(CONCATENATE("secal_2_durable_ipc100%_durable",$B13),MSNA_Outcomes_IPC!$A:$H,8, FALSE),0)</f>
        <v>4.7166006498936999E-2</v>
      </c>
      <c r="AE13" s="147">
        <f>_xlfn.IFNA(VLOOKUP(CONCATENATE("secal_2_durable_ipc75+_durable",$B13),MSNA_Outcomes_IPC!$A:$H,8, FALSE),0)</f>
        <v>0.18996389402252101</v>
      </c>
      <c r="AF13" s="147">
        <f>_xlfn.IFNA(VLOOKUP(CONCATENATE("secal_2_durable_ipc50+_durable",$B13),MSNA_Outcomes_IPC!$A:$H,8, FALSE),0)</f>
        <v>0.34019811503431502</v>
      </c>
      <c r="AG13" s="147">
        <f>_xlfn.IFNA(VLOOKUP(CONCATENATE("secal_2_durable_ipc50-_durable",$B13),MSNA_Outcomes_IPC!$A:$H,8, FALSE),0)</f>
        <v>0.42267198444422699</v>
      </c>
      <c r="AH13" s="147">
        <f>_xlfn.IFNA(VLOOKUP(CONCATENATE("secal_2_durable_ipc0_durable",$B13),MSNA_Outcomes_IPC!$A:$H,8, FALSE),0)</f>
        <v>0</v>
      </c>
      <c r="AI13" s="20" t="str">
        <f t="shared" si="1"/>
        <v xml:space="preserve">Dans la préfecture de Haut-Mbomou, pour la sous-préfecture de Obo , le pourcentage de ménages dont TOUS les aliments consommés proviennent de SOURCES DURABLES (propre prod, achats, chasse, troc) est de 5%, le pourcentage dont LA MAJORITE des aliments consommés (&gt; 75%) proviennent de SOURCES DURABLES (propre prod, achats, chasse, troc) est de 19%, le pourcentage dont PLUS DE LA MOITIE des aliments consommés (&gt; 50%) proviennent de SOURCES DURABLES (propre prod, achats, chasse, troc) est de 34%, le pourcentage de menages dont SEULE lA MOITIE OU MOINS des aliments consommés (&lt;= 50%) proviennent de SOURCES DURABLES (propre prod, achats, chasse, troc) est de 42%, le pourcentage de ménages  dont tous les aliments consommés proviennent de SOURCES NON DURABLES (emprunt, dons, aide) est de 0%. </v>
      </c>
      <c r="AJ13" s="147">
        <f>_xlfn.IFNA(VLOOKUP(CONCATENATE("secal_6_ipcNA",$B13),MSNA_Outcomes_IPC!$A:$H,8, FALSE),0)</f>
        <v>0.65505060838074902</v>
      </c>
      <c r="AK13" s="20" t="str">
        <f t="shared" si="2"/>
        <v xml:space="preserve">Dans la préfecture de Haut-Mbomou, pour la sous-préfecture de Obo, le pourcentage de ménages déclarant avoir PRATIQUE L'AGRICULTURE DE FACON OPTIMALE, au cours de la saison, est de 66%. </v>
      </c>
      <c r="AL13" s="147">
        <f>_xlfn.IFNA(VLOOKUP(CONCATENATE("secal_6_raisons_ipcautre_activite",$B13),MSNA_Outcomes_IPC!$A:$H,8, FALSE),0)</f>
        <v>0.114754851451077</v>
      </c>
      <c r="AM13" s="147">
        <f>_xlfn.IFNA(VLOOKUP(CONCATENATE("secal_6_raisons_ipcmanque_semences_staff_fin_natur",$B13),MSNA_Outcomes_IPC!$A:$H,8, FALSE),0)</f>
        <v>0.44521175041866401</v>
      </c>
      <c r="AN13" s="147">
        <f>_xlfn.IFNA(VLOOKUP(CONCATENATE("secal_6_raisons_ipcinsecurite",$B13),MSNA_Outcomes_IPC!$A:$H,8, FALSE),0)</f>
        <v>0.44003339813025899</v>
      </c>
      <c r="AO13" s="20" t="str">
        <f t="shared" si="3"/>
        <v>Dans la préfecture de Haut-Mbomou, pour la sous-préfecture de Obo, parmi les personnes ayant déclaré une pratique non optimale de l'agriculture optimale ou pas de pratique du tout, le % de ménages déclarant n'avoir JAMAIS CULTIVE / AUTRES SOURCES DE REVENUS s'élève à 11%.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45%. Enfin le pourcentage déclarant ne pas avoir pratiqué de façon optimale l'agriculture à cause de l'INSECURITE LORS DE LA CULTURE OU DE LA RECOLTE (Raisons principale uniquement) est de 44%.</v>
      </c>
      <c r="AP13" s="92"/>
      <c r="AQ13" s="93"/>
      <c r="AR13" s="93"/>
      <c r="AS13" s="93"/>
      <c r="AT13" s="93"/>
      <c r="AU13" s="93"/>
      <c r="AV13" s="20" t="str">
        <f t="shared" si="4"/>
        <v xml:space="preserve">Dans la préfecture de Haut-Mbomou, pour la sous-préfecture de Obo,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13" s="92"/>
      <c r="AX13" s="93"/>
      <c r="AY13" s="93"/>
      <c r="AZ13" s="93"/>
      <c r="BA13" s="93"/>
      <c r="BB13" s="20" t="str">
        <f t="shared" si="5"/>
        <v xml:space="preserve">Dans la préfecture de Haut-Mbomou, pour la sous-préfecture de Obo,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13" s="147">
        <f>_xlfn.IFNA(VLOOKUP(CONCATENATE("wash_ipcSA_surlelieu",$B13),MSNA_Outcomes_IPC!$A:$H,8, FALSE),0)</f>
        <v>1.13748040820265E-3</v>
      </c>
      <c r="BD13" s="147">
        <f>_xlfn.IFNA(VLOOKUP(CONCATENATE("wash_ipcSA_30-",$B13),MSNA_Outcomes_IPC!$A:$H,8, FALSE),0)</f>
        <v>0.32983359132688</v>
      </c>
      <c r="BE13" s="147">
        <f>_xlfn.IFNA(VLOOKUP(CONCATENATE("wash_ipcSA_30+",$B13),MSNA_Outcomes_IPC!$A:$H,8, FALSE),0)</f>
        <v>6.5386268359134594E-2</v>
      </c>
      <c r="BF13" s="147">
        <f>_xlfn.IFNA(VLOOKUP(CONCATENATE("wash_ipcSnA",$B13),MSNA_Outcomes_IPC!$A:$H,8, FALSE),0)</f>
        <v>0.54822092704769998</v>
      </c>
      <c r="BG13" s="147">
        <f>_xlfn.IFNA(VLOOKUP(CONCATENATE("wash_ipcsurface",$B13),MSNA_Outcomes_IPC!$A:$H,8, FALSE),0)</f>
        <v>5.5421732858082502E-2</v>
      </c>
      <c r="BH13" s="131" t="str">
        <f t="shared" si="6"/>
        <v xml:space="preserve">Dans la préfecture de Haut-Mbomou, pour la sous-préfecture de Obo, la porportion de ménages déclarant que l'eau provient d'une SOURCE AMELIOREE DISPONIBLE SUR LE LIEU est de 0%. La proportion déclarant que l'eau provient d'une SOURCE AMELIOREE et est DISPONIBLE A MOINS DE 30 MINUTES (aller-retour et temps d'attente inclu) s'élève à 
33% et le pourcentage déclarant une SOURCE AMELIOREE DISPONIBLE A PLUS DE 30 minutes (aller-retour et temps d'attente inclu) est de 7%. La proportion de ménages déclarant que l'eau provient d'une SOURCES NON AMELIOREE est de 55% et que l'eau provient directement des rivières, lacs, surface, etc., de 6%. </v>
      </c>
    </row>
    <row r="14" spans="1:60" ht="90.75" customHeight="1">
      <c r="A14" s="28" t="s">
        <v>59</v>
      </c>
      <c r="B14" s="80" t="s">
        <v>61</v>
      </c>
      <c r="C14" s="146">
        <f>_xlfn.IFNA(VLOOKUP(CONCATENATE("rtl_ipcconflit_comm",$B14),MSNA_Outcomes_IPC!$A:$H,8, FALSE),0)</f>
        <v>6.2456113322421E-2</v>
      </c>
      <c r="D14" s="147">
        <f>_xlfn.IFNA(VLOOKUP(CONCATENATE("rtl_ipcconflit_arme",$B14),MSNA_Outcomes_IPC!$A:$H,8, FALSE),0)</f>
        <v>0.92586972118786404</v>
      </c>
      <c r="E14" s="147">
        <f>_xlfn.IFNA(VLOOKUP(CONCATENATE("rtl_ipctranshumance",$B14),MSNA_Outcomes_IPC!$A:$H,8, FALSE),0)</f>
        <v>5.8370827448575502E-3</v>
      </c>
      <c r="F14" s="147">
        <f>_xlfn.IFNA(VLOOKUP(CONCATENATE("rtl_ipccatastophe_nat",$B14),MSNA_Outcomes_IPC!$A:$H,8, FALSE),0)</f>
        <v>0</v>
      </c>
      <c r="G14" s="147">
        <f>_xlfn.IFNA(VLOOKUP(CONCATENATE("rtl_ipcrecherche_service",$B14),MSNA_Outcomes_IPC!$A:$H,8, FALSE),0)</f>
        <v>5.8370827448575502E-3</v>
      </c>
      <c r="H14" s="147">
        <v>0</v>
      </c>
      <c r="I14" s="147">
        <f>_xlfn.IFNA(VLOOKUP(CONCATENATE("rtl_ipcautre",$B14),MSNA_Outcomes_IPC!$A:$H,8, FALSE),0)</f>
        <v>0</v>
      </c>
      <c r="J14" s="147">
        <f>_xlfn.IFNA(VLOOKUP(CONCATENATE("rtl_ipcnsp",$B14),MSNA_Outcomes_IPC!$A:$H,8, FALSE),0)</f>
        <v>0</v>
      </c>
      <c r="K14" s="20" t="str">
        <f t="shared" si="7"/>
        <v xml:space="preserve">Dans la préfecture de Haut-Mbomou, pour la sous-préfecture de Zemio, le pourcentage de ménages ayant quitté la localité d'origine (principale raison du premier déplacement) à cause de CONFLITS COMMUNAUTAIRES est de 6 %, à cause de CONFLITS ARMES (inclus affrontements et attaques armées) est de 93 % , à cause de l'ARRIVEE DE GROUPES D'ELEVEURS TRANSHUMANTS (armés ou non) est de 1 %, à cause de CATASTROPHES NATURELLES (inondations, feux de brousse,…) est de 0 %, à cause de la RECHERCHE DE SERVICES (santé, éducation, etc.) est de 1 %, à cause de la RECHERCHE DE MOYENS D'EXISTENCE est de 0 % , à cause d'une AUTRE RAISON est de 0 %. Le pourcentage de NON REPONDANT est de 0%. </v>
      </c>
      <c r="L14" s="147">
        <f>_xlfn.IFNA(VLOOKUP(CONCATENATE("length_idp_ipc1_mois",$B14),MSNA_Outcomes_IPC!$A:$H,8, FALSE),0)</f>
        <v>1.16741654897151E-2</v>
      </c>
      <c r="M14" s="147">
        <f>_xlfn.IFNA(VLOOKUP(CONCATENATE("length_idp_ipc1_3_mois",$B14),MSNA_Outcomes_IPC!$A:$H,8, FALSE),0)</f>
        <v>2.1717201779853802E-2</v>
      </c>
      <c r="N14" s="147">
        <f>_xlfn.IFNA(VLOOKUP(CONCATENATE("length_idp_ipc 3_5_mois",$B14),MSNA_Outcomes_IPC!$A:$H,8, FALSE),0)</f>
        <v>4.0333042753586602E-2</v>
      </c>
      <c r="O14" s="147">
        <f>_xlfn.IFNA(VLOOKUP(CONCATENATE("length_idp_ipc5_12_mois",$B14),MSNA_Outcomes_IPC!$A:$H,8, FALSE),0)</f>
        <v>8.6103276810349794E-2</v>
      </c>
      <c r="P14" s="147">
        <f>_xlfn.IFNA(VLOOKUP(CONCATENATE("length_idp_ipc12_mois_ou_plus",$B14),MSNA_Outcomes_IPC!$A:$H,8, FALSE),0)</f>
        <v>0.84017231316649499</v>
      </c>
      <c r="Q14" s="147">
        <f>_xlfn.IFNA(VLOOKUP(CONCATENATE("length_idp_ipcnsp",$B14),MSNA_Outcomes_IPC!$A:$H,8, FALSE),0)</f>
        <v>0</v>
      </c>
      <c r="R14" s="20" t="str">
        <f t="shared" si="8"/>
        <v xml:space="preserve">Dans la préfecture de Haut-Mbomou, pour la sous-préfecture de Zemio et pour les personnes déplacées, le pourcentage de ménages déplacés depuis MOINS D'1 MOIS est de 1%, le pourcentage déplacés depuis ENTRE 1 ET 3 MOIS est de 2%, le pourcentage de ménages déplacés depuis ENTRE 3 et 5 MOIS est de 4%, le pourcentage déplacés depuis ENTRE 5 MOIS ET UN AN est de 9% et le pourcentage de ménages déplacés depuis PLUS D'UN AN est de 84 %. Le pourcentage de NON REPONDANTS est de 0%. </v>
      </c>
      <c r="S14" s="147">
        <f>_xlfn.IFNA(VLOOKUP(CONCATENATE("pin_mssc_rev4",$B14),MSNA_Outcomes_IPC!$A:$H,8, FALSE),0)</f>
        <v>0.71987251779705497</v>
      </c>
      <c r="T14" s="147">
        <f>_xlfn.IFNA(VLOOKUP(CONCATENATE("pin_mssc_rev3",$B14),MSNA_Outcomes_IPC!$A:$H,8, FALSE),0)</f>
        <v>7.7751152010798893E-2</v>
      </c>
      <c r="U14" s="147">
        <f>_xlfn.IFNA(VLOOKUP(CONCATENATE("pin_mssc_rev2",$B14),MSNA_Outcomes_IPC!$A:$H,8, FALSE),0)</f>
        <v>0.18464500097595701</v>
      </c>
      <c r="V14" s="147">
        <f>_xlfn.IFNA(VLOOKUP(CONCATENATE("pin_mssc_rev1",$B14),MSNA_Outcomes_IPC!$A:$H,8, FALSE),0)</f>
        <v>1.7731329216188599E-2</v>
      </c>
      <c r="W14" s="20" t="str">
        <f t="shared" si="9"/>
        <v xml:space="preserve">Dans la préfecture de Haut-Mbomou, pour la sous-préfecture de Zemio, le pourcentage de ménages ayant moins de 50'000 XAF de revenu total pour le ménage par mois est de 72%, le pourcentage ayant entre 50'000 XAF et 100 000 XAF de revenu total par mois s'élève à 8 %, tandis que le pourcentage ayant entre 100'000 XAF et 200'000 XAF de revenu total pour le ménage par mois est de 18 % et que la part ayant plus de 200'000 XAF de revenu total par mois est de 2%. </v>
      </c>
      <c r="X14" s="147">
        <f>_xlfn.IFNA(VLOOKUP(CONCATENATE("pin_mssc_dep1",$B14),MSNA_Outcomes_IPC!$A:$H,8, FALSE),0)</f>
        <v>4.7384888476013298E-2</v>
      </c>
      <c r="Y14" s="147">
        <f>_xlfn.IFNA(VLOOKUP(CONCATENATE("pin_mssc_dep2",$B14),MSNA_Outcomes_IPC!$A:$H,8, FALSE),0)</f>
        <v>0.28965922312461201</v>
      </c>
      <c r="Z14" s="147">
        <f>_xlfn.IFNA(VLOOKUP(CONCATENATE("pin_mssc_dep3",$B14),MSNA_Outcomes_IPC!$A:$H,8, FALSE),0)</f>
        <v>0.119022049873015</v>
      </c>
      <c r="AA14" s="147">
        <f>_xlfn.IFNA(VLOOKUP(CONCATENATE("pin_mssc_dep4",$B14),MSNA_Outcomes_IPC!$A:$H,8, FALSE),0)</f>
        <v>8.8261085286898605E-2</v>
      </c>
      <c r="AB14" s="147">
        <f>_xlfn.IFNA(VLOOKUP(CONCATENATE("pin_mssc_dep5",$B14),MSNA_Outcomes_IPC!$A:$H,8, FALSE),0)</f>
        <v>0.45567275323946099</v>
      </c>
      <c r="AC14" s="20" t="str">
        <f t="shared" si="0"/>
        <v xml:space="preserve">Dans la préfecture de Haut-Mbomou, pour la sous-préfecture de Zemio, le pourcentage de ménages dont MOINS DE 30% DES DEPENSES sont consacrées à la NOURRITURE est de 5%, le pourcentage dont ENTRE 30% ET 50% des DEPENSES sont consacrées à la NOURRITURE est de 29 %, tandis que le pourcentage de ménages dont ENTRE 50% et 65% des DEPENSES sont consacrées à la NOURRITURE est de 12 %. La part ménages consacrant ENTRE 65% ET 75% DE LEURS DEPENSES à la NOURRITURE est de 9 % et le pourcentage consacrant PLUS DE 75% DE LEURS DEPENSES à la NOURRITURE est de 46%. </v>
      </c>
      <c r="AD14" s="147">
        <f>_xlfn.IFNA(VLOOKUP(CONCATENATE("secal_2_durable_ipc100%_durable",$B14),MSNA_Outcomes_IPC!$A:$H,8, FALSE),0)</f>
        <v>4.4644415698366503E-2</v>
      </c>
      <c r="AE14" s="147">
        <f>_xlfn.IFNA(VLOOKUP(CONCATENATE("secal_2_durable_ipc75+_durable",$B14),MSNA_Outcomes_IPC!$A:$H,8, FALSE),0)</f>
        <v>0.22144190633288799</v>
      </c>
      <c r="AF14" s="147">
        <f>_xlfn.IFNA(VLOOKUP(CONCATENATE("secal_2_durable_ipc50+_durable",$B14),MSNA_Outcomes_IPC!$A:$H,8, FALSE),0)</f>
        <v>0.158608750464341</v>
      </c>
      <c r="AG14" s="147">
        <f>_xlfn.IFNA(VLOOKUP(CONCATENATE("secal_2_durable_ipc50-_durable",$B14),MSNA_Outcomes_IPC!$A:$H,8, FALSE),0)</f>
        <v>0.43625546780323798</v>
      </c>
      <c r="AH14" s="147">
        <f>_xlfn.IFNA(VLOOKUP(CONCATENATE("secal_2_durable_ipc0_durable",$B14),MSNA_Outcomes_IPC!$A:$H,8, FALSE),0)</f>
        <v>0.139049459701166</v>
      </c>
      <c r="AI14" s="20" t="str">
        <f t="shared" si="1"/>
        <v xml:space="preserve">Dans la préfecture de Haut-Mbomou, pour la sous-préfecture de Zemio , le pourcentage de ménages dont TOUS les aliments consommés proviennent de SOURCES DURABLES (propre prod, achats, chasse, troc) est de 4%, le pourcentage dont LA MAJORITE des aliments consommés (&gt; 75%) proviennent de SOURCES DURABLES (propre prod, achats, chasse, troc) est de 22%, le pourcentage dont PLUS DE LA MOITIE des aliments consommés (&gt; 50%) proviennent de SOURCES DURABLES (propre prod, achats, chasse, troc) est de 16%, le pourcentage de menages dont SEULE lA MOITIE OU MOINS des aliments consommés (&lt;= 50%) proviennent de SOURCES DURABLES (propre prod, achats, chasse, troc) est de 44%, le pourcentage de ménages  dont tous les aliments consommés proviennent de SOURCES NON DURABLES (emprunt, dons, aide) est de 14%. </v>
      </c>
      <c r="AJ14" s="147">
        <f>_xlfn.IFNA(VLOOKUP(CONCATENATE("secal_6_ipcNA",$B14),MSNA_Outcomes_IPC!$A:$H,8, FALSE),0)</f>
        <v>0.77460093199076596</v>
      </c>
      <c r="AK14" s="20" t="str">
        <f t="shared" si="2"/>
        <v xml:space="preserve">Dans la préfecture de Haut-Mbomou, pour la sous-préfecture de Zemio, le pourcentage de ménages déclarant avoir PRATIQUE L'AGRICULTURE DE FACON OPTIMALE, au cours de la saison, est de 77%. </v>
      </c>
      <c r="AL14" s="147">
        <f>_xlfn.IFNA(VLOOKUP(CONCATENATE("secal_6_raisons_ipcautre_activite",$B14),MSNA_Outcomes_IPC!$A:$H,8, FALSE),0)</f>
        <v>1.24181804787155E-2</v>
      </c>
      <c r="AM14" s="147">
        <f>_xlfn.IFNA(VLOOKUP(CONCATENATE("secal_6_raisons_ipcmanque_semences_staff_fin_natur",$B14),MSNA_Outcomes_IPC!$A:$H,8, FALSE),0)</f>
        <v>0.37212371477841499</v>
      </c>
      <c r="AN14" s="147">
        <f>_xlfn.IFNA(VLOOKUP(CONCATENATE("secal_6_raisons_ipcinsecurite",$B14),MSNA_Outcomes_IPC!$A:$H,8, FALSE),0)</f>
        <v>0.61545810474286999</v>
      </c>
      <c r="AO14" s="20" t="str">
        <f t="shared" si="3"/>
        <v>Dans la préfecture de Haut-Mbomou, pour la sous-préfecture de Zemio, parmi les personnes ayant déclaré une pratique non optimale de l'agriculture optimale ou pas de pratique du tout, le % de ménages déclarant n'avoir JAMAIS CULTIVE / AUTRES SOURCES DE REVENUS s'élève à 1%.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37%. Enfin le pourcentage déclarant ne pas avoir pratiqué de façon optimale l'agriculture à cause de l'INSECURITE LORS DE LA CULTURE OU DE LA RECOLTE (Raisons principale uniquement) est de 62%.</v>
      </c>
      <c r="AP14" s="92"/>
      <c r="AQ14" s="93"/>
      <c r="AR14" s="93"/>
      <c r="AS14" s="93"/>
      <c r="AT14" s="93"/>
      <c r="AU14" s="93"/>
      <c r="AV14" s="20" t="str">
        <f t="shared" si="4"/>
        <v xml:space="preserve">Dans la préfecture de Haut-Mbomou, pour la sous-préfecture de Zemio,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14" s="92"/>
      <c r="AX14" s="93"/>
      <c r="AY14" s="93"/>
      <c r="AZ14" s="93"/>
      <c r="BA14" s="93"/>
      <c r="BB14" s="20" t="str">
        <f t="shared" si="5"/>
        <v xml:space="preserve">Dans la préfecture de Haut-Mbomou, pour la sous-préfecture de Zemio,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14" s="147">
        <f>_xlfn.IFNA(VLOOKUP(CONCATENATE("wash_ipcSA_surlelieu",$B14),MSNA_Outcomes_IPC!$A:$H,8, FALSE),0)</f>
        <v>0</v>
      </c>
      <c r="BD14" s="147">
        <f>_xlfn.IFNA(VLOOKUP(CONCATENATE("wash_ipcSA_30-",$B14),MSNA_Outcomes_IPC!$A:$H,8, FALSE),0)</f>
        <v>0.295950128181105</v>
      </c>
      <c r="BE14" s="147">
        <f>_xlfn.IFNA(VLOOKUP(CONCATENATE("wash_ipcSA_30+",$B14),MSNA_Outcomes_IPC!$A:$H,8, FALSE),0)</f>
        <v>0.120358763025504</v>
      </c>
      <c r="BF14" s="147">
        <f>_xlfn.IFNA(VLOOKUP(CONCATENATE("wash_ipcSnA",$B14),MSNA_Outcomes_IPC!$A:$H,8, FALSE),0)</f>
        <v>0.36884333615215698</v>
      </c>
      <c r="BG14" s="147">
        <f>_xlfn.IFNA(VLOOKUP(CONCATENATE("wash_ipcsurface",$B14),MSNA_Outcomes_IPC!$A:$H,8, FALSE),0)</f>
        <v>0.214847772641233</v>
      </c>
      <c r="BH14" s="131" t="str">
        <f t="shared" si="6"/>
        <v xml:space="preserve">Dans la préfecture de Haut-Mbomou, pour la sous-préfecture de Zemio, la porportion de ménages déclarant que l'eau provient d'une SOURCE AMELIOREE DISPONIBLE SUR LE LIEU est de 0%. La proportion déclarant que l'eau provient d'une SOURCE AMELIOREE et est DISPONIBLE A MOINS DE 30 MINUTES (aller-retour et temps d'attente inclu) s'élève à 
30% et le pourcentage déclarant une SOURCE AMELIOREE DISPONIBLE A PLUS DE 30 minutes (aller-retour et temps d'attente inclu) est de 12%. La proportion de ménages déclarant que l'eau provient d'une SOURCES NON AMELIOREE est de 37% et que l'eau provient directement des rivières, lacs, surface, etc., de 21%. </v>
      </c>
    </row>
    <row r="15" spans="1:60" ht="90.75" customHeight="1">
      <c r="A15" s="28" t="s">
        <v>62</v>
      </c>
      <c r="B15" s="80" t="s">
        <v>63</v>
      </c>
      <c r="C15" s="146">
        <f>_xlfn.IFNA(VLOOKUP(CONCATENATE("rtl_ipcconflit_comm",$B15),MSNA_Outcomes_IPC!$A:$H,8, FALSE),0)</f>
        <v>3.59717177548948E-2</v>
      </c>
      <c r="D15" s="147">
        <f>_xlfn.IFNA(VLOOKUP(CONCATENATE("rtl_ipcconflit_arme",$B15),MSNA_Outcomes_IPC!$A:$H,8, FALSE),0)</f>
        <v>0.87664101707754305</v>
      </c>
      <c r="E15" s="147">
        <f>_xlfn.IFNA(VLOOKUP(CONCATENATE("rtl_ipctranshumance",$B15),MSNA_Outcomes_IPC!$A:$H,8, FALSE),0)</f>
        <v>8.7387265167561998E-2</v>
      </c>
      <c r="F15" s="147">
        <f>_xlfn.IFNA(VLOOKUP(CONCATENATE("rtl_ipccatastophe_nat",$B15),MSNA_Outcomes_IPC!$A:$H,8, FALSE),0)</f>
        <v>0</v>
      </c>
      <c r="G15" s="147">
        <f>_xlfn.IFNA(VLOOKUP(CONCATENATE("rtl_ipcrecherche_service",$B15),MSNA_Outcomes_IPC!$A:$H,8, FALSE),0)</f>
        <v>0</v>
      </c>
      <c r="H15" s="147">
        <v>0</v>
      </c>
      <c r="I15" s="147">
        <f>_xlfn.IFNA(VLOOKUP(CONCATENATE("rtl_ipcautre",$B15),MSNA_Outcomes_IPC!$A:$H,8, FALSE),0)</f>
        <v>0</v>
      </c>
      <c r="J15" s="147">
        <f>_xlfn.IFNA(VLOOKUP(CONCATENATE("rtl_ipcnsp",$B15),MSNA_Outcomes_IPC!$A:$H,8, FALSE),0)</f>
        <v>0</v>
      </c>
      <c r="K15" s="20" t="str">
        <f t="shared" si="7"/>
        <v xml:space="preserve">Dans la préfecture de Kemo, pour la sous-préfecture de Dekoa, le pourcentage de ménages ayant quitté la localité d'origine (principale raison du premier déplacement) à cause de CONFLITS COMMUNAUTAIRES est de 4 %, à cause de CONFLITS ARMES (inclus affrontements et attaques armées) est de 88 % , à cause de l'ARRIVEE DE GROUPES D'ELEVEURS TRANSHUMANTS (armés ou non) est de 9 %,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15" s="147">
        <f>_xlfn.IFNA(VLOOKUP(CONCATENATE("length_idp_ipc1_mois",$B15),MSNA_Outcomes_IPC!$A:$H,8, FALSE),0)</f>
        <v>0</v>
      </c>
      <c r="M15" s="147">
        <f>_xlfn.IFNA(VLOOKUP(CONCATENATE("length_idp_ipc1_3_mois",$B15),MSNA_Outcomes_IPC!$A:$H,8, FALSE),0)</f>
        <v>2.4219347612749E-2</v>
      </c>
      <c r="N15" s="147">
        <f>_xlfn.IFNA(VLOOKUP(CONCATENATE("length_idp_ipc 3_5_mois",$B15),MSNA_Outcomes_IPC!$A:$H,8, FALSE),0)</f>
        <v>0.105124419416562</v>
      </c>
      <c r="O15" s="147">
        <f>_xlfn.IFNA(VLOOKUP(CONCATENATE("length_idp_ipc5_12_mois",$B15),MSNA_Outcomes_IPC!$A:$H,8, FALSE),0)</f>
        <v>0.332400748223454</v>
      </c>
      <c r="P15" s="147">
        <f>_xlfn.IFNA(VLOOKUP(CONCATENATE("length_idp_ipc12_mois_ou_plus",$B15),MSNA_Outcomes_IPC!$A:$H,8, FALSE),0)</f>
        <v>0.53825548474723495</v>
      </c>
      <c r="Q15" s="147">
        <f>_xlfn.IFNA(VLOOKUP(CONCATENATE("length_idp_ipcnsp",$B15),MSNA_Outcomes_IPC!$A:$H,8, FALSE),0)</f>
        <v>0</v>
      </c>
      <c r="R15" s="20" t="str">
        <f t="shared" si="8"/>
        <v xml:space="preserve">Dans la préfecture de Kemo, pour la sous-préfecture de Dekoa et pour les personnes déplacées, le pourcentage de ménages déplacés depuis MOINS D'1 MOIS est de 0%, le pourcentage déplacés depuis ENTRE 1 ET 3 MOIS est de 2%, le pourcentage de ménages déplacés depuis ENTRE 3 et 5 MOIS est de 11%, le pourcentage déplacés depuis ENTRE 5 MOIS ET UN AN est de 33% et le pourcentage de ménages déplacés depuis PLUS D'UN AN est de 54 %. Le pourcentage de NON REPONDANTS est de 0%. </v>
      </c>
      <c r="S15" s="147">
        <f>_xlfn.IFNA(VLOOKUP(CONCATENATE("pin_mssc_rev4",$B15),MSNA_Outcomes_IPC!$A:$H,8, FALSE),0)</f>
        <v>0.89463524921303605</v>
      </c>
      <c r="T15" s="147">
        <f>_xlfn.IFNA(VLOOKUP(CONCATENATE("pin_mssc_rev3",$B15),MSNA_Outcomes_IPC!$A:$H,8, FALSE),0)</f>
        <v>6.5921109715828194E-2</v>
      </c>
      <c r="U15" s="147">
        <f>_xlfn.IFNA(VLOOKUP(CONCATENATE("pin_mssc_rev2",$B15),MSNA_Outcomes_IPC!$A:$H,8, FALSE),0)</f>
        <v>3.1124321255345699E-2</v>
      </c>
      <c r="V15" s="147">
        <f>_xlfn.IFNA(VLOOKUP(CONCATENATE("pin_mssc_rev1",$B15),MSNA_Outcomes_IPC!$A:$H,8, FALSE),0)</f>
        <v>8.3193198157904494E-3</v>
      </c>
      <c r="W15" s="20" t="str">
        <f t="shared" si="9"/>
        <v xml:space="preserve">Dans la préfecture de Kemo, pour la sous-préfecture de Dekoa, le pourcentage de ménages ayant moins de 50'000 XAF de revenu total pour le ménage par mois est de 89%, le pourcentage ayant entre 50'000 XAF et 100 000 XAF de revenu total par mois s'élève à 7 %, tandis que le pourcentage ayant entre 100'000 XAF et 200'000 XAF de revenu total pour le ménage par mois est de 3 % et que la part ayant plus de 200'000 XAF de revenu total par mois est de 1%. </v>
      </c>
      <c r="X15" s="147">
        <f>_xlfn.IFNA(VLOOKUP(CONCATENATE("pin_mssc_dep1",$B15),MSNA_Outcomes_IPC!$A:$H,8, FALSE),0)</f>
        <v>2.8815450862010199E-2</v>
      </c>
      <c r="Y15" s="147">
        <f>_xlfn.IFNA(VLOOKUP(CONCATENATE("pin_mssc_dep2",$B15),MSNA_Outcomes_IPC!$A:$H,8, FALSE),0)</f>
        <v>6.6778840455501795E-2</v>
      </c>
      <c r="Z15" s="147">
        <f>_xlfn.IFNA(VLOOKUP(CONCATENATE("pin_mssc_dep3",$B15),MSNA_Outcomes_IPC!$A:$H,8, FALSE),0)</f>
        <v>0.26073002760535702</v>
      </c>
      <c r="AA15" s="147">
        <f>_xlfn.IFNA(VLOOKUP(CONCATENATE("pin_mssc_dep4",$B15),MSNA_Outcomes_IPC!$A:$H,8, FALSE),0)</f>
        <v>0.18713455607783999</v>
      </c>
      <c r="AB15" s="147">
        <f>_xlfn.IFNA(VLOOKUP(CONCATENATE("pin_mssc_dep5",$B15),MSNA_Outcomes_IPC!$A:$H,8, FALSE),0)</f>
        <v>0.456541124999291</v>
      </c>
      <c r="AC15" s="20" t="str">
        <f t="shared" si="0"/>
        <v xml:space="preserve">Dans la préfecture de Kemo, pour la sous-préfecture de Dekoa, le pourcentage de ménages dont MOINS DE 30% DES DEPENSES sont consacrées à la NOURRITURE est de 3%, le pourcentage dont ENTRE 30% ET 50% des DEPENSES sont consacrées à la NOURRITURE est de 7 %, tandis que le pourcentage de ménages dont ENTRE 50% et 65% des DEPENSES sont consacrées à la NOURRITURE est de 26 %. La part ménages consacrant ENTRE 65% ET 75% DE LEURS DEPENSES à la NOURRITURE est de 19 % et le pourcentage consacrant PLUS DE 75% DE LEURS DEPENSES à la NOURRITURE est de 46%. </v>
      </c>
      <c r="AD15" s="147">
        <f>_xlfn.IFNA(VLOOKUP(CONCATENATE("secal_2_durable_ipc100%_durable",$B15),MSNA_Outcomes_IPC!$A:$H,8, FALSE),0)</f>
        <v>0.29750358533284499</v>
      </c>
      <c r="AE15" s="147">
        <f>_xlfn.IFNA(VLOOKUP(CONCATENATE("secal_2_durable_ipc75+_durable",$B15),MSNA_Outcomes_IPC!$A:$H,8, FALSE),0)</f>
        <v>0.42168406510385398</v>
      </c>
      <c r="AF15" s="147">
        <f>_xlfn.IFNA(VLOOKUP(CONCATENATE("secal_2_durable_ipc50+_durable",$B15),MSNA_Outcomes_IPC!$A:$H,8, FALSE),0)</f>
        <v>0.22498845659955299</v>
      </c>
      <c r="AG15" s="147">
        <f>_xlfn.IFNA(VLOOKUP(CONCATENATE("secal_2_durable_ipc50-_durable",$B15),MSNA_Outcomes_IPC!$A:$H,8, FALSE),0)</f>
        <v>5.5823892963747297E-2</v>
      </c>
      <c r="AH15" s="147">
        <f>_xlfn.IFNA(VLOOKUP(CONCATENATE("secal_2_durable_ipc0_durable",$B15),MSNA_Outcomes_IPC!$A:$H,8, FALSE),0)</f>
        <v>0</v>
      </c>
      <c r="AI15" s="20" t="str">
        <f t="shared" si="1"/>
        <v xml:space="preserve">Dans la préfecture de Kemo, pour la sous-préfecture de Dekoa , le pourcentage de ménages dont TOUS les aliments consommés proviennent de SOURCES DURABLES (propre prod, achats, chasse, troc) est de 30%, le pourcentage dont LA MAJORITE des aliments consommés (&gt; 75%) proviennent de SOURCES DURABLES (propre prod, achats, chasse, troc) est de 42%, le pourcentage dont PLUS DE LA MOITIE des aliments consommés (&gt; 50%) proviennent de SOURCES DURABLES (propre prod, achats, chasse, troc) est de 22%, le pourcentage de menages dont SEULE lA MOITIE OU MOINS des aliments consommés (&lt;= 50%) proviennent de SOURCES DURABLES (propre prod, achats, chasse, troc) est de 6%, le pourcentage de ménages  dont tous les aliments consommés proviennent de SOURCES NON DURABLES (emprunt, dons, aide) est de 0%. </v>
      </c>
      <c r="AJ15" s="147">
        <f>_xlfn.IFNA(VLOOKUP(CONCATENATE("secal_6_ipcNA",$B15),MSNA_Outcomes_IPC!$A:$H,8, FALSE),0)</f>
        <v>0.82395041651509704</v>
      </c>
      <c r="AK15" s="20" t="str">
        <f t="shared" si="2"/>
        <v xml:space="preserve">Dans la préfecture de Kemo, pour la sous-préfecture de Dekoa, le pourcentage de ménages déclarant avoir PRATIQUE L'AGRICULTURE DE FACON OPTIMALE, au cours de la saison, est de 82%. </v>
      </c>
      <c r="AL15" s="147">
        <f>_xlfn.IFNA(VLOOKUP(CONCATENATE("secal_6_raisons_ipcautre_activite",$B15),MSNA_Outcomes_IPC!$A:$H,8, FALSE),0)</f>
        <v>5.3720835413717097E-2</v>
      </c>
      <c r="AM15" s="147">
        <f>_xlfn.IFNA(VLOOKUP(CONCATENATE("secal_6_raisons_ipcmanque_semences_staff_fin_natur",$B15),MSNA_Outcomes_IPC!$A:$H,8, FALSE),0)</f>
        <v>0.94627916458628303</v>
      </c>
      <c r="AN15" s="147">
        <f>_xlfn.IFNA(VLOOKUP(CONCATENATE("secal_6_raisons_ipcinsecurite",$B15),MSNA_Outcomes_IPC!$A:$H,8, FALSE),0)</f>
        <v>0</v>
      </c>
      <c r="AO15" s="20" t="str">
        <f t="shared" si="3"/>
        <v>Dans la préfecture de Kemo, pour la sous-préfecture de Dekoa, parmi les personnes ayant déclaré une pratique non optimale de l'agriculture optimale ou pas de pratique du tout, le % de ménages déclarant n'avoir JAMAIS CULTIVE / AUTRES SOURCES DE REVENUS s'élève à 5%.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95%. Enfin le pourcentage déclarant ne pas avoir pratiqué de façon optimale l'agriculture à cause de l'INSECURITE LORS DE LA CULTURE OU DE LA RECOLTE (Raisons principale uniquement) est de 0%.</v>
      </c>
      <c r="AP15" s="92"/>
      <c r="AQ15" s="93"/>
      <c r="AR15" s="93"/>
      <c r="AS15" s="93"/>
      <c r="AT15" s="93"/>
      <c r="AU15" s="93"/>
      <c r="AV15" s="20" t="str">
        <f t="shared" si="4"/>
        <v xml:space="preserve">Dans la préfecture de Kemo, pour la sous-préfecture de Dekoa,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15" s="92"/>
      <c r="AX15" s="93"/>
      <c r="AY15" s="93"/>
      <c r="AZ15" s="93"/>
      <c r="BA15" s="93"/>
      <c r="BB15" s="20" t="str">
        <f t="shared" si="5"/>
        <v xml:space="preserve">Dans la préfecture de Kemo, pour la sous-préfecture de Dekoa,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15" s="147">
        <f>_xlfn.IFNA(VLOOKUP(CONCATENATE("wash_ipcSA_surlelieu",$B15),MSNA_Outcomes_IPC!$A:$H,8, FALSE),0)</f>
        <v>1.2342602278058201E-2</v>
      </c>
      <c r="BD15" s="147">
        <f>_xlfn.IFNA(VLOOKUP(CONCATENATE("wash_ipcSA_30-",$B15),MSNA_Outcomes_IPC!$A:$H,8, FALSE),0)</f>
        <v>0.51129423805634</v>
      </c>
      <c r="BE15" s="147">
        <f>_xlfn.IFNA(VLOOKUP(CONCATENATE("wash_ipcSA_30+",$B15),MSNA_Outcomes_IPC!$A:$H,8, FALSE),0)</f>
        <v>0.15645285364534101</v>
      </c>
      <c r="BF15" s="147">
        <f>_xlfn.IFNA(VLOOKUP(CONCATENATE("wash_ipcSnA",$B15),MSNA_Outcomes_IPC!$A:$H,8, FALSE),0)</f>
        <v>7.0316568641761903E-2</v>
      </c>
      <c r="BG15" s="147">
        <f>_xlfn.IFNA(VLOOKUP(CONCATENATE("wash_ipcsurface",$B15),MSNA_Outcomes_IPC!$A:$H,8, FALSE),0)</f>
        <v>0.24959373737849899</v>
      </c>
      <c r="BH15" s="131" t="str">
        <f t="shared" si="6"/>
        <v xml:space="preserve">Dans la préfecture de Kemo, pour la sous-préfecture de Dekoa, la porportion de ménages déclarant que l'eau provient d'une SOURCE AMELIOREE DISPONIBLE SUR LE LIEU est de 1%. La proportion déclarant que l'eau provient d'une SOURCE AMELIOREE et est DISPONIBLE A MOINS DE 30 MINUTES (aller-retour et temps d'attente inclu) s'élève à 
51% et le pourcentage déclarant une SOURCE AMELIOREE DISPONIBLE A PLUS DE 30 minutes (aller-retour et temps d'attente inclu) est de 16%. La proportion de ménages déclarant que l'eau provient d'une SOURCES NON AMELIOREE est de 7% et que l'eau provient directement des rivières, lacs, surface, etc., de 25%. </v>
      </c>
    </row>
    <row r="16" spans="1:60" ht="90.75" customHeight="1">
      <c r="A16" s="28" t="s">
        <v>62</v>
      </c>
      <c r="B16" s="80" t="s">
        <v>64</v>
      </c>
      <c r="C16" s="146">
        <f>_xlfn.IFNA(VLOOKUP(CONCATENATE("rtl_ipcconflit_comm",$B16),MSNA_Outcomes_IPC!$A:$H,8, FALSE),0)</f>
        <v>5.4782548632193999E-2</v>
      </c>
      <c r="D16" s="147">
        <f>_xlfn.IFNA(VLOOKUP(CONCATENATE("rtl_ipcconflit_arme",$B16),MSNA_Outcomes_IPC!$A:$H,8, FALSE),0)</f>
        <v>0.94521745136780599</v>
      </c>
      <c r="E16" s="147">
        <f>_xlfn.IFNA(VLOOKUP(CONCATENATE("rtl_ipctranshumance",$B16),MSNA_Outcomes_IPC!$A:$H,8, FALSE),0)</f>
        <v>0</v>
      </c>
      <c r="F16" s="147">
        <f>_xlfn.IFNA(VLOOKUP(CONCATENATE("rtl_ipccatastophe_nat",$B16),MSNA_Outcomes_IPC!$A:$H,8, FALSE),0)</f>
        <v>0</v>
      </c>
      <c r="G16" s="147">
        <f>_xlfn.IFNA(VLOOKUP(CONCATENATE("rtl_ipcrecherche_service",$B16),MSNA_Outcomes_IPC!$A:$H,8, FALSE),0)</f>
        <v>0</v>
      </c>
      <c r="H16" s="147">
        <v>0</v>
      </c>
      <c r="I16" s="147">
        <f>_xlfn.IFNA(VLOOKUP(CONCATENATE("rtl_ipcautre",$B16),MSNA_Outcomes_IPC!$A:$H,8, FALSE),0)</f>
        <v>0</v>
      </c>
      <c r="J16" s="147">
        <f>_xlfn.IFNA(VLOOKUP(CONCATENATE("rtl_ipcnsp",$B16),MSNA_Outcomes_IPC!$A:$H,8, FALSE),0)</f>
        <v>0</v>
      </c>
      <c r="K16" s="20" t="str">
        <f t="shared" si="7"/>
        <v xml:space="preserve">Dans la préfecture de Kemo, pour la sous-préfecture de Mala, le pourcentage de ménages ayant quitté la localité d'origine (principale raison du premier déplacement) à cause de CONFLITS COMMUNAUTAIRES est de 5 %, à cause de CONFLITS ARMES (inclus affrontements et attaques armées) est de 95 %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16" s="147">
        <f>_xlfn.IFNA(VLOOKUP(CONCATENATE("length_idp_ipc1_mois",$B16),MSNA_Outcomes_IPC!$A:$H,8, FALSE),0)</f>
        <v>0</v>
      </c>
      <c r="M16" s="147">
        <f>_xlfn.IFNA(VLOOKUP(CONCATENATE("length_idp_ipc1_3_mois",$B16),MSNA_Outcomes_IPC!$A:$H,8, FALSE),0)</f>
        <v>0</v>
      </c>
      <c r="N16" s="147">
        <f>_xlfn.IFNA(VLOOKUP(CONCATENATE("length_idp_ipc 3_5_mois",$B16),MSNA_Outcomes_IPC!$A:$H,8, FALSE),0)</f>
        <v>0.18860459527277501</v>
      </c>
      <c r="O16" s="147">
        <f>_xlfn.IFNA(VLOOKUP(CONCATENATE("length_idp_ipc5_12_mois",$B16),MSNA_Outcomes_IPC!$A:$H,8, FALSE),0)</f>
        <v>0.42621743589676298</v>
      </c>
      <c r="P16" s="147">
        <f>_xlfn.IFNA(VLOOKUP(CONCATENATE("length_idp_ipc12_mois_ou_plus",$B16),MSNA_Outcomes_IPC!$A:$H,8, FALSE),0)</f>
        <v>0.38517796883046101</v>
      </c>
      <c r="Q16" s="147">
        <f>_xlfn.IFNA(VLOOKUP(CONCATENATE("length_idp_ipcnsp",$B16),MSNA_Outcomes_IPC!$A:$H,8, FALSE),0)</f>
        <v>0</v>
      </c>
      <c r="R16" s="20" t="str">
        <f t="shared" si="8"/>
        <v xml:space="preserve">Dans la préfecture de Kemo, pour la sous-préfecture de Mala et pour les personnes déplacées, le pourcentage de ménages déplacés depuis MOINS D'1 MOIS est de 0%, le pourcentage déplacés depuis ENTRE 1 ET 3 MOIS est de 0%, le pourcentage de ménages déplacés depuis ENTRE 3 et 5 MOIS est de 19%, le pourcentage déplacés depuis ENTRE 5 MOIS ET UN AN est de 43% et le pourcentage de ménages déplacés depuis PLUS D'UN AN est de 39 %. Le pourcentage de NON REPONDANTS est de 0%. </v>
      </c>
      <c r="S16" s="147">
        <f>_xlfn.IFNA(VLOOKUP(CONCATENATE("pin_mssc_rev4",$B16),MSNA_Outcomes_IPC!$A:$H,8, FALSE),0)</f>
        <v>0.89271432255379901</v>
      </c>
      <c r="T16" s="147">
        <f>_xlfn.IFNA(VLOOKUP(CONCATENATE("pin_mssc_rev3",$B16),MSNA_Outcomes_IPC!$A:$H,8, FALSE),0)</f>
        <v>8.5295927892634904E-2</v>
      </c>
      <c r="U16" s="147">
        <f>_xlfn.IFNA(VLOOKUP(CONCATENATE("pin_mssc_rev2",$B16),MSNA_Outcomes_IPC!$A:$H,8, FALSE),0)</f>
        <v>1.09948747767831E-2</v>
      </c>
      <c r="V16" s="147">
        <f>_xlfn.IFNA(VLOOKUP(CONCATENATE("pin_mssc_rev1",$B16),MSNA_Outcomes_IPC!$A:$H,8, FALSE),0)</f>
        <v>1.09948747767831E-2</v>
      </c>
      <c r="W16" s="20" t="str">
        <f t="shared" si="9"/>
        <v xml:space="preserve">Dans la préfecture de Kemo, pour la sous-préfecture de Mala, le pourcentage de ménages ayant moins de 50'000 XAF de revenu total pour le ménage par mois est de 89%, le pourcentage ayant entre 50'000 XAF et 100 000 XAF de revenu total par mois s'élève à 9 %, tandis que le pourcentage ayant entre 100'000 XAF et 200'000 XAF de revenu total pour le ménage par mois est de 1 % et que la part ayant plus de 200'000 XAF de revenu total par mois est de 1%. </v>
      </c>
      <c r="X16" s="147">
        <f>_xlfn.IFNA(VLOOKUP(CONCATENATE("pin_mssc_dep1",$B16),MSNA_Outcomes_IPC!$A:$H,8, FALSE),0)</f>
        <v>5.9616645684846203E-2</v>
      </c>
      <c r="Y16" s="147">
        <f>_xlfn.IFNA(VLOOKUP(CONCATENATE("pin_mssc_dep2",$B16),MSNA_Outcomes_IPC!$A:$H,8, FALSE),0)</f>
        <v>8.4752477294668199E-2</v>
      </c>
      <c r="Z16" s="147">
        <f>_xlfn.IFNA(VLOOKUP(CONCATENATE("pin_mssc_dep3",$B16),MSNA_Outcomes_IPC!$A:$H,8, FALSE),0)</f>
        <v>0.249923808725904</v>
      </c>
      <c r="AA16" s="147">
        <f>_xlfn.IFNA(VLOOKUP(CONCATENATE("pin_mssc_dep4",$B16),MSNA_Outcomes_IPC!$A:$H,8, FALSE),0)</f>
        <v>0.16531081222963601</v>
      </c>
      <c r="AB16" s="147">
        <f>_xlfn.IFNA(VLOOKUP(CONCATENATE("pin_mssc_dep5",$B16),MSNA_Outcomes_IPC!$A:$H,8, FALSE),0)</f>
        <v>0.44039625606494498</v>
      </c>
      <c r="AC16" s="20" t="str">
        <f t="shared" si="0"/>
        <v xml:space="preserve">Dans la préfecture de Kemo, pour la sous-préfecture de Mala, le pourcentage de ménages dont MOINS DE 30% DES DEPENSES sont consacrées à la NOURRITURE est de 6%, le pourcentage dont ENTRE 30% ET 50% des DEPENSES sont consacrées à la NOURRITURE est de 8 %, tandis que le pourcentage de ménages dont ENTRE 50% et 65% des DEPENSES sont consacrées à la NOURRITURE est de 25 %. La part ménages consacrant ENTRE 65% ET 75% DE LEURS DEPENSES à la NOURRITURE est de 17 % et le pourcentage consacrant PLUS DE 75% DE LEURS DEPENSES à la NOURRITURE est de 44%. </v>
      </c>
      <c r="AD16" s="147">
        <f>_xlfn.IFNA(VLOOKUP(CONCATENATE("secal_2_durable_ipc100%_durable",$B16),MSNA_Outcomes_IPC!$A:$H,8, FALSE),0)</f>
        <v>0.24512130892592299</v>
      </c>
      <c r="AE16" s="147">
        <f>_xlfn.IFNA(VLOOKUP(CONCATENATE("secal_2_durable_ipc75+_durable",$B16),MSNA_Outcomes_IPC!$A:$H,8, FALSE),0)</f>
        <v>0.51590515718688201</v>
      </c>
      <c r="AF16" s="147">
        <f>_xlfn.IFNA(VLOOKUP(CONCATENATE("secal_2_durable_ipc50+_durable",$B16),MSNA_Outcomes_IPC!$A:$H,8, FALSE),0)</f>
        <v>0.19790825457452399</v>
      </c>
      <c r="AG16" s="147">
        <f>_xlfn.IFNA(VLOOKUP(CONCATENATE("secal_2_durable_ipc50-_durable",$B16),MSNA_Outcomes_IPC!$A:$H,8, FALSE),0)</f>
        <v>3.14724916051232E-2</v>
      </c>
      <c r="AH16" s="147">
        <f>_xlfn.IFNA(VLOOKUP(CONCATENATE("secal_2_durable_ipc0_durable",$B16),MSNA_Outcomes_IPC!$A:$H,8, FALSE),0)</f>
        <v>9.59278770754835E-3</v>
      </c>
      <c r="AI16" s="20" t="str">
        <f t="shared" si="1"/>
        <v xml:space="preserve">Dans la préfecture de Kemo, pour la sous-préfecture de Mala , le pourcentage de ménages dont TOUS les aliments consommés proviennent de SOURCES DURABLES (propre prod, achats, chasse, troc) est de 25%, le pourcentage dont LA MAJORITE des aliments consommés (&gt; 75%) proviennent de SOURCES DURABLES (propre prod, achats, chasse, troc) est de 52%, le pourcentage dont PLUS DE LA MOITIE des aliments consommés (&gt; 50%) proviennent de SOURCES DURABLES (propre prod, achats, chasse, troc) est de 20%, le pourcentage de menages dont SEULE lA MOITIE OU MOINS des aliments consommés (&lt;= 50%) proviennent de SOURCES DURABLES (propre prod, achats, chasse, troc) est de 3%, le pourcentage de ménages  dont tous les aliments consommés proviennent de SOURCES NON DURABLES (emprunt, dons, aide) est de 1%. </v>
      </c>
      <c r="AJ16" s="147">
        <f>_xlfn.IFNA(VLOOKUP(CONCATENATE("secal_6_ipcNA",$B16),MSNA_Outcomes_IPC!$A:$H,8, FALSE),0)</f>
        <v>0.88621508252518</v>
      </c>
      <c r="AK16" s="20" t="str">
        <f t="shared" si="2"/>
        <v xml:space="preserve">Dans la préfecture de Kemo, pour la sous-préfecture de Mala, le pourcentage de ménages déclarant avoir PRATIQUE L'AGRICULTURE DE FACON OPTIMALE, au cours de la saison, est de 89%. </v>
      </c>
      <c r="AL16" s="147">
        <f>_xlfn.IFNA(VLOOKUP(CONCATENATE("secal_6_raisons_ipcautre_activite",$B16),MSNA_Outcomes_IPC!$A:$H,8, FALSE),0)</f>
        <v>0</v>
      </c>
      <c r="AM16" s="147">
        <f>_xlfn.IFNA(VLOOKUP(CONCATENATE("secal_6_raisons_ipcmanque_semences_staff_fin_natur",$B16),MSNA_Outcomes_IPC!$A:$H,8, FALSE),0)</f>
        <v>1</v>
      </c>
      <c r="AN16" s="147">
        <f>_xlfn.IFNA(VLOOKUP(CONCATENATE("secal_6_raisons_ipcinsecurite",$B16),MSNA_Outcomes_IPC!$A:$H,8, FALSE),0)</f>
        <v>0</v>
      </c>
      <c r="AO16" s="20" t="str">
        <f t="shared" si="3"/>
        <v>Dans la préfecture de Kemo, pour la sous-préfecture de Mala,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100%. Enfin le pourcentage déclarant ne pas avoir pratiqué de façon optimale l'agriculture à cause de l'INSECURITE LORS DE LA CULTURE OU DE LA RECOLTE (Raisons principale uniquement) est de 0%.</v>
      </c>
      <c r="AP16" s="92"/>
      <c r="AQ16" s="93"/>
      <c r="AR16" s="93"/>
      <c r="AS16" s="93"/>
      <c r="AT16" s="93"/>
      <c r="AU16" s="93"/>
      <c r="AV16" s="20" t="str">
        <f t="shared" si="4"/>
        <v xml:space="preserve">Dans la préfecture de Kemo, pour la sous-préfecture de Mala,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16" s="92"/>
      <c r="AX16" s="93"/>
      <c r="AY16" s="93"/>
      <c r="AZ16" s="93"/>
      <c r="BA16" s="93"/>
      <c r="BB16" s="20" t="str">
        <f t="shared" si="5"/>
        <v xml:space="preserve">Dans la préfecture de Kemo, pour la sous-préfecture de Mala,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16" s="147">
        <f>_xlfn.IFNA(VLOOKUP(CONCATENATE("wash_ipcSA_surlelieu",$B16),MSNA_Outcomes_IPC!$A:$H,8, FALSE),0)</f>
        <v>0</v>
      </c>
      <c r="BD16" s="147">
        <f>_xlfn.IFNA(VLOOKUP(CONCATENATE("wash_ipcSA_30-",$B16),MSNA_Outcomes_IPC!$A:$H,8, FALSE),0)</f>
        <v>0.59599547488010596</v>
      </c>
      <c r="BE16" s="147">
        <f>_xlfn.IFNA(VLOOKUP(CONCATENATE("wash_ipcSA_30+",$B16),MSNA_Outcomes_IPC!$A:$H,8, FALSE),0)</f>
        <v>0.18779722353844999</v>
      </c>
      <c r="BF16" s="147">
        <f>_xlfn.IFNA(VLOOKUP(CONCATENATE("wash_ipcSnA",$B16),MSNA_Outcomes_IPC!$A:$H,8, FALSE),0)</f>
        <v>3.8939905225180198E-2</v>
      </c>
      <c r="BG16" s="147">
        <f>_xlfn.IFNA(VLOOKUP(CONCATENATE("wash_ipcsurface",$B16),MSNA_Outcomes_IPC!$A:$H,8, FALSE),0)</f>
        <v>0.17726739635626301</v>
      </c>
      <c r="BH16" s="131" t="str">
        <f t="shared" si="6"/>
        <v xml:space="preserve">Dans la préfecture de Kemo, pour la sous-préfecture de Mala, la porportion de ménages déclarant que l'eau provient d'une SOURCE AMELIOREE DISPONIBLE SUR LE LIEU est de 0%. La proportion déclarant que l'eau provient d'une SOURCE AMELIOREE et est DISPONIBLE A MOINS DE 30 MINUTES (aller-retour et temps d'attente inclu) s'élève à 
60% et le pourcentage déclarant une SOURCE AMELIOREE DISPONIBLE A PLUS DE 30 minutes (aller-retour et temps d'attente inclu) est de 19%. La proportion de ménages déclarant que l'eau provient d'une SOURCES NON AMELIOREE est de 4% et que l'eau provient directement des rivières, lacs, surface, etc., de 18%. </v>
      </c>
    </row>
    <row r="17" spans="1:60" ht="90.75" customHeight="1">
      <c r="A17" s="28" t="s">
        <v>62</v>
      </c>
      <c r="B17" s="80" t="s">
        <v>65</v>
      </c>
      <c r="C17" s="146">
        <f>_xlfn.IFNA(VLOOKUP(CONCATENATE("rtl_ipcconflit_comm",$B17),MSNA_Outcomes_IPC!$A:$H,8, FALSE),0)</f>
        <v>0</v>
      </c>
      <c r="D17" s="147">
        <f>_xlfn.IFNA(VLOOKUP(CONCATENATE("rtl_ipcconflit_arme",$B17),MSNA_Outcomes_IPC!$A:$H,8, FALSE),0)</f>
        <v>0.84112567478475997</v>
      </c>
      <c r="E17" s="147">
        <f>_xlfn.IFNA(VLOOKUP(CONCATENATE("rtl_ipctranshumance",$B17),MSNA_Outcomes_IPC!$A:$H,8, FALSE),0)</f>
        <v>4.9454440951536699E-2</v>
      </c>
      <c r="F17" s="147">
        <f>_xlfn.IFNA(VLOOKUP(CONCATENATE("rtl_ipccatastophe_nat",$B17),MSNA_Outcomes_IPC!$A:$H,8, FALSE),0)</f>
        <v>0</v>
      </c>
      <c r="G17" s="147">
        <f>_xlfn.IFNA(VLOOKUP(CONCATENATE("rtl_ipcrecherche_service",$B17),MSNA_Outcomes_IPC!$A:$H,8, FALSE),0)</f>
        <v>0</v>
      </c>
      <c r="H17" s="147">
        <v>0.05</v>
      </c>
      <c r="I17" s="147">
        <v>0.06</v>
      </c>
      <c r="J17" s="147">
        <f>_xlfn.IFNA(VLOOKUP(CONCATENATE("rtl_ipcnsp",$B17),MSNA_Outcomes_IPC!$A:$H,8, FALSE),0)</f>
        <v>0</v>
      </c>
      <c r="K17" s="20" t="str">
        <f t="shared" si="7"/>
        <v xml:space="preserve">Dans la préfecture de Kemo, pour la sous-préfecture de Ndjoukou, le pourcentage de ménages ayant quitté la localité d'origine (principale raison du premier déplacement) à cause de CONFLITS COMMUNAUTAIRES est de 0 %, à cause de CONFLITS ARMES (inclus affrontements et attaques armées) est de 84 % , à cause de l'ARRIVEE DE GROUPES D'ELEVEURS TRANSHUMANTS (armés ou non) est de 5 %, à cause de CATASTROPHES NATURELLES (inondations, feux de brousse,…) est de 0 %, à cause de la RECHERCHE DE SERVICES (santé, éducation, etc.) est de 0 %, à cause de la RECHERCHE DE MOYENS D'EXISTENCE est de 5 % , à cause d'une AUTRE RAISON est de 6 %. Le pourcentage de NON REPONDANT est de 0%. </v>
      </c>
      <c r="L17" s="147">
        <f>_xlfn.IFNA(VLOOKUP(CONCATENATE("length_idp_ipc1_mois",$B17),MSNA_Outcomes_IPC!$A:$H,8, FALSE),0)</f>
        <v>0</v>
      </c>
      <c r="M17" s="147">
        <f>_xlfn.IFNA(VLOOKUP(CONCATENATE("length_idp_ipc1_3_mois",$B17),MSNA_Outcomes_IPC!$A:$H,8, FALSE),0)</f>
        <v>9.19712694736117E-2</v>
      </c>
      <c r="N17" s="147">
        <f>_xlfn.IFNA(VLOOKUP(CONCATENATE("length_idp_ipc 3_5_mois",$B17),MSNA_Outcomes_IPC!$A:$H,8, FALSE),0)</f>
        <v>0.234286929766265</v>
      </c>
      <c r="O17" s="147">
        <f>_xlfn.IFNA(VLOOKUP(CONCATENATE("length_idp_ipc5_12_mois",$B17),MSNA_Outcomes_IPC!$A:$H,8, FALSE),0)</f>
        <v>0.340414802267692</v>
      </c>
      <c r="P17" s="147">
        <f>_xlfn.IFNA(VLOOKUP(CONCATENATE("length_idp_ipc12_mois_ou_plus",$B17),MSNA_Outcomes_IPC!$A:$H,8, FALSE),0)</f>
        <v>0.33332699849243103</v>
      </c>
      <c r="Q17" s="147">
        <f>_xlfn.IFNA(VLOOKUP(CONCATENATE("length_idp_ipcnsp",$B17),MSNA_Outcomes_IPC!$A:$H,8, FALSE),0)</f>
        <v>0</v>
      </c>
      <c r="R17" s="20" t="str">
        <f t="shared" si="8"/>
        <v xml:space="preserve">Dans la préfecture de Kemo, pour la sous-préfecture de Ndjoukou et pour les personnes déplacées, le pourcentage de ménages déplacés depuis MOINS D'1 MOIS est de 0%, le pourcentage déplacés depuis ENTRE 1 ET 3 MOIS est de 9%, le pourcentage de ménages déplacés depuis ENTRE 3 et 5 MOIS est de 23%, le pourcentage déplacés depuis ENTRE 5 MOIS ET UN AN est de 34% et le pourcentage de ménages déplacés depuis PLUS D'UN AN est de 33 %. Le pourcentage de NON REPONDANTS est de 0%. </v>
      </c>
      <c r="S17" s="147">
        <f>_xlfn.IFNA(VLOOKUP(CONCATENATE("pin_mssc_rev4",$B17),MSNA_Outcomes_IPC!$A:$H,8, FALSE),0)</f>
        <v>0.88833339439465597</v>
      </c>
      <c r="T17" s="147">
        <f>_xlfn.IFNA(VLOOKUP(CONCATENATE("pin_mssc_rev3",$B17),MSNA_Outcomes_IPC!$A:$H,8, FALSE),0)</f>
        <v>0.111666605605344</v>
      </c>
      <c r="U17" s="147">
        <f>_xlfn.IFNA(VLOOKUP(CONCATENATE("pin_mssc_rev2",$B17),MSNA_Outcomes_IPC!$A:$H,8, FALSE),0)</f>
        <v>0</v>
      </c>
      <c r="V17" s="147">
        <f>_xlfn.IFNA(VLOOKUP(CONCATENATE("pin_mssc_rev1",$B17),MSNA_Outcomes_IPC!$A:$H,8, FALSE),0)</f>
        <v>0</v>
      </c>
      <c r="W17" s="20" t="str">
        <f t="shared" si="9"/>
        <v xml:space="preserve">Dans la préfecture de Kemo, pour la sous-préfecture de Ndjoukou, le pourcentage de ménages ayant moins de 50'000 XAF de revenu total pour le ménage par mois est de 89%, le pourcentage ayant entre 50'000 XAF et 100 000 XAF de revenu total par mois s'élève à 11 %, tandis que le pourcentage ayant entre 100'000 XAF et 200'000 XAF de revenu total pour le ménage par mois est de 0 % et que la part ayant plus de 200'000 XAF de revenu total par mois est de 0%. </v>
      </c>
      <c r="X17" s="147">
        <f>_xlfn.IFNA(VLOOKUP(CONCATENATE("pin_mssc_dep1",$B17),MSNA_Outcomes_IPC!$A:$H,8, FALSE),0)</f>
        <v>0.118850211338483</v>
      </c>
      <c r="Y17" s="147">
        <f>_xlfn.IFNA(VLOOKUP(CONCATENATE("pin_mssc_dep2",$B17),MSNA_Outcomes_IPC!$A:$H,8, FALSE),0)</f>
        <v>0.25123120946732802</v>
      </c>
      <c r="Z17" s="147">
        <f>_xlfn.IFNA(VLOOKUP(CONCATENATE("pin_mssc_dep3",$B17),MSNA_Outcomes_IPC!$A:$H,8, FALSE),0)</f>
        <v>0.21728775147771401</v>
      </c>
      <c r="AA17" s="147">
        <f>_xlfn.IFNA(VLOOKUP(CONCATENATE("pin_mssc_dep4",$B17),MSNA_Outcomes_IPC!$A:$H,8, FALSE),0)</f>
        <v>0.13645306381219399</v>
      </c>
      <c r="AB17" s="147">
        <f>_xlfn.IFNA(VLOOKUP(CONCATENATE("pin_mssc_dep5",$B17),MSNA_Outcomes_IPC!$A:$H,8, FALSE),0)</f>
        <v>0.276177763904282</v>
      </c>
      <c r="AC17" s="20" t="str">
        <f t="shared" si="0"/>
        <v xml:space="preserve">Dans la préfecture de Kemo, pour la sous-préfecture de Ndjoukou, le pourcentage de ménages dont MOINS DE 30% DES DEPENSES sont consacrées à la NOURRITURE est de 12%, le pourcentage dont ENTRE 30% ET 50% des DEPENSES sont consacrées à la NOURRITURE est de 25 %, tandis que le pourcentage de ménages dont ENTRE 50% et 65% des DEPENSES sont consacrées à la NOURRITURE est de 22 %. La part ménages consacrant ENTRE 65% ET 75% DE LEURS DEPENSES à la NOURRITURE est de 14 % et le pourcentage consacrant PLUS DE 75% DE LEURS DEPENSES à la NOURRITURE est de 28%. </v>
      </c>
      <c r="AD17" s="147">
        <f>_xlfn.IFNA(VLOOKUP(CONCATENATE("secal_2_durable_ipc100%_durable",$B17),MSNA_Outcomes_IPC!$A:$H,8, FALSE),0)</f>
        <v>0.42281868838571901</v>
      </c>
      <c r="AE17" s="147">
        <f>_xlfn.IFNA(VLOOKUP(CONCATENATE("secal_2_durable_ipc75+_durable",$B17),MSNA_Outcomes_IPC!$A:$H,8, FALSE),0)</f>
        <v>0.306538411322687</v>
      </c>
      <c r="AF17" s="147">
        <f>_xlfn.IFNA(VLOOKUP(CONCATENATE("secal_2_durable_ipc50+_durable",$B17),MSNA_Outcomes_IPC!$A:$H,8, FALSE),0)</f>
        <v>0.25139837843157198</v>
      </c>
      <c r="AG17" s="147">
        <f>_xlfn.IFNA(VLOOKUP(CONCATENATE("secal_2_durable_ipc50-_durable",$B17),MSNA_Outcomes_IPC!$A:$H,8, FALSE),0)</f>
        <v>1.92445218600217E-2</v>
      </c>
      <c r="AH17" s="147">
        <f>_xlfn.IFNA(VLOOKUP(CONCATENATE("secal_2_durable_ipc0_durable",$B17),MSNA_Outcomes_IPC!$A:$H,8, FALSE),0)</f>
        <v>0</v>
      </c>
      <c r="AI17" s="20" t="str">
        <f t="shared" si="1"/>
        <v xml:space="preserve">Dans la préfecture de Kemo, pour la sous-préfecture de Ndjoukou , le pourcentage de ménages dont TOUS les aliments consommés proviennent de SOURCES DURABLES (propre prod, achats, chasse, troc) est de 42%, le pourcentage dont LA MAJORITE des aliments consommés (&gt; 75%) proviennent de SOURCES DURABLES (propre prod, achats, chasse, troc) est de 31%, le pourcentage dont PLUS DE LA MOITIE des aliments consommés (&gt; 50%) proviennent de SOURCES DURABLES (propre prod, achats, chasse, troc) est de 25%, le pourcentage de menages dont SEULE lA MOITIE OU MOINS des aliments consommés (&lt;= 50%) proviennent de SOURCES DURABLES (propre prod, achats, chasse, troc) est de 2%, le pourcentage de ménages  dont tous les aliments consommés proviennent de SOURCES NON DURABLES (emprunt, dons, aide) est de 0%. </v>
      </c>
      <c r="AJ17" s="147">
        <f>_xlfn.IFNA(VLOOKUP(CONCATENATE("secal_6_ipcNA",$B17),MSNA_Outcomes_IPC!$A:$H,8, FALSE),0)</f>
        <v>0.86818618649260004</v>
      </c>
      <c r="AK17" s="20" t="str">
        <f t="shared" si="2"/>
        <v xml:space="preserve">Dans la préfecture de Kemo, pour la sous-préfecture de Ndjoukou, le pourcentage de ménages déclarant avoir PRATIQUE L'AGRICULTURE DE FACON OPTIMALE, au cours de la saison, est de 87%. </v>
      </c>
      <c r="AL17" s="147">
        <f>_xlfn.IFNA(VLOOKUP(CONCATENATE("secal_6_raisons_ipcautre_activite",$B17),MSNA_Outcomes_IPC!$A:$H,8, FALSE),0)</f>
        <v>0</v>
      </c>
      <c r="AM17" s="147">
        <f>_xlfn.IFNA(VLOOKUP(CONCATENATE("secal_6_raisons_ipcmanque_semences_staff_fin_natur",$B17),MSNA_Outcomes_IPC!$A:$H,8, FALSE),0)</f>
        <v>0.88960260803149305</v>
      </c>
      <c r="AN17" s="147">
        <f>_xlfn.IFNA(VLOOKUP(CONCATENATE("secal_6_raisons_ipcinsecurite",$B17),MSNA_Outcomes_IPC!$A:$H,8, FALSE),0)</f>
        <v>0.11039739196850699</v>
      </c>
      <c r="AO17" s="20" t="str">
        <f t="shared" si="3"/>
        <v>Dans la préfecture de Kemo, pour la sous-préfecture de Ndjoukou,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89%. Enfin le pourcentage déclarant ne pas avoir pratiqué de façon optimale l'agriculture à cause de l'INSECURITE LORS DE LA CULTURE OU DE LA RECOLTE (Raisons principale uniquement) est de 11%.</v>
      </c>
      <c r="AP17" s="92"/>
      <c r="AQ17" s="93"/>
      <c r="AR17" s="93"/>
      <c r="AS17" s="93"/>
      <c r="AT17" s="93"/>
      <c r="AU17" s="93"/>
      <c r="AV17" s="20" t="str">
        <f t="shared" si="4"/>
        <v xml:space="preserve">Dans la préfecture de Kemo, pour la sous-préfecture de Ndjoukou,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17" s="92"/>
      <c r="AX17" s="93"/>
      <c r="AY17" s="93"/>
      <c r="AZ17" s="93"/>
      <c r="BA17" s="93"/>
      <c r="BB17" s="20" t="str">
        <f t="shared" si="5"/>
        <v xml:space="preserve">Dans la préfecture de Kemo, pour la sous-préfecture de Ndjoukou,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17" s="147">
        <f>_xlfn.IFNA(VLOOKUP(CONCATENATE("wash_ipcSA_surlelieu",$B17),MSNA_Outcomes_IPC!$A:$H,8, FALSE),0)</f>
        <v>1.0787605506379E-2</v>
      </c>
      <c r="BD17" s="147">
        <f>_xlfn.IFNA(VLOOKUP(CONCATENATE("wash_ipcSA_30-",$B17),MSNA_Outcomes_IPC!$A:$H,8, FALSE),0)</f>
        <v>0.56002504697734501</v>
      </c>
      <c r="BE17" s="147">
        <f>_xlfn.IFNA(VLOOKUP(CONCATENATE("wash_ipcSA_30+",$B17),MSNA_Outcomes_IPC!$A:$H,8, FALSE),0)</f>
        <v>0.11807375265855399</v>
      </c>
      <c r="BF17" s="147">
        <f>_xlfn.IFNA(VLOOKUP(CONCATENATE("wash_ipcSnA",$B17),MSNA_Outcomes_IPC!$A:$H,8, FALSE),0)</f>
        <v>0.24265547474443</v>
      </c>
      <c r="BG17" s="147">
        <f>_xlfn.IFNA(VLOOKUP(CONCATENATE("wash_ipcsurface",$B17),MSNA_Outcomes_IPC!$A:$H,8, FALSE),0)</f>
        <v>6.8458120113292498E-2</v>
      </c>
      <c r="BH17" s="131" t="str">
        <f t="shared" si="6"/>
        <v xml:space="preserve">Dans la préfecture de Kemo, pour la sous-préfecture de Ndjoukou, la porportion de ménages déclarant que l'eau provient d'une SOURCE AMELIOREE DISPONIBLE SUR LE LIEU est de 1%. La proportion déclarant que l'eau provient d'une SOURCE AMELIOREE et est DISPONIBLE A MOINS DE 30 MINUTES (aller-retour et temps d'attente inclu) s'élève à 
56% et le pourcentage déclarant une SOURCE AMELIOREE DISPONIBLE A PLUS DE 30 minutes (aller-retour et temps d'attente inclu) est de 12%. La proportion de ménages déclarant que l'eau provient d'une SOURCES NON AMELIOREE est de 24% et que l'eau provient directement des rivières, lacs, surface, etc., de 7%. </v>
      </c>
    </row>
    <row r="18" spans="1:60" ht="90.75" customHeight="1">
      <c r="A18" s="28" t="s">
        <v>62</v>
      </c>
      <c r="B18" s="80" t="s">
        <v>66</v>
      </c>
      <c r="C18" s="146">
        <f>_xlfn.IFNA(VLOOKUP(CONCATENATE("rtl_ipcconflit_comm",$B18),MSNA_Outcomes_IPC!$A:$H,8, FALSE),0)</f>
        <v>4.8151460969782199E-2</v>
      </c>
      <c r="D18" s="147">
        <f>_xlfn.IFNA(VLOOKUP(CONCATENATE("rtl_ipcconflit_arme",$B18),MSNA_Outcomes_IPC!$A:$H,8, FALSE),0)</f>
        <v>0.62439872787168504</v>
      </c>
      <c r="E18" s="147">
        <f>_xlfn.IFNA(VLOOKUP(CONCATENATE("rtl_ipctranshumance",$B18),MSNA_Outcomes_IPC!$A:$H,8, FALSE),0)</f>
        <v>8.6344663083133197E-2</v>
      </c>
      <c r="F18" s="147">
        <f>_xlfn.IFNA(VLOOKUP(CONCATENATE("rtl_ipccatastophe_nat",$B18),MSNA_Outcomes_IPC!$A:$H,8, FALSE),0)</f>
        <v>0</v>
      </c>
      <c r="G18" s="147">
        <f>_xlfn.IFNA(VLOOKUP(CONCATENATE("rtl_ipcrecherche_service",$B18),MSNA_Outcomes_IPC!$A:$H,8, FALSE),0)</f>
        <v>4.91949910767953E-2</v>
      </c>
      <c r="H18" s="147">
        <v>0.1</v>
      </c>
      <c r="I18" s="147">
        <v>0.09</v>
      </c>
      <c r="J18" s="147">
        <f>_xlfn.IFNA(VLOOKUP(CONCATENATE("rtl_ipcnsp",$B18),MSNA_Outcomes_IPC!$A:$H,8, FALSE),0)</f>
        <v>0</v>
      </c>
      <c r="K18" s="20" t="str">
        <f t="shared" si="7"/>
        <v xml:space="preserve">Dans la préfecture de Kemo, pour la sous-préfecture de Sibut, le pourcentage de ménages ayant quitté la localité d'origine (principale raison du premier déplacement) à cause de CONFLITS COMMUNAUTAIRES est de 5 %, à cause de CONFLITS ARMES (inclus affrontements et attaques armées) est de 62 % , à cause de l'ARRIVEE DE GROUPES D'ELEVEURS TRANSHUMANTS (armés ou non) est de 9 %, à cause de CATASTROPHES NATURELLES (inondations, feux de brousse,…) est de 0 %, à cause de la RECHERCHE DE SERVICES (santé, éducation, etc.) est de 5 %, à cause de la RECHERCHE DE MOYENS D'EXISTENCE est de 10 % , à cause d'une AUTRE RAISON est de 9 %. Le pourcentage de NON REPONDANT est de 0%. </v>
      </c>
      <c r="L18" s="147">
        <f>_xlfn.IFNA(VLOOKUP(CONCATENATE("length_idp_ipc1_mois",$B18),MSNA_Outcomes_IPC!$A:$H,8, FALSE),0)</f>
        <v>0.15697674416500099</v>
      </c>
      <c r="M18" s="147">
        <f>_xlfn.IFNA(VLOOKUP(CONCATENATE("length_idp_ipc1_3_mois",$B18),MSNA_Outcomes_IPC!$A:$H,8, FALSE),0)</f>
        <v>5.3249850940733999E-2</v>
      </c>
      <c r="N18" s="147">
        <f>_xlfn.IFNA(VLOOKUP(CONCATENATE("length_idp_ipc 3_5_mois",$B18),MSNA_Outcomes_IPC!$A:$H,8, FALSE),0)</f>
        <v>0.121079308295629</v>
      </c>
      <c r="O18" s="147">
        <f>_xlfn.IFNA(VLOOKUP(CONCATENATE("length_idp_ipc5_12_mois",$B18),MSNA_Outcomes_IPC!$A:$H,8, FALSE),0)</f>
        <v>0.32605843768251502</v>
      </c>
      <c r="P18" s="147">
        <f>_xlfn.IFNA(VLOOKUP(CONCATENATE("length_idp_ipc12_mois_ou_plus",$B18),MSNA_Outcomes_IPC!$A:$H,8, FALSE),0)</f>
        <v>0.34263565891612102</v>
      </c>
      <c r="Q18" s="147">
        <f>_xlfn.IFNA(VLOOKUP(CONCATENATE("length_idp_ipcnsp",$B18),MSNA_Outcomes_IPC!$A:$H,8, FALSE),0)</f>
        <v>0</v>
      </c>
      <c r="R18" s="20" t="str">
        <f t="shared" si="8"/>
        <v xml:space="preserve">Dans la préfecture de Kemo, pour la sous-préfecture de Sibut et pour les personnes déplacées, le pourcentage de ménages déplacés depuis MOINS D'1 MOIS est de 16%, le pourcentage déplacés depuis ENTRE 1 ET 3 MOIS est de 5%, le pourcentage de ménages déplacés depuis ENTRE 3 et 5 MOIS est de 12%, le pourcentage déplacés depuis ENTRE 5 MOIS ET UN AN est de 33% et le pourcentage de ménages déplacés depuis PLUS D'UN AN est de 34 %. Le pourcentage de NON REPONDANTS est de 0%. </v>
      </c>
      <c r="S18" s="147">
        <f>_xlfn.IFNA(VLOOKUP(CONCATENATE("pin_mssc_rev4",$B18),MSNA_Outcomes_IPC!$A:$H,8, FALSE),0)</f>
        <v>0.88304684993512705</v>
      </c>
      <c r="T18" s="147">
        <f>_xlfn.IFNA(VLOOKUP(CONCATENATE("pin_mssc_rev3",$B18),MSNA_Outcomes_IPC!$A:$H,8, FALSE),0)</f>
        <v>0.116953150064873</v>
      </c>
      <c r="U18" s="147">
        <f>_xlfn.IFNA(VLOOKUP(CONCATENATE("pin_mssc_rev2",$B18),MSNA_Outcomes_IPC!$A:$H,8, FALSE),0)</f>
        <v>0</v>
      </c>
      <c r="V18" s="147">
        <f>_xlfn.IFNA(VLOOKUP(CONCATENATE("pin_mssc_rev1",$B18),MSNA_Outcomes_IPC!$A:$H,8, FALSE),0)</f>
        <v>0</v>
      </c>
      <c r="W18" s="20" t="str">
        <f t="shared" si="9"/>
        <v xml:space="preserve">Dans la préfecture de Kemo, pour la sous-préfecture de Sibut, le pourcentage de ménages ayant moins de 50'000 XAF de revenu total pour le ménage par mois est de 88%, le pourcentage ayant entre 50'000 XAF et 100 000 XAF de revenu total par mois s'élève à 12 %, tandis que le pourcentage ayant entre 100'000 XAF et 200'000 XAF de revenu total pour le ménage par mois est de 0 % et que la part ayant plus de 200'000 XAF de revenu total par mois est de 0%. </v>
      </c>
      <c r="X18" s="147">
        <f>_xlfn.IFNA(VLOOKUP(CONCATENATE("pin_mssc_dep1",$B18),MSNA_Outcomes_IPC!$A:$H,8, FALSE),0)</f>
        <v>9.1789140350964596E-2</v>
      </c>
      <c r="Y18" s="147">
        <f>_xlfn.IFNA(VLOOKUP(CONCATENATE("pin_mssc_dep2",$B18),MSNA_Outcomes_IPC!$A:$H,8, FALSE),0)</f>
        <v>0.18761698086943299</v>
      </c>
      <c r="Z18" s="147">
        <f>_xlfn.IFNA(VLOOKUP(CONCATENATE("pin_mssc_dep3",$B18),MSNA_Outcomes_IPC!$A:$H,8, FALSE),0)</f>
        <v>8.8060157985044199E-2</v>
      </c>
      <c r="AA18" s="147">
        <f>_xlfn.IFNA(VLOOKUP(CONCATENATE("pin_mssc_dep4",$B18),MSNA_Outcomes_IPC!$A:$H,8, FALSE),0)</f>
        <v>0.19272526488813099</v>
      </c>
      <c r="AB18" s="147">
        <f>_xlfn.IFNA(VLOOKUP(CONCATENATE("pin_mssc_dep5",$B18),MSNA_Outcomes_IPC!$A:$H,8, FALSE),0)</f>
        <v>0.43980845590642698</v>
      </c>
      <c r="AC18" s="20" t="str">
        <f t="shared" si="0"/>
        <v xml:space="preserve">Dans la préfecture de Kemo, pour la sous-préfecture de Sibut, le pourcentage de ménages dont MOINS DE 30% DES DEPENSES sont consacrées à la NOURRITURE est de 9%, le pourcentage dont ENTRE 30% ET 50% des DEPENSES sont consacrées à la NOURRITURE est de 19 %, tandis que le pourcentage de ménages dont ENTRE 50% et 65% des DEPENSES sont consacrées à la NOURRITURE est de 9 %. La part ménages consacrant ENTRE 65% ET 75% DE LEURS DEPENSES à la NOURRITURE est de 19 % et le pourcentage consacrant PLUS DE 75% DE LEURS DEPENSES à la NOURRITURE est de 44%. </v>
      </c>
      <c r="AD18" s="147">
        <f>_xlfn.IFNA(VLOOKUP(CONCATENATE("secal_2_durable_ipc100%_durable",$B18),MSNA_Outcomes_IPC!$A:$H,8, FALSE),0)</f>
        <v>0.228654844171883</v>
      </c>
      <c r="AE18" s="147">
        <f>_xlfn.IFNA(VLOOKUP(CONCATENATE("secal_2_durable_ipc75+_durable",$B18),MSNA_Outcomes_IPC!$A:$H,8, FALSE),0)</f>
        <v>0.60492055020864799</v>
      </c>
      <c r="AF18" s="147">
        <f>_xlfn.IFNA(VLOOKUP(CONCATENATE("secal_2_durable_ipc50+_durable",$B18),MSNA_Outcomes_IPC!$A:$H,8, FALSE),0)</f>
        <v>0.110641067043577</v>
      </c>
      <c r="AG18" s="147">
        <f>_xlfn.IFNA(VLOOKUP(CONCATENATE("secal_2_durable_ipc50-_durable",$B18),MSNA_Outcomes_IPC!$A:$H,8, FALSE),0)</f>
        <v>4.9035884006670798E-2</v>
      </c>
      <c r="AH18" s="147">
        <f>_xlfn.IFNA(VLOOKUP(CONCATENATE("secal_2_durable_ipc0_durable",$B18),MSNA_Outcomes_IPC!$A:$H,8, FALSE),0)</f>
        <v>6.7476545692205002E-3</v>
      </c>
      <c r="AI18" s="20" t="str">
        <f t="shared" si="1"/>
        <v xml:space="preserve">Dans la préfecture de Kemo, pour la sous-préfecture de Sibut , le pourcentage de ménages dont TOUS les aliments consommés proviennent de SOURCES DURABLES (propre prod, achats, chasse, troc) est de 23%, le pourcentage dont LA MAJORITE des aliments consommés (&gt; 75%) proviennent de SOURCES DURABLES (propre prod, achats, chasse, troc) est de 60%, le pourcentage dont PLUS DE LA MOITIE des aliments consommés (&gt; 50%) proviennent de SOURCES DURABLES (propre prod, achats, chasse, troc) est de 11%, le pourcentage de menages dont SEULE lA MOITIE OU MOINS des aliments consommés (&lt;= 50%) proviennent de SOURCES DURABLES (propre prod, achats, chasse, troc) est de 5%, le pourcentage de ménages  dont tous les aliments consommés proviennent de SOURCES NON DURABLES (emprunt, dons, aide) est de 1%. </v>
      </c>
      <c r="AJ18" s="147">
        <f>_xlfn.IFNA(VLOOKUP(CONCATENATE("secal_6_ipcNA",$B18),MSNA_Outcomes_IPC!$A:$H,8, FALSE),0)</f>
        <v>0.84710599799485897</v>
      </c>
      <c r="AK18" s="20" t="str">
        <f t="shared" si="2"/>
        <v xml:space="preserve">Dans la préfecture de Kemo, pour la sous-préfecture de Sibut, le pourcentage de ménages déclarant avoir PRATIQUE L'AGRICULTURE DE FACON OPTIMALE, au cours de la saison, est de 85%. </v>
      </c>
      <c r="AL18" s="147">
        <f>_xlfn.IFNA(VLOOKUP(CONCATENATE("secal_6_raisons_ipcautre_activite",$B18),MSNA_Outcomes_IPC!$A:$H,8, FALSE),0)</f>
        <v>4.1247782670198102E-2</v>
      </c>
      <c r="AM18" s="147">
        <f>_xlfn.IFNA(VLOOKUP(CONCATENATE("secal_6_raisons_ipcmanque_semences_staff_fin_natur",$B18),MSNA_Outcomes_IPC!$A:$H,8, FALSE),0)</f>
        <v>0.95875221732980198</v>
      </c>
      <c r="AN18" s="147">
        <f>_xlfn.IFNA(VLOOKUP(CONCATENATE("secal_6_raisons_ipcinsecurite",$B18),MSNA_Outcomes_IPC!$A:$H,8, FALSE),0)</f>
        <v>0</v>
      </c>
      <c r="AO18" s="20" t="str">
        <f t="shared" si="3"/>
        <v>Dans la préfecture de Kemo, pour la sous-préfecture de Sibut, parmi les personnes ayant déclaré une pratique non optimale de l'agriculture optimale ou pas de pratique du tout, le % de ménages déclarant n'avoir JAMAIS CULTIVE / AUTRES SOURCES DE REVENUS s'élève à 4%.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96%. Enfin le pourcentage déclarant ne pas avoir pratiqué de façon optimale l'agriculture à cause de l'INSECURITE LORS DE LA CULTURE OU DE LA RECOLTE (Raisons principale uniquement) est de 0%.</v>
      </c>
      <c r="AP18" s="92"/>
      <c r="AQ18" s="93"/>
      <c r="AR18" s="93"/>
      <c r="AS18" s="93"/>
      <c r="AT18" s="93"/>
      <c r="AU18" s="93"/>
      <c r="AV18" s="20" t="str">
        <f t="shared" si="4"/>
        <v xml:space="preserve">Dans la préfecture de Kemo, pour la sous-préfecture de Sibut,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18" s="92"/>
      <c r="AX18" s="93"/>
      <c r="AY18" s="93"/>
      <c r="AZ18" s="93"/>
      <c r="BA18" s="93"/>
      <c r="BB18" s="20" t="str">
        <f t="shared" si="5"/>
        <v xml:space="preserve">Dans la préfecture de Kemo, pour la sous-préfecture de Sibut,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18" s="147">
        <f>_xlfn.IFNA(VLOOKUP(CONCATENATE("wash_ipcSA_surlelieu",$B18),MSNA_Outcomes_IPC!$A:$H,8, FALSE),0)</f>
        <v>1.20780162842784E-2</v>
      </c>
      <c r="BD18" s="147">
        <f>_xlfn.IFNA(VLOOKUP(CONCATENATE("wash_ipcSA_30-",$B18),MSNA_Outcomes_IPC!$A:$H,8, FALSE),0)</f>
        <v>0.55173028346890496</v>
      </c>
      <c r="BE18" s="147">
        <f>_xlfn.IFNA(VLOOKUP(CONCATENATE("wash_ipcSA_30+",$B18),MSNA_Outcomes_IPC!$A:$H,8, FALSE),0)</f>
        <v>0.19240207450642799</v>
      </c>
      <c r="BF18" s="147">
        <f>_xlfn.IFNA(VLOOKUP(CONCATENATE("wash_ipcSnA",$B18),MSNA_Outcomes_IPC!$A:$H,8, FALSE),0)</f>
        <v>0.16570208165737299</v>
      </c>
      <c r="BG18" s="147">
        <f>_xlfn.IFNA(VLOOKUP(CONCATENATE("wash_ipcsurface",$B18),MSNA_Outcomes_IPC!$A:$H,8, FALSE),0)</f>
        <v>7.8087544083015603E-2</v>
      </c>
      <c r="BH18" s="131" t="str">
        <f t="shared" si="6"/>
        <v xml:space="preserve">Dans la préfecture de Kemo, pour la sous-préfecture de Sibut, la porportion de ménages déclarant que l'eau provient d'une SOURCE AMELIOREE DISPONIBLE SUR LE LIEU est de 1%. La proportion déclarant que l'eau provient d'une SOURCE AMELIOREE et est DISPONIBLE A MOINS DE 30 MINUTES (aller-retour et temps d'attente inclu) s'élève à 
55% et le pourcentage déclarant une SOURCE AMELIOREE DISPONIBLE A PLUS DE 30 minutes (aller-retour et temps d'attente inclu) est de 19%. La proportion de ménages déclarant que l'eau provient d'une SOURCES NON AMELIOREE est de 17% et que l'eau provient directement des rivières, lacs, surface, etc., de 8%. </v>
      </c>
    </row>
    <row r="19" spans="1:60" ht="90.75" customHeight="1">
      <c r="A19" s="28" t="s">
        <v>67</v>
      </c>
      <c r="B19" s="80" t="s">
        <v>68</v>
      </c>
      <c r="C19" s="146">
        <f>_xlfn.IFNA(VLOOKUP(CONCATENATE("rtl_ipcconflit_comm",$B19),MSNA_Outcomes_IPC!$A:$H,8, FALSE),0)</f>
        <v>3.85766544708162E-2</v>
      </c>
      <c r="D19" s="147">
        <f>_xlfn.IFNA(VLOOKUP(CONCATENATE("rtl_ipcconflit_arme",$B19),MSNA_Outcomes_IPC!$A:$H,8, FALSE),0)</f>
        <v>0.590899013419524</v>
      </c>
      <c r="E19" s="147">
        <f>_xlfn.IFNA(VLOOKUP(CONCATENATE("rtl_ipctranshumance",$B19),MSNA_Outcomes_IPC!$A:$H,8, FALSE),0)</f>
        <v>0</v>
      </c>
      <c r="F19" s="147">
        <f>_xlfn.IFNA(VLOOKUP(CONCATENATE("rtl_ipccatastophe_nat",$B19),MSNA_Outcomes_IPC!$A:$H,8, FALSE),0)</f>
        <v>0</v>
      </c>
      <c r="G19" s="147">
        <f>_xlfn.IFNA(VLOOKUP(CONCATENATE("rtl_ipcrecherche_service",$B19),MSNA_Outcomes_IPC!$A:$H,8, FALSE),0)</f>
        <v>2.52743598200675E-2</v>
      </c>
      <c r="H19" s="147">
        <v>0.35</v>
      </c>
      <c r="I19" s="147">
        <v>0</v>
      </c>
      <c r="J19" s="147">
        <f>_xlfn.IFNA(VLOOKUP(CONCATENATE("rtl_ipcnsp",$B19),MSNA_Outcomes_IPC!$A:$H,8, FALSE),0)</f>
        <v>0</v>
      </c>
      <c r="K19" s="20" t="str">
        <f t="shared" si="7"/>
        <v xml:space="preserve">Dans la préfecture de Lobaye, pour la sous-préfecture de Boda, le pourcentage de ménages ayant quitté la localité d'origine (principale raison du premier déplacement) à cause de CONFLITS COMMUNAUTAIRES est de 4 %, à cause de CONFLITS ARMES (inclus affrontements et attaques armées) est de 59 % , à cause de l'ARRIVEE DE GROUPES D'ELEVEURS TRANSHUMANTS (armés ou non) est de 0 %, à cause de CATASTROPHES NATURELLES (inondations, feux de brousse,…) est de 0 %, à cause de la RECHERCHE DE SERVICES (santé, éducation, etc.) est de 3 %, à cause de la RECHERCHE DE MOYENS D'EXISTENCE est de 35 % , à cause d'une AUTRE RAISON est de 0 %. Le pourcentage de NON REPONDANT est de 0%. </v>
      </c>
      <c r="L19" s="147">
        <f>_xlfn.IFNA(VLOOKUP(CONCATENATE("length_idp_ipc1_mois",$B19),MSNA_Outcomes_IPC!$A:$H,8, FALSE),0)</f>
        <v>0</v>
      </c>
      <c r="M19" s="147">
        <f>_xlfn.IFNA(VLOOKUP(CONCATENATE("length_idp_ipc1_3_mois",$B19),MSNA_Outcomes_IPC!$A:$H,8, FALSE),0)</f>
        <v>0</v>
      </c>
      <c r="N19" s="147">
        <f>_xlfn.IFNA(VLOOKUP(CONCATENATE("length_idp_ipc 3_5_mois",$B19),MSNA_Outcomes_IPC!$A:$H,8, FALSE),0)</f>
        <v>2.52743598200675E-2</v>
      </c>
      <c r="O19" s="147">
        <f>_xlfn.IFNA(VLOOKUP(CONCATENATE("length_idp_ipc5_12_mois",$B19),MSNA_Outcomes_IPC!$A:$H,8, FALSE),0)</f>
        <v>0.12687063518142799</v>
      </c>
      <c r="P19" s="147">
        <f>_xlfn.IFNA(VLOOKUP(CONCATENATE("length_idp_ipc12_mois_ou_plus",$B19),MSNA_Outcomes_IPC!$A:$H,8, FALSE),0)</f>
        <v>0.84785500499850397</v>
      </c>
      <c r="Q19" s="147">
        <f>_xlfn.IFNA(VLOOKUP(CONCATENATE("length_idp_ipcnsp",$B19),MSNA_Outcomes_IPC!$A:$H,8, FALSE),0)</f>
        <v>0</v>
      </c>
      <c r="R19" s="20" t="str">
        <f t="shared" si="8"/>
        <v xml:space="preserve">Dans la préfecture de Lobaye, pour la sous-préfecture de Boda et pour les personnes déplacées, le pourcentage de ménages déplacés depuis MOINS D'1 MOIS est de 0%, le pourcentage déplacés depuis ENTRE 1 ET 3 MOIS est de 0%, le pourcentage de ménages déplacés depuis ENTRE 3 et 5 MOIS est de 3%, le pourcentage déplacés depuis ENTRE 5 MOIS ET UN AN est de 13% et le pourcentage de ménages déplacés depuis PLUS D'UN AN est de 85 %. Le pourcentage de NON REPONDANTS est de 0%. </v>
      </c>
      <c r="S19" s="147">
        <f>_xlfn.IFNA(VLOOKUP(CONCATENATE("pin_mssc_rev4",$B19),MSNA_Outcomes_IPC!$A:$H,8, FALSE),0)</f>
        <v>0.76929429507071401</v>
      </c>
      <c r="T19" s="147">
        <f>_xlfn.IFNA(VLOOKUP(CONCATENATE("pin_mssc_rev3",$B19),MSNA_Outcomes_IPC!$A:$H,8, FALSE),0)</f>
        <v>0.16172288730682999</v>
      </c>
      <c r="U19" s="147">
        <f>_xlfn.IFNA(VLOOKUP(CONCATENATE("pin_mssc_rev2",$B19),MSNA_Outcomes_IPC!$A:$H,8, FALSE),0)</f>
        <v>6.8982817622455894E-2</v>
      </c>
      <c r="V19" s="147">
        <f>_xlfn.IFNA(VLOOKUP(CONCATENATE("pin_mssc_rev1",$B19),MSNA_Outcomes_IPC!$A:$H,8, FALSE),0)</f>
        <v>0</v>
      </c>
      <c r="W19" s="20" t="str">
        <f t="shared" si="9"/>
        <v xml:space="preserve">Dans la préfecture de Lobaye, pour la sous-préfecture de Boda, le pourcentage de ménages ayant moins de 50'000 XAF de revenu total pour le ménage par mois est de 77%, le pourcentage ayant entre 50'000 XAF et 100 000 XAF de revenu total par mois s'élève à 16 %, tandis que le pourcentage ayant entre 100'000 XAF et 200'000 XAF de revenu total pour le ménage par mois est de 7 % et que la part ayant plus de 200'000 XAF de revenu total par mois est de 0%. </v>
      </c>
      <c r="X19" s="147">
        <f>_xlfn.IFNA(VLOOKUP(CONCATENATE("pin_mssc_dep1",$B19),MSNA_Outcomes_IPC!$A:$H,8, FALSE),0)</f>
        <v>0.16822756528847099</v>
      </c>
      <c r="Y19" s="147">
        <f>_xlfn.IFNA(VLOOKUP(CONCATENATE("pin_mssc_dep2",$B19),MSNA_Outcomes_IPC!$A:$H,8, FALSE),0)</f>
        <v>0.15471535310446</v>
      </c>
      <c r="Z19" s="147">
        <f>_xlfn.IFNA(VLOOKUP(CONCATENATE("pin_mssc_dep3",$B19),MSNA_Outcomes_IPC!$A:$H,8, FALSE),0)</f>
        <v>0.14213034667505001</v>
      </c>
      <c r="AA19" s="147">
        <f>_xlfn.IFNA(VLOOKUP(CONCATENATE("pin_mssc_dep4",$B19),MSNA_Outcomes_IPC!$A:$H,8, FALSE),0)</f>
        <v>0.28075327368735697</v>
      </c>
      <c r="AB19" s="147">
        <f>_xlfn.IFNA(VLOOKUP(CONCATENATE("pin_mssc_dep5",$B19),MSNA_Outcomes_IPC!$A:$H,8, FALSE),0)</f>
        <v>0.254173461244661</v>
      </c>
      <c r="AC19" s="20" t="str">
        <f t="shared" si="0"/>
        <v xml:space="preserve">Dans la préfecture de Lobaye, pour la sous-préfecture de Boda, le pourcentage de ménages dont MOINS DE 30% DES DEPENSES sont consacrées à la NOURRITURE est de 17%, le pourcentage dont ENTRE 30% ET 50% des DEPENSES sont consacrées à la NOURRITURE est de 15 %, tandis que le pourcentage de ménages dont ENTRE 50% et 65% des DEPENSES sont consacrées à la NOURRITURE est de 14 %. La part ménages consacrant ENTRE 65% ET 75% DE LEURS DEPENSES à la NOURRITURE est de 28 % et le pourcentage consacrant PLUS DE 75% DE LEURS DEPENSES à la NOURRITURE est de 25%. </v>
      </c>
      <c r="AD19" s="147">
        <f>_xlfn.IFNA(VLOOKUP(CONCATENATE("secal_2_durable_ipc100%_durable",$B19),MSNA_Outcomes_IPC!$A:$H,8, FALSE),0)</f>
        <v>0.22447680779997201</v>
      </c>
      <c r="AE19" s="147">
        <f>_xlfn.IFNA(VLOOKUP(CONCATENATE("secal_2_durable_ipc75+_durable",$B19),MSNA_Outcomes_IPC!$A:$H,8, FALSE),0)</f>
        <v>0.40201019659674497</v>
      </c>
      <c r="AF19" s="147">
        <f>_xlfn.IFNA(VLOOKUP(CONCATENATE("secal_2_durable_ipc50+_durable",$B19),MSNA_Outcomes_IPC!$A:$H,8, FALSE),0)</f>
        <v>0.302400776993343</v>
      </c>
      <c r="AG19" s="147">
        <f>_xlfn.IFNA(VLOOKUP(CONCATENATE("secal_2_durable_ipc50-_durable",$B19),MSNA_Outcomes_IPC!$A:$H,8, FALSE),0)</f>
        <v>7.1112218609939798E-2</v>
      </c>
      <c r="AH19" s="147">
        <f>_xlfn.IFNA(VLOOKUP(CONCATENATE("secal_2_durable_ipc0_durable",$B19),MSNA_Outcomes_IPC!$A:$H,8, FALSE),0)</f>
        <v>0</v>
      </c>
      <c r="AI19" s="20" t="str">
        <f t="shared" si="1"/>
        <v xml:space="preserve">Dans la préfecture de Lobaye, pour la sous-préfecture de Boda , le pourcentage de ménages dont TOUS les aliments consommés proviennent de SOURCES DURABLES (propre prod, achats, chasse, troc) est de 22%, le pourcentage dont LA MAJORITE des aliments consommés (&gt; 75%) proviennent de SOURCES DURABLES (propre prod, achats, chasse, troc) est de 40%, le pourcentage dont PLUS DE LA MOITIE des aliments consommés (&gt; 50%) proviennent de SOURCES DURABLES (propre prod, achats, chasse, troc) est de 30%, le pourcentage de menages dont SEULE lA MOITIE OU MOINS des aliments consommés (&lt;= 50%) proviennent de SOURCES DURABLES (propre prod, achats, chasse, troc) est de 7%, le pourcentage de ménages  dont tous les aliments consommés proviennent de SOURCES NON DURABLES (emprunt, dons, aide) est de 0%. </v>
      </c>
      <c r="AJ19" s="147">
        <f>_xlfn.IFNA(VLOOKUP(CONCATENATE("secal_6_ipcNA",$B19),MSNA_Outcomes_IPC!$A:$H,8, FALSE),0)</f>
        <v>0.49537302387176102</v>
      </c>
      <c r="AK19" s="20" t="str">
        <f t="shared" si="2"/>
        <v xml:space="preserve">Dans la préfecture de Lobaye, pour la sous-préfecture de Boda, le pourcentage de ménages déclarant avoir PRATIQUE L'AGRICULTURE DE FACON OPTIMALE, au cours de la saison, est de 50%. </v>
      </c>
      <c r="AL19" s="147">
        <f>_xlfn.IFNA(VLOOKUP(CONCATENATE("secal_6_raisons_ipcautre_activite",$B19),MSNA_Outcomes_IPC!$A:$H,8, FALSE),0)</f>
        <v>8.9852648064783602E-2</v>
      </c>
      <c r="AM19" s="147">
        <f>_xlfn.IFNA(VLOOKUP(CONCATENATE("secal_6_raisons_ipcmanque_semences_staff_fin_natur",$B19),MSNA_Outcomes_IPC!$A:$H,8, FALSE),0)</f>
        <v>0.85272712315815202</v>
      </c>
      <c r="AN19" s="147">
        <f>_xlfn.IFNA(VLOOKUP(CONCATENATE("secal_6_raisons_ipcinsecurite",$B19),MSNA_Outcomes_IPC!$A:$H,8, FALSE),0)</f>
        <v>5.7420228777064798E-2</v>
      </c>
      <c r="AO19" s="20" t="str">
        <f t="shared" si="3"/>
        <v>Dans la préfecture de Lobaye, pour la sous-préfecture de Boda, parmi les personnes ayant déclaré une pratique non optimale de l'agriculture optimale ou pas de pratique du tout, le % de ménages déclarant n'avoir JAMAIS CULTIVE / AUTRES SOURCES DE REVENUS s'élève à 9%.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85%. Enfin le pourcentage déclarant ne pas avoir pratiqué de façon optimale l'agriculture à cause de l'INSECURITE LORS DE LA CULTURE OU DE LA RECOLTE (Raisons principale uniquement) est de 6%.</v>
      </c>
      <c r="AP19" s="92"/>
      <c r="AQ19" s="93"/>
      <c r="AR19" s="93"/>
      <c r="AS19" s="93"/>
      <c r="AT19" s="93"/>
      <c r="AU19" s="93"/>
      <c r="AV19" s="20" t="str">
        <f t="shared" si="4"/>
        <v xml:space="preserve">Dans la préfecture de Lobaye, pour la sous-préfecture de Boda,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19" s="92"/>
      <c r="AX19" s="93"/>
      <c r="AY19" s="93"/>
      <c r="AZ19" s="93"/>
      <c r="BA19" s="93"/>
      <c r="BB19" s="20" t="str">
        <f t="shared" si="5"/>
        <v xml:space="preserve">Dans la préfecture de Lobaye, pour la sous-préfecture de Boda,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19" s="147">
        <f>_xlfn.IFNA(VLOOKUP(CONCATENATE("wash_ipcSA_surlelieu",$B19),MSNA_Outcomes_IPC!$A:$H,8, FALSE),0)</f>
        <v>0</v>
      </c>
      <c r="BD19" s="147">
        <f>_xlfn.IFNA(VLOOKUP(CONCATENATE("wash_ipcSA_30-",$B19),MSNA_Outcomes_IPC!$A:$H,8, FALSE),0)</f>
        <v>0.71650084256082203</v>
      </c>
      <c r="BE19" s="147">
        <f>_xlfn.IFNA(VLOOKUP(CONCATENATE("wash_ipcSA_30+",$B19),MSNA_Outcomes_IPC!$A:$H,8, FALSE),0)</f>
        <v>1.55540995132939E-2</v>
      </c>
      <c r="BF19" s="147">
        <f>_xlfn.IFNA(VLOOKUP(CONCATENATE("wash_ipcSnA",$B19),MSNA_Outcomes_IPC!$A:$H,8, FALSE),0)</f>
        <v>0.17901612739912501</v>
      </c>
      <c r="BG19" s="147">
        <f>_xlfn.IFNA(VLOOKUP(CONCATENATE("wash_ipcsurface",$B19),MSNA_Outcomes_IPC!$A:$H,8, FALSE),0)</f>
        <v>8.89289305267595E-2</v>
      </c>
      <c r="BH19" s="131" t="str">
        <f t="shared" si="6"/>
        <v xml:space="preserve">Dans la préfecture de Lobaye, pour la sous-préfecture de Boda, la porportion de ménages déclarant que l'eau provient d'une SOURCE AMELIOREE DISPONIBLE SUR LE LIEU est de 0%. La proportion déclarant que l'eau provient d'une SOURCE AMELIOREE et est DISPONIBLE A MOINS DE 30 MINUTES (aller-retour et temps d'attente inclu) s'élève à 
72% et le pourcentage déclarant une SOURCE AMELIOREE DISPONIBLE A PLUS DE 30 minutes (aller-retour et temps d'attente inclu) est de 2%. La proportion de ménages déclarant que l'eau provient d'une SOURCES NON AMELIOREE est de 18% et que l'eau provient directement des rivières, lacs, surface, etc., de 9%. </v>
      </c>
    </row>
    <row r="20" spans="1:60" ht="90.75" customHeight="1">
      <c r="A20" s="28" t="s">
        <v>67</v>
      </c>
      <c r="B20" s="80" t="s">
        <v>69</v>
      </c>
      <c r="C20" s="146">
        <f>_xlfn.IFNA(VLOOKUP(CONCATENATE("rtl_ipcconflit_comm",$B20),MSNA_Outcomes_IPC!$A:$H,8, FALSE),0)</f>
        <v>0</v>
      </c>
      <c r="D20" s="147">
        <f>_xlfn.IFNA(VLOOKUP(CONCATENATE("rtl_ipcconflit_arme",$B20),MSNA_Outcomes_IPC!$A:$H,8, FALSE),0)</f>
        <v>0</v>
      </c>
      <c r="E20" s="147">
        <f>_xlfn.IFNA(VLOOKUP(CONCATENATE("rtl_ipctranshumance",$B20),MSNA_Outcomes_IPC!$A:$H,8, FALSE),0)</f>
        <v>0</v>
      </c>
      <c r="F20" s="147">
        <f>_xlfn.IFNA(VLOOKUP(CONCATENATE("rtl_ipccatastophe_nat",$B20),MSNA_Outcomes_IPC!$A:$H,8, FALSE),0)</f>
        <v>0</v>
      </c>
      <c r="G20" s="147">
        <f>_xlfn.IFNA(VLOOKUP(CONCATENATE("rtl_ipcrecherche_service",$B20),MSNA_Outcomes_IPC!$A:$H,8, FALSE),0)</f>
        <v>0</v>
      </c>
      <c r="H20" s="147">
        <v>0</v>
      </c>
      <c r="I20" s="147">
        <f>_xlfn.IFNA(VLOOKUP(CONCATENATE("rtl_ipcautre",$B20),MSNA_Outcomes_IPC!$A:$H,8, FALSE),0)</f>
        <v>0</v>
      </c>
      <c r="J20" s="147">
        <f>_xlfn.IFNA(VLOOKUP(CONCATENATE("rtl_ipcnsp",$B20),MSNA_Outcomes_IPC!$A:$H,8, FALSE),0)</f>
        <v>0</v>
      </c>
      <c r="K20" s="20" t="str">
        <f t="shared" si="7"/>
        <v xml:space="preserve">Dans la préfecture de Lobaye, pour la sous-préfecture de Boganda, le pourcentage de ménages ayant quitté la localité d'origine (principale raison du premier déplacement) à cause de CONFLITS COMMUNAUTAIRES est de 0 %, à cause de CONFLITS ARMES (inclus affrontements et attaques armées) est de 0 %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20" s="147">
        <f>_xlfn.IFNA(VLOOKUP(CONCATENATE("length_idp_ipc1_mois",$B20),MSNA_Outcomes_IPC!$A:$H,8, FALSE),0)</f>
        <v>0</v>
      </c>
      <c r="M20" s="147">
        <f>_xlfn.IFNA(VLOOKUP(CONCATENATE("length_idp_ipc1_3_mois",$B20),MSNA_Outcomes_IPC!$A:$H,8, FALSE),0)</f>
        <v>0</v>
      </c>
      <c r="N20" s="147">
        <f>_xlfn.IFNA(VLOOKUP(CONCATENATE("length_idp_ipc 3_5_mois",$B20),MSNA_Outcomes_IPC!$A:$H,8, FALSE),0)</f>
        <v>0</v>
      </c>
      <c r="O20" s="147">
        <f>_xlfn.IFNA(VLOOKUP(CONCATENATE("length_idp_ipc5_12_mois",$B20),MSNA_Outcomes_IPC!$A:$H,8, FALSE),0)</f>
        <v>0</v>
      </c>
      <c r="P20" s="147">
        <f>_xlfn.IFNA(VLOOKUP(CONCATENATE("length_idp_ipc12_mois_ou_plus",$B20),MSNA_Outcomes_IPC!$A:$H,8, FALSE),0)</f>
        <v>0</v>
      </c>
      <c r="Q20" s="147">
        <f>_xlfn.IFNA(VLOOKUP(CONCATENATE("length_idp_ipcnsp",$B20),MSNA_Outcomes_IPC!$A:$H,8, FALSE),0)</f>
        <v>0</v>
      </c>
      <c r="R20" s="20" t="str">
        <f t="shared" si="8"/>
        <v xml:space="preserve">Dans la préfecture de Lobaye, pour la sous-préfecture de Boganda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0% et le pourcentage de ménages déplacés depuis PLUS D'UN AN est de 0 %. Le pourcentage de NON REPONDANTS est de 0%. </v>
      </c>
      <c r="S20" s="147">
        <f>_xlfn.IFNA(VLOOKUP(CONCATENATE("pin_mssc_rev4",$B20),MSNA_Outcomes_IPC!$A:$H,8, FALSE),0)</f>
        <v>0.90092071466013701</v>
      </c>
      <c r="T20" s="147">
        <f>_xlfn.IFNA(VLOOKUP(CONCATENATE("pin_mssc_rev3",$B20),MSNA_Outcomes_IPC!$A:$H,8, FALSE),0)</f>
        <v>6.6256148596426798E-2</v>
      </c>
      <c r="U20" s="147">
        <f>_xlfn.IFNA(VLOOKUP(CONCATENATE("pin_mssc_rev2",$B20),MSNA_Outcomes_IPC!$A:$H,8, FALSE),0)</f>
        <v>3.2823136743436503E-2</v>
      </c>
      <c r="V20" s="147">
        <f>_xlfn.IFNA(VLOOKUP(CONCATENATE("pin_mssc_rev1",$B20),MSNA_Outcomes_IPC!$A:$H,8, FALSE),0)</f>
        <v>0</v>
      </c>
      <c r="W20" s="20" t="str">
        <f t="shared" si="9"/>
        <v xml:space="preserve">Dans la préfecture de Lobaye, pour la sous-préfecture de Boganda, le pourcentage de ménages ayant moins de 50'000 XAF de revenu total pour le ménage par mois est de 90%, le pourcentage ayant entre 50'000 XAF et 100 000 XAF de revenu total par mois s'élève à 7 %, tandis que le pourcentage ayant entre 100'000 XAF et 200'000 XAF de revenu total pour le ménage par mois est de 3 % et que la part ayant plus de 200'000 XAF de revenu total par mois est de 0%. </v>
      </c>
      <c r="X20" s="147">
        <f>_xlfn.IFNA(VLOOKUP(CONCATENATE("pin_mssc_dep1",$B20),MSNA_Outcomes_IPC!$A:$H,8, FALSE),0)</f>
        <v>0.13191109149435401</v>
      </c>
      <c r="Y20" s="147">
        <f>_xlfn.IFNA(VLOOKUP(CONCATENATE("pin_mssc_dep2",$B20),MSNA_Outcomes_IPC!$A:$H,8, FALSE),0)</f>
        <v>0.100189192435982</v>
      </c>
      <c r="Z20" s="147">
        <f>_xlfn.IFNA(VLOOKUP(CONCATENATE("pin_mssc_dep3",$B20),MSNA_Outcomes_IPC!$A:$H,8, FALSE),0)</f>
        <v>0.228043125902398</v>
      </c>
      <c r="AA20" s="147">
        <f>_xlfn.IFNA(VLOOKUP(CONCATENATE("pin_mssc_dep4",$B20),MSNA_Outcomes_IPC!$A:$H,8, FALSE),0)</f>
        <v>0.187009712875501</v>
      </c>
      <c r="AB20" s="147">
        <f>_xlfn.IFNA(VLOOKUP(CONCATENATE("pin_mssc_dep5",$B20),MSNA_Outcomes_IPC!$A:$H,8, FALSE),0)</f>
        <v>0.352846877291765</v>
      </c>
      <c r="AC20" s="20" t="str">
        <f t="shared" si="0"/>
        <v xml:space="preserve">Dans la préfecture de Lobaye, pour la sous-préfecture de Boganda, le pourcentage de ménages dont MOINS DE 30% DES DEPENSES sont consacrées à la NOURRITURE est de 13%, le pourcentage dont ENTRE 30% ET 50% des DEPENSES sont consacrées à la NOURRITURE est de 10 %, tandis que le pourcentage de ménages dont ENTRE 50% et 65% des DEPENSES sont consacrées à la NOURRITURE est de 23 %. La part ménages consacrant ENTRE 65% ET 75% DE LEURS DEPENSES à la NOURRITURE est de 19 % et le pourcentage consacrant PLUS DE 75% DE LEURS DEPENSES à la NOURRITURE est de 35%. </v>
      </c>
      <c r="AD20" s="147">
        <f>_xlfn.IFNA(VLOOKUP(CONCATENATE("secal_2_durable_ipc100%_durable",$B20),MSNA_Outcomes_IPC!$A:$H,8, FALSE),0)</f>
        <v>0.169037034766545</v>
      </c>
      <c r="AE20" s="147">
        <f>_xlfn.IFNA(VLOOKUP(CONCATENATE("secal_2_durable_ipc75+_durable",$B20),MSNA_Outcomes_IPC!$A:$H,8, FALSE),0)</f>
        <v>0.375700044791902</v>
      </c>
      <c r="AF20" s="147">
        <f>_xlfn.IFNA(VLOOKUP(CONCATENATE("secal_2_durable_ipc50+_durable",$B20),MSNA_Outcomes_IPC!$A:$H,8, FALSE),0)</f>
        <v>0.304592267676565</v>
      </c>
      <c r="AG20" s="147">
        <f>_xlfn.IFNA(VLOOKUP(CONCATENATE("secal_2_durable_ipc50-_durable",$B20),MSNA_Outcomes_IPC!$A:$H,8, FALSE),0)</f>
        <v>0.150670652764989</v>
      </c>
      <c r="AH20" s="147">
        <f>_xlfn.IFNA(VLOOKUP(CONCATENATE("secal_2_durable_ipc0_durable",$B20),MSNA_Outcomes_IPC!$A:$H,8, FALSE),0)</f>
        <v>0</v>
      </c>
      <c r="AI20" s="20" t="str">
        <f t="shared" si="1"/>
        <v xml:space="preserve">Dans la préfecture de Lobaye, pour la sous-préfecture de Boganda , le pourcentage de ménages dont TOUS les aliments consommés proviennent de SOURCES DURABLES (propre prod, achats, chasse, troc) est de 17%, le pourcentage dont LA MAJORITE des aliments consommés (&gt; 75%) proviennent de SOURCES DURABLES (propre prod, achats, chasse, troc) est de 38%, le pourcentage dont PLUS DE LA MOITIE des aliments consommés (&gt; 50%) proviennent de SOURCES DURABLES (propre prod, achats, chasse, troc) est de 30%, le pourcentage de menages dont SEULE lA MOITIE OU MOINS des aliments consommés (&lt;= 50%) proviennent de SOURCES DURABLES (propre prod, achats, chasse, troc) est de 15%, le pourcentage de ménages  dont tous les aliments consommés proviennent de SOURCES NON DURABLES (emprunt, dons, aide) est de 0%. </v>
      </c>
      <c r="AJ20" s="147">
        <f>_xlfn.IFNA(VLOOKUP(CONCATENATE("secal_6_ipcNA",$B20),MSNA_Outcomes_IPC!$A:$H,8, FALSE),0)</f>
        <v>0.65208172668543196</v>
      </c>
      <c r="AK20" s="20" t="str">
        <f t="shared" si="2"/>
        <v xml:space="preserve">Dans la préfecture de Lobaye, pour la sous-préfecture de Boganda, le pourcentage de ménages déclarant avoir PRATIQUE L'AGRICULTURE DE FACON OPTIMALE, au cours de la saison, est de 65%. </v>
      </c>
      <c r="AL20" s="147">
        <f>_xlfn.IFNA(VLOOKUP(CONCATENATE("secal_6_raisons_ipcautre_activite",$B20),MSNA_Outcomes_IPC!$A:$H,8, FALSE),0)</f>
        <v>0.105617977525686</v>
      </c>
      <c r="AM20" s="147">
        <f>_xlfn.IFNA(VLOOKUP(CONCATENATE("secal_6_raisons_ipcmanque_semences_staff_fin_natur",$B20),MSNA_Outcomes_IPC!$A:$H,8, FALSE),0)</f>
        <v>0.89438202247431398</v>
      </c>
      <c r="AN20" s="147">
        <f>_xlfn.IFNA(VLOOKUP(CONCATENATE("secal_6_raisons_ipcinsecurite",$B20),MSNA_Outcomes_IPC!$A:$H,8, FALSE),0)</f>
        <v>0</v>
      </c>
      <c r="AO20" s="20" t="str">
        <f t="shared" si="3"/>
        <v>Dans la préfecture de Lobaye, pour la sous-préfecture de Boganda, parmi les personnes ayant déclaré une pratique non optimale de l'agriculture optimale ou pas de pratique du tout, le % de ménages déclarant n'avoir JAMAIS CULTIVE / AUTRES SOURCES DE REVENUS s'élève à 11%.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89%. Enfin le pourcentage déclarant ne pas avoir pratiqué de façon optimale l'agriculture à cause de l'INSECURITE LORS DE LA CULTURE OU DE LA RECOLTE (Raisons principale uniquement) est de 0%.</v>
      </c>
      <c r="AP20" s="92"/>
      <c r="AQ20" s="93"/>
      <c r="AR20" s="93"/>
      <c r="AS20" s="93"/>
      <c r="AT20" s="93"/>
      <c r="AU20" s="93"/>
      <c r="AV20" s="20" t="str">
        <f t="shared" si="4"/>
        <v xml:space="preserve">Dans la préfecture de Lobaye, pour la sous-préfecture de Boganda,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20" s="92"/>
      <c r="AX20" s="93"/>
      <c r="AY20" s="93"/>
      <c r="AZ20" s="93"/>
      <c r="BA20" s="93"/>
      <c r="BB20" s="20" t="str">
        <f t="shared" si="5"/>
        <v xml:space="preserve">Dans la préfecture de Lobaye, pour la sous-préfecture de Boganda,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20" s="147">
        <f>_xlfn.IFNA(VLOOKUP(CONCATENATE("wash_ipcSA_surlelieu",$B20),MSNA_Outcomes_IPC!$A:$H,8, FALSE),0)</f>
        <v>1.2427287149267E-2</v>
      </c>
      <c r="BD20" s="147">
        <f>_xlfn.IFNA(VLOOKUP(CONCATENATE("wash_ipcSA_30-",$B20),MSNA_Outcomes_IPC!$A:$H,8, FALSE),0)</f>
        <v>0.61328831934119798</v>
      </c>
      <c r="BE20" s="147">
        <f>_xlfn.IFNA(VLOOKUP(CONCATENATE("wash_ipcSA_30+",$B20),MSNA_Outcomes_IPC!$A:$H,8, FALSE),0)</f>
        <v>0.197082075534011</v>
      </c>
      <c r="BF20" s="147">
        <f>_xlfn.IFNA(VLOOKUP(CONCATENATE("wash_ipcSnA",$B20),MSNA_Outcomes_IPC!$A:$H,8, FALSE),0)</f>
        <v>2.4551604085929601E-2</v>
      </c>
      <c r="BG20" s="147">
        <f>_xlfn.IFNA(VLOOKUP(CONCATENATE("wash_ipcsurface",$B20),MSNA_Outcomes_IPC!$A:$H,8, FALSE),0)</f>
        <v>0.152650713889594</v>
      </c>
      <c r="BH20" s="131" t="str">
        <f t="shared" si="6"/>
        <v xml:space="preserve">Dans la préfecture de Lobaye, pour la sous-préfecture de Boganda, la porportion de ménages déclarant que l'eau provient d'une SOURCE AMELIOREE DISPONIBLE SUR LE LIEU est de 1%. La proportion déclarant que l'eau provient d'une SOURCE AMELIOREE et est DISPONIBLE A MOINS DE 30 MINUTES (aller-retour et temps d'attente inclu) s'élève à 
61% et le pourcentage déclarant une SOURCE AMELIOREE DISPONIBLE A PLUS DE 30 minutes (aller-retour et temps d'attente inclu) est de 20%. La proportion de ménages déclarant que l'eau provient d'une SOURCES NON AMELIOREE est de 2% et que l'eau provient directement des rivières, lacs, surface, etc., de 15%. </v>
      </c>
    </row>
    <row r="21" spans="1:60" ht="90.75" customHeight="1">
      <c r="A21" s="28" t="s">
        <v>67</v>
      </c>
      <c r="B21" s="80" t="s">
        <v>70</v>
      </c>
      <c r="C21" s="146">
        <f>_xlfn.IFNA(VLOOKUP(CONCATENATE("rtl_ipcconflit_comm",$B21),MSNA_Outcomes_IPC!$A:$H,8, FALSE),0)</f>
        <v>0</v>
      </c>
      <c r="D21" s="147">
        <f>_xlfn.IFNA(VLOOKUP(CONCATENATE("rtl_ipcconflit_arme",$B21),MSNA_Outcomes_IPC!$A:$H,8, FALSE),0)</f>
        <v>0.66804407709153701</v>
      </c>
      <c r="E21" s="147">
        <f>_xlfn.IFNA(VLOOKUP(CONCATENATE("rtl_ipctranshumance",$B21),MSNA_Outcomes_IPC!$A:$H,8, FALSE),0)</f>
        <v>0</v>
      </c>
      <c r="F21" s="147">
        <f>_xlfn.IFNA(VLOOKUP(CONCATENATE("rtl_ipccatastophe_nat",$B21),MSNA_Outcomes_IPC!$A:$H,8, FALSE),0)</f>
        <v>0</v>
      </c>
      <c r="G21" s="147">
        <f>_xlfn.IFNA(VLOOKUP(CONCATENATE("rtl_ipcrecherche_service",$B21),MSNA_Outcomes_IPC!$A:$H,8, FALSE),0)</f>
        <v>0</v>
      </c>
      <c r="H21" s="147">
        <v>0.33</v>
      </c>
      <c r="I21" s="147">
        <v>0</v>
      </c>
      <c r="J21" s="147">
        <f>_xlfn.IFNA(VLOOKUP(CONCATENATE("rtl_ipcnsp",$B21),MSNA_Outcomes_IPC!$A:$H,8, FALSE),0)</f>
        <v>0</v>
      </c>
      <c r="K21" s="20" t="str">
        <f t="shared" si="7"/>
        <v xml:space="preserve">Dans la préfecture de Lobaye, pour la sous-préfecture de Bogangone, le pourcentage de ménages ayant quitté la localité d'origine (principale raison du premier déplacement) à cause de CONFLITS COMMUNAUTAIRES est de 0 %, à cause de CONFLITS ARMES (inclus affrontements et attaques armées) est de 67 %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33 % , à cause d'une AUTRE RAISON est de 0 %. Le pourcentage de NON REPONDANT est de 0%. </v>
      </c>
      <c r="L21" s="147">
        <f>_xlfn.IFNA(VLOOKUP(CONCATENATE("length_idp_ipc1_mois",$B21),MSNA_Outcomes_IPC!$A:$H,8, FALSE),0)</f>
        <v>0</v>
      </c>
      <c r="M21" s="147">
        <f>_xlfn.IFNA(VLOOKUP(CONCATENATE("length_idp_ipc1_3_mois",$B21),MSNA_Outcomes_IPC!$A:$H,8, FALSE),0)</f>
        <v>0</v>
      </c>
      <c r="N21" s="147">
        <f>_xlfn.IFNA(VLOOKUP(CONCATENATE("length_idp_ipc 3_5_mois",$B21),MSNA_Outcomes_IPC!$A:$H,8, FALSE),0)</f>
        <v>0.33402203854576901</v>
      </c>
      <c r="O21" s="147">
        <f>_xlfn.IFNA(VLOOKUP(CONCATENATE("length_idp_ipc5_12_mois",$B21),MSNA_Outcomes_IPC!$A:$H,8, FALSE),0)</f>
        <v>0.33402203854576901</v>
      </c>
      <c r="P21" s="147">
        <f>_xlfn.IFNA(VLOOKUP(CONCATENATE("length_idp_ipc12_mois_ou_plus",$B21),MSNA_Outcomes_IPC!$A:$H,8, FALSE),0)</f>
        <v>0.33195592290846299</v>
      </c>
      <c r="Q21" s="147">
        <f>_xlfn.IFNA(VLOOKUP(CONCATENATE("length_idp_ipcnsp",$B21),MSNA_Outcomes_IPC!$A:$H,8, FALSE),0)</f>
        <v>0</v>
      </c>
      <c r="R21" s="20" t="str">
        <f t="shared" si="8"/>
        <v xml:space="preserve">Dans la préfecture de Lobaye, pour la sous-préfecture de Bogangone et pour les personnes déplacées, le pourcentage de ménages déplacés depuis MOINS D'1 MOIS est de 0%, le pourcentage déplacés depuis ENTRE 1 ET 3 MOIS est de 0%, le pourcentage de ménages déplacés depuis ENTRE 3 et 5 MOIS est de 33%, le pourcentage déplacés depuis ENTRE 5 MOIS ET UN AN est de 33% et le pourcentage de ménages déplacés depuis PLUS D'UN AN est de 33 %. Le pourcentage de NON REPONDANTS est de 0%. </v>
      </c>
      <c r="S21" s="147">
        <f>_xlfn.IFNA(VLOOKUP(CONCATENATE("pin_mssc_rev4",$B21),MSNA_Outcomes_IPC!$A:$H,8, FALSE),0)</f>
        <v>0.95429112289923501</v>
      </c>
      <c r="T21" s="147">
        <f>_xlfn.IFNA(VLOOKUP(CONCATENATE("pin_mssc_rev3",$B21),MSNA_Outcomes_IPC!$A:$H,8, FALSE),0)</f>
        <v>2.0545746389432799E-2</v>
      </c>
      <c r="U21" s="147">
        <f>_xlfn.IFNA(VLOOKUP(CONCATENATE("pin_mssc_rev2",$B21),MSNA_Outcomes_IPC!$A:$H,8, FALSE),0)</f>
        <v>2.5163130711332599E-2</v>
      </c>
      <c r="V21" s="147">
        <f>_xlfn.IFNA(VLOOKUP(CONCATENATE("pin_mssc_rev1",$B21),MSNA_Outcomes_IPC!$A:$H,8, FALSE),0)</f>
        <v>0</v>
      </c>
      <c r="W21" s="20" t="str">
        <f t="shared" si="9"/>
        <v xml:space="preserve">Dans la préfecture de Lobaye, pour la sous-préfecture de Bogangone, le pourcentage de ménages ayant moins de 50'000 XAF de revenu total pour le ménage par mois est de 95%, le pourcentage ayant entre 50'000 XAF et 100 000 XAF de revenu total par mois s'élève à 2 %, tandis que le pourcentage ayant entre 100'000 XAF et 200'000 XAF de revenu total pour le ménage par mois est de 3 % et que la part ayant plus de 200'000 XAF de revenu total par mois est de 0%. </v>
      </c>
      <c r="X21" s="147">
        <f>_xlfn.IFNA(VLOOKUP(CONCATENATE("pin_mssc_dep1",$B21),MSNA_Outcomes_IPC!$A:$H,8, FALSE),0)</f>
        <v>0.103003077993273</v>
      </c>
      <c r="Y21" s="147">
        <f>_xlfn.IFNA(VLOOKUP(CONCATENATE("pin_mssc_dep2",$B21),MSNA_Outcomes_IPC!$A:$H,8, FALSE),0)</f>
        <v>0.116076615191112</v>
      </c>
      <c r="Z21" s="147">
        <f>_xlfn.IFNA(VLOOKUP(CONCATENATE("pin_mssc_dep3",$B21),MSNA_Outcomes_IPC!$A:$H,8, FALSE),0)</f>
        <v>0.16612101747153099</v>
      </c>
      <c r="AA21" s="147">
        <f>_xlfn.IFNA(VLOOKUP(CONCATENATE("pin_mssc_dep4",$B21),MSNA_Outcomes_IPC!$A:$H,8, FALSE),0)</f>
        <v>0.19785269424662399</v>
      </c>
      <c r="AB21" s="147">
        <f>_xlfn.IFNA(VLOOKUP(CONCATENATE("pin_mssc_dep5",$B21),MSNA_Outcomes_IPC!$A:$H,8, FALSE),0)</f>
        <v>0.41694659509746002</v>
      </c>
      <c r="AC21" s="20" t="str">
        <f t="shared" si="0"/>
        <v xml:space="preserve">Dans la préfecture de Lobaye, pour la sous-préfecture de Bogangone, le pourcentage de ménages dont MOINS DE 30% DES DEPENSES sont consacrées à la NOURRITURE est de 10%, le pourcentage dont ENTRE 30% ET 50% des DEPENSES sont consacrées à la NOURRITURE est de 12 %, tandis que le pourcentage de ménages dont ENTRE 50% et 65% des DEPENSES sont consacrées à la NOURRITURE est de 17 %. La part ménages consacrant ENTRE 65% ET 75% DE LEURS DEPENSES à la NOURRITURE est de 20 % et le pourcentage consacrant PLUS DE 75% DE LEURS DEPENSES à la NOURRITURE est de 42%. </v>
      </c>
      <c r="AD21" s="147">
        <f>_xlfn.IFNA(VLOOKUP(CONCATENATE("secal_2_durable_ipc100%_durable",$B21),MSNA_Outcomes_IPC!$A:$H,8, FALSE),0)</f>
        <v>0.13000496954822199</v>
      </c>
      <c r="AE21" s="147">
        <f>_xlfn.IFNA(VLOOKUP(CONCATENATE("secal_2_durable_ipc75+_durable",$B21),MSNA_Outcomes_IPC!$A:$H,8, FALSE),0)</f>
        <v>0.28542569379091498</v>
      </c>
      <c r="AF21" s="147">
        <f>_xlfn.IFNA(VLOOKUP(CONCATENATE("secal_2_durable_ipc50+_durable",$B21),MSNA_Outcomes_IPC!$A:$H,8, FALSE),0)</f>
        <v>0.35591803950949302</v>
      </c>
      <c r="AG21" s="147">
        <f>_xlfn.IFNA(VLOOKUP(CONCATENATE("secal_2_durable_ipc50-_durable",$B21),MSNA_Outcomes_IPC!$A:$H,8, FALSE),0)</f>
        <v>0.22865129715137</v>
      </c>
      <c r="AH21" s="147">
        <f>_xlfn.IFNA(VLOOKUP(CONCATENATE("secal_2_durable_ipc0_durable",$B21),MSNA_Outcomes_IPC!$A:$H,8, FALSE),0)</f>
        <v>0</v>
      </c>
      <c r="AI21" s="20" t="str">
        <f t="shared" si="1"/>
        <v xml:space="preserve">Dans la préfecture de Lobaye, pour la sous-préfecture de Bogangone , le pourcentage de ménages dont TOUS les aliments consommés proviennent de SOURCES DURABLES (propre prod, achats, chasse, troc) est de 13%, le pourcentage dont LA MAJORITE des aliments consommés (&gt; 75%) proviennent de SOURCES DURABLES (propre prod, achats, chasse, troc) est de 29%, le pourcentage dont PLUS DE LA MOITIE des aliments consommés (&gt; 50%) proviennent de SOURCES DURABLES (propre prod, achats, chasse, troc) est de 36%, le pourcentage de menages dont SEULE lA MOITIE OU MOINS des aliments consommés (&lt;= 50%) proviennent de SOURCES DURABLES (propre prod, achats, chasse, troc) est de 23%, le pourcentage de ménages  dont tous les aliments consommés proviennent de SOURCES NON DURABLES (emprunt, dons, aide) est de 0%. </v>
      </c>
      <c r="AJ21" s="147">
        <f>_xlfn.IFNA(VLOOKUP(CONCATENATE("secal_6_ipcNA",$B21),MSNA_Outcomes_IPC!$A:$H,8, FALSE),0)</f>
        <v>0.91969966098922296</v>
      </c>
      <c r="AK21" s="20" t="str">
        <f t="shared" si="2"/>
        <v xml:space="preserve">Dans la préfecture de Lobaye, pour la sous-préfecture de Bogangone, le pourcentage de ménages déclarant avoir PRATIQUE L'AGRICULTURE DE FACON OPTIMALE, au cours de la saison, est de 92%. </v>
      </c>
      <c r="AL21" s="147">
        <f>_xlfn.IFNA(VLOOKUP(CONCATENATE("secal_6_raisons_ipcautre_activite",$B21),MSNA_Outcomes_IPC!$A:$H,8, FALSE),0)</f>
        <v>4.6647230322269501E-2</v>
      </c>
      <c r="AM21" s="147">
        <f>_xlfn.IFNA(VLOOKUP(CONCATENATE("secal_6_raisons_ipcmanque_semences_staff_fin_natur",$B21),MSNA_Outcomes_IPC!$A:$H,8, FALSE),0)</f>
        <v>0.95335276967773097</v>
      </c>
      <c r="AN21" s="147">
        <f>_xlfn.IFNA(VLOOKUP(CONCATENATE("secal_6_raisons_ipcinsecurite",$B21),MSNA_Outcomes_IPC!$A:$H,8, FALSE),0)</f>
        <v>0</v>
      </c>
      <c r="AO21" s="20" t="str">
        <f t="shared" si="3"/>
        <v>Dans la préfecture de Lobaye, pour la sous-préfecture de Bogangone, parmi les personnes ayant déclaré une pratique non optimale de l'agriculture optimale ou pas de pratique du tout, le % de ménages déclarant n'avoir JAMAIS CULTIVE / AUTRES SOURCES DE REVENUS s'élève à 5%.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95%. Enfin le pourcentage déclarant ne pas avoir pratiqué de façon optimale l'agriculture à cause de l'INSECURITE LORS DE LA CULTURE OU DE LA RECOLTE (Raisons principale uniquement) est de 0%.</v>
      </c>
      <c r="AP21" s="92"/>
      <c r="AQ21" s="93"/>
      <c r="AR21" s="93"/>
      <c r="AS21" s="93"/>
      <c r="AT21" s="93"/>
      <c r="AU21" s="93"/>
      <c r="AV21" s="20" t="str">
        <f t="shared" si="4"/>
        <v xml:space="preserve">Dans la préfecture de Lobaye, pour la sous-préfecture de Bogangone,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21" s="92"/>
      <c r="AX21" s="93"/>
      <c r="AY21" s="93"/>
      <c r="AZ21" s="93"/>
      <c r="BA21" s="93"/>
      <c r="BB21" s="20" t="str">
        <f t="shared" si="5"/>
        <v xml:space="preserve">Dans la préfecture de Lobaye, pour la sous-préfecture de Bogangone,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21" s="147">
        <f>_xlfn.IFNA(VLOOKUP(CONCATENATE("wash_ipcSA_surlelieu",$B21),MSNA_Outcomes_IPC!$A:$H,8, FALSE),0)</f>
        <v>0</v>
      </c>
      <c r="BD21" s="147">
        <f>_xlfn.IFNA(VLOOKUP(CONCATENATE("wash_ipcSA_30-",$B21),MSNA_Outcomes_IPC!$A:$H,8, FALSE),0)</f>
        <v>0.76669551834829996</v>
      </c>
      <c r="BE21" s="147">
        <f>_xlfn.IFNA(VLOOKUP(CONCATENATE("wash_ipcSA_30+",$B21),MSNA_Outcomes_IPC!$A:$H,8, FALSE),0)</f>
        <v>0.17008465311830601</v>
      </c>
      <c r="BF21" s="147">
        <f>_xlfn.IFNA(VLOOKUP(CONCATENATE("wash_ipcSnA",$B21),MSNA_Outcomes_IPC!$A:$H,8, FALSE),0)</f>
        <v>0</v>
      </c>
      <c r="BG21" s="147">
        <f>_xlfn.IFNA(VLOOKUP(CONCATENATE("wash_ipcsurface",$B21),MSNA_Outcomes_IPC!$A:$H,8, FALSE),0)</f>
        <v>6.3219828533393696E-2</v>
      </c>
      <c r="BH21" s="131" t="str">
        <f t="shared" si="6"/>
        <v xml:space="preserve">Dans la préfecture de Lobaye, pour la sous-préfecture de Bogangone, la porportion de ménages déclarant que l'eau provient d'une SOURCE AMELIOREE DISPONIBLE SUR LE LIEU est de 0%. La proportion déclarant que l'eau provient d'une SOURCE AMELIOREE et est DISPONIBLE A MOINS DE 30 MINUTES (aller-retour et temps d'attente inclu) s'élève à 
77% et le pourcentage déclarant une SOURCE AMELIOREE DISPONIBLE A PLUS DE 30 minutes (aller-retour et temps d'attente inclu) est de 17%. La proportion de ménages déclarant que l'eau provient d'une SOURCES NON AMELIOREE est de 0% et que l'eau provient directement des rivières, lacs, surface, etc., de 6%. </v>
      </c>
    </row>
    <row r="22" spans="1:60" ht="90.75" customHeight="1">
      <c r="A22" s="28" t="s">
        <v>67</v>
      </c>
      <c r="B22" s="80" t="s">
        <v>71</v>
      </c>
      <c r="C22" s="146">
        <f>_xlfn.IFNA(VLOOKUP(CONCATENATE("rtl_ipcconflit_comm",$B22),MSNA_Outcomes_IPC!$A:$H,8, FALSE),0)</f>
        <v>0.23020646650163401</v>
      </c>
      <c r="D22" s="147">
        <f>_xlfn.IFNA(VLOOKUP(CONCATENATE("rtl_ipcconflit_arme",$B22),MSNA_Outcomes_IPC!$A:$H,8, FALSE),0)</f>
        <v>0.55423907190113497</v>
      </c>
      <c r="E22" s="147">
        <f>_xlfn.IFNA(VLOOKUP(CONCATENATE("rtl_ipctranshumance",$B22),MSNA_Outcomes_IPC!$A:$H,8, FALSE),0)</f>
        <v>0</v>
      </c>
      <c r="F22" s="147">
        <f>_xlfn.IFNA(VLOOKUP(CONCATENATE("rtl_ipccatastophe_nat",$B22),MSNA_Outcomes_IPC!$A:$H,8, FALSE),0)</f>
        <v>0</v>
      </c>
      <c r="G22" s="147">
        <f>_xlfn.IFNA(VLOOKUP(CONCATENATE("rtl_ipcrecherche_service",$B22),MSNA_Outcomes_IPC!$A:$H,8, FALSE),0)</f>
        <v>6.1741150762317301E-2</v>
      </c>
      <c r="H22" s="147">
        <v>0.05</v>
      </c>
      <c r="I22" s="147">
        <v>0.1</v>
      </c>
      <c r="J22" s="147">
        <f>_xlfn.IFNA(VLOOKUP(CONCATENATE("rtl_ipcnsp",$B22),MSNA_Outcomes_IPC!$A:$H,8, FALSE),0)</f>
        <v>0</v>
      </c>
      <c r="K22" s="20" t="str">
        <f t="shared" si="7"/>
        <v xml:space="preserve">Dans la préfecture de Lobaye, pour la sous-préfecture de Mbaiki, le pourcentage de ménages ayant quitté la localité d'origine (principale raison du premier déplacement) à cause de CONFLITS COMMUNAUTAIRES est de 23 %, à cause de CONFLITS ARMES (inclus affrontements et attaques armées) est de 55 % , à cause de l'ARRIVEE DE GROUPES D'ELEVEURS TRANSHUMANTS (armés ou non) est de 0 %, à cause de CATASTROPHES NATURELLES (inondations, feux de brousse,…) est de 0 %, à cause de la RECHERCHE DE SERVICES (santé, éducation, etc.) est de 6 %, à cause de la RECHERCHE DE MOYENS D'EXISTENCE est de 5 % , à cause d'une AUTRE RAISON est de 10 %. Le pourcentage de NON REPONDANT est de 0%. </v>
      </c>
      <c r="L22" s="147">
        <f>_xlfn.IFNA(VLOOKUP(CONCATENATE("length_idp_ipc1_mois",$B22),MSNA_Outcomes_IPC!$A:$H,8, FALSE),0)</f>
        <v>0</v>
      </c>
      <c r="M22" s="147">
        <f>_xlfn.IFNA(VLOOKUP(CONCATENATE("length_idp_ipc1_3_mois",$B22),MSNA_Outcomes_IPC!$A:$H,8, FALSE),0)</f>
        <v>4.4257981979772799E-2</v>
      </c>
      <c r="N22" s="147">
        <f>_xlfn.IFNA(VLOOKUP(CONCATENATE("length_idp_ipc 3_5_mois",$B22),MSNA_Outcomes_IPC!$A:$H,8, FALSE),0)</f>
        <v>1.11345698687572E-2</v>
      </c>
      <c r="O22" s="147">
        <f>_xlfn.IFNA(VLOOKUP(CONCATENATE("length_idp_ipc5_12_mois",$B22),MSNA_Outcomes_IPC!$A:$H,8, FALSE),0)</f>
        <v>0.12547586967886801</v>
      </c>
      <c r="P22" s="147">
        <f>_xlfn.IFNA(VLOOKUP(CONCATENATE("length_idp_ipc12_mois_ou_plus",$B22),MSNA_Outcomes_IPC!$A:$H,8, FALSE),0)</f>
        <v>0.81913157847260198</v>
      </c>
      <c r="Q22" s="147">
        <f>_xlfn.IFNA(VLOOKUP(CONCATENATE("length_idp_ipcnsp",$B22),MSNA_Outcomes_IPC!$A:$H,8, FALSE),0)</f>
        <v>0</v>
      </c>
      <c r="R22" s="20" t="str">
        <f t="shared" si="8"/>
        <v xml:space="preserve">Dans la préfecture de Lobaye, pour la sous-préfecture de Mbaiki et pour les personnes déplacées, le pourcentage de ménages déplacés depuis MOINS D'1 MOIS est de 0%, le pourcentage déplacés depuis ENTRE 1 ET 3 MOIS est de 4%, le pourcentage de ménages déplacés depuis ENTRE 3 et 5 MOIS est de 1%, le pourcentage déplacés depuis ENTRE 5 MOIS ET UN AN est de 13% et le pourcentage de ménages déplacés depuis PLUS D'UN AN est de 82 %. Le pourcentage de NON REPONDANTS est de 0%. </v>
      </c>
      <c r="S22" s="147">
        <f>_xlfn.IFNA(VLOOKUP(CONCATENATE("pin_mssc_rev4",$B22),MSNA_Outcomes_IPC!$A:$H,8, FALSE),0)</f>
        <v>0.86621127890539096</v>
      </c>
      <c r="T22" s="147">
        <f>_xlfn.IFNA(VLOOKUP(CONCATENATE("pin_mssc_rev3",$B22),MSNA_Outcomes_IPC!$A:$H,8, FALSE),0)</f>
        <v>8.8577636741026505E-2</v>
      </c>
      <c r="U22" s="147">
        <f>_xlfn.IFNA(VLOOKUP(CONCATENATE("pin_mssc_rev2",$B22),MSNA_Outcomes_IPC!$A:$H,8, FALSE),0)</f>
        <v>3.4373450328885002E-2</v>
      </c>
      <c r="V22" s="147">
        <f>_xlfn.IFNA(VLOOKUP(CONCATENATE("pin_mssc_rev1",$B22),MSNA_Outcomes_IPC!$A:$H,8, FALSE),0)</f>
        <v>1.08376340246975E-2</v>
      </c>
      <c r="W22" s="20" t="str">
        <f t="shared" si="9"/>
        <v xml:space="preserve">Dans la préfecture de Lobaye, pour la sous-préfecture de Mbaiki, le pourcentage de ménages ayant moins de 50'000 XAF de revenu total pour le ménage par mois est de 87%, le pourcentage ayant entre 50'000 XAF et 100 000 XAF de revenu total par mois s'élève à 9 %, tandis que le pourcentage ayant entre 100'000 XAF et 200'000 XAF de revenu total pour le ménage par mois est de 3 % et que la part ayant plus de 200'000 XAF de revenu total par mois est de 1%. </v>
      </c>
      <c r="X22" s="147">
        <f>_xlfn.IFNA(VLOOKUP(CONCATENATE("pin_mssc_dep1",$B22),MSNA_Outcomes_IPC!$A:$H,8, FALSE),0)</f>
        <v>0.164210060131079</v>
      </c>
      <c r="Y22" s="147">
        <f>_xlfn.IFNA(VLOOKUP(CONCATENATE("pin_mssc_dep2",$B22),MSNA_Outcomes_IPC!$A:$H,8, FALSE),0)</f>
        <v>0.11774603464307901</v>
      </c>
      <c r="Z22" s="147">
        <f>_xlfn.IFNA(VLOOKUP(CONCATENATE("pin_mssc_dep3",$B22),MSNA_Outcomes_IPC!$A:$H,8, FALSE),0)</f>
        <v>0.19735187486297101</v>
      </c>
      <c r="AA22" s="147">
        <f>_xlfn.IFNA(VLOOKUP(CONCATENATE("pin_mssc_dep4",$B22),MSNA_Outcomes_IPC!$A:$H,8, FALSE),0)</f>
        <v>0.136022357098562</v>
      </c>
      <c r="AB22" s="147">
        <f>_xlfn.IFNA(VLOOKUP(CONCATENATE("pin_mssc_dep5",$B22),MSNA_Outcomes_IPC!$A:$H,8, FALSE),0)</f>
        <v>0.38466967326430901</v>
      </c>
      <c r="AC22" s="20" t="str">
        <f t="shared" si="0"/>
        <v xml:space="preserve">Dans la préfecture de Lobaye, pour la sous-préfecture de Mbaiki, le pourcentage de ménages dont MOINS DE 30% DES DEPENSES sont consacrées à la NOURRITURE est de 16%, le pourcentage dont ENTRE 30% ET 50% des DEPENSES sont consacrées à la NOURRITURE est de 12 %, tandis que le pourcentage de ménages dont ENTRE 50% et 65% des DEPENSES sont consacrées à la NOURRITURE est de 20 %. La part ménages consacrant ENTRE 65% ET 75% DE LEURS DEPENSES à la NOURRITURE est de 14 % et le pourcentage consacrant PLUS DE 75% DE LEURS DEPENSES à la NOURRITURE est de 38%. </v>
      </c>
      <c r="AD22" s="147">
        <f>_xlfn.IFNA(VLOOKUP(CONCATENATE("secal_2_durable_ipc100%_durable",$B22),MSNA_Outcomes_IPC!$A:$H,8, FALSE),0)</f>
        <v>0.17152674859540301</v>
      </c>
      <c r="AE22" s="147">
        <f>_xlfn.IFNA(VLOOKUP(CONCATENATE("secal_2_durable_ipc75+_durable",$B22),MSNA_Outcomes_IPC!$A:$H,8, FALSE),0)</f>
        <v>0.55711239896482301</v>
      </c>
      <c r="AF22" s="147">
        <f>_xlfn.IFNA(VLOOKUP(CONCATENATE("secal_2_durable_ipc50+_durable",$B22),MSNA_Outcomes_IPC!$A:$H,8, FALSE),0)</f>
        <v>0.23393836761628101</v>
      </c>
      <c r="AG22" s="147">
        <f>_xlfn.IFNA(VLOOKUP(CONCATENATE("secal_2_durable_ipc50-_durable",$B22),MSNA_Outcomes_IPC!$A:$H,8, FALSE),0)</f>
        <v>3.7422484823493501E-2</v>
      </c>
      <c r="AH22" s="147">
        <f>_xlfn.IFNA(VLOOKUP(CONCATENATE("secal_2_durable_ipc0_durable",$B22),MSNA_Outcomes_IPC!$A:$H,8, FALSE),0)</f>
        <v>0</v>
      </c>
      <c r="AI22" s="20" t="str">
        <f t="shared" si="1"/>
        <v xml:space="preserve">Dans la préfecture de Lobaye, pour la sous-préfecture de Mbaiki , le pourcentage de ménages dont TOUS les aliments consommés proviennent de SOURCES DURABLES (propre prod, achats, chasse, troc) est de 17%, le pourcentage dont LA MAJORITE des aliments consommés (&gt; 75%) proviennent de SOURCES DURABLES (propre prod, achats, chasse, troc) est de 56%, le pourcentage dont PLUS DE LA MOITIE des aliments consommés (&gt; 50%) proviennent de SOURCES DURABLES (propre prod, achats, chasse, troc) est de 23%, le pourcentage de menages dont SEULE lA MOITIE OU MOINS des aliments consommés (&lt;= 50%) proviennent de SOURCES DURABLES (propre prod, achats, chasse, troc) est de 4%, le pourcentage de ménages  dont tous les aliments consommés proviennent de SOURCES NON DURABLES (emprunt, dons, aide) est de 0%. </v>
      </c>
      <c r="AJ22" s="147">
        <f>_xlfn.IFNA(VLOOKUP(CONCATENATE("secal_6_ipcNA",$B22),MSNA_Outcomes_IPC!$A:$H,8, FALSE),0)</f>
        <v>0.74022935381987898</v>
      </c>
      <c r="AK22" s="20" t="str">
        <f t="shared" si="2"/>
        <v xml:space="preserve">Dans la préfecture de Lobaye, pour la sous-préfecture de Mbaiki, le pourcentage de ménages déclarant avoir PRATIQUE L'AGRICULTURE DE FACON OPTIMALE, au cours de la saison, est de 74%. </v>
      </c>
      <c r="AL22" s="147">
        <f>_xlfn.IFNA(VLOOKUP(CONCATENATE("secal_6_raisons_ipcautre_activite",$B22),MSNA_Outcomes_IPC!$A:$H,8, FALSE),0)</f>
        <v>8.0158626083369905E-2</v>
      </c>
      <c r="AM22" s="147">
        <f>_xlfn.IFNA(VLOOKUP(CONCATENATE("secal_6_raisons_ipcmanque_semences_staff_fin_natur",$B22),MSNA_Outcomes_IPC!$A:$H,8, FALSE),0)</f>
        <v>0.89701251387334102</v>
      </c>
      <c r="AN22" s="147">
        <f>_xlfn.IFNA(VLOOKUP(CONCATENATE("secal_6_raisons_ipcinsecurite",$B22),MSNA_Outcomes_IPC!$A:$H,8, FALSE),0)</f>
        <v>2.2828860043289601E-2</v>
      </c>
      <c r="AO22" s="20" t="str">
        <f t="shared" si="3"/>
        <v>Dans la préfecture de Lobaye, pour la sous-préfecture de Mbaiki, parmi les personnes ayant déclaré une pratique non optimale de l'agriculture optimale ou pas de pratique du tout, le % de ménages déclarant n'avoir JAMAIS CULTIVE / AUTRES SOURCES DE REVENUS s'élève à 8%.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90%. Enfin le pourcentage déclarant ne pas avoir pratiqué de façon optimale l'agriculture à cause de l'INSECURITE LORS DE LA CULTURE OU DE LA RECOLTE (Raisons principale uniquement) est de 2%.</v>
      </c>
      <c r="AP22" s="92"/>
      <c r="AQ22" s="93"/>
      <c r="AR22" s="93"/>
      <c r="AS22" s="93"/>
      <c r="AT22" s="93"/>
      <c r="AU22" s="93"/>
      <c r="AV22" s="20" t="str">
        <f t="shared" si="4"/>
        <v xml:space="preserve">Dans la préfecture de Lobaye, pour la sous-préfecture de Mbaiki,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22" s="92"/>
      <c r="AX22" s="93"/>
      <c r="AY22" s="93"/>
      <c r="AZ22" s="93"/>
      <c r="BA22" s="93"/>
      <c r="BB22" s="20" t="str">
        <f t="shared" si="5"/>
        <v xml:space="preserve">Dans la préfecture de Lobaye, pour la sous-préfecture de Mbaiki,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22" s="147">
        <f>_xlfn.IFNA(VLOOKUP(CONCATENATE("wash_ipcSA_surlelieu",$B22),MSNA_Outcomes_IPC!$A:$H,8, FALSE),0)</f>
        <v>2.1869479985925599E-2</v>
      </c>
      <c r="BD22" s="147">
        <f>_xlfn.IFNA(VLOOKUP(CONCATENATE("wash_ipcSA_30-",$B22),MSNA_Outcomes_IPC!$A:$H,8, FALSE),0)</f>
        <v>0.69206987232744199</v>
      </c>
      <c r="BE22" s="147">
        <f>_xlfn.IFNA(VLOOKUP(CONCATENATE("wash_ipcSA_30+",$B22),MSNA_Outcomes_IPC!$A:$H,8, FALSE),0)</f>
        <v>0.19493641900907299</v>
      </c>
      <c r="BF22" s="147">
        <f>_xlfn.IFNA(VLOOKUP(CONCATENATE("wash_ipcSnA",$B22),MSNA_Outcomes_IPC!$A:$H,8, FALSE),0)</f>
        <v>1.9893158345594901E-2</v>
      </c>
      <c r="BG22" s="147">
        <f>_xlfn.IFNA(VLOOKUP(CONCATENATE("wash_ipcsurface",$B22),MSNA_Outcomes_IPC!$A:$H,8, FALSE),0)</f>
        <v>7.1231070331964005E-2</v>
      </c>
      <c r="BH22" s="131" t="str">
        <f t="shared" si="6"/>
        <v xml:space="preserve">Dans la préfecture de Lobaye, pour la sous-préfecture de Mbaiki, la porportion de ménages déclarant que l'eau provient d'une SOURCE AMELIOREE DISPONIBLE SUR LE LIEU est de 2%. La proportion déclarant que l'eau provient d'une SOURCE AMELIOREE et est DISPONIBLE A MOINS DE 30 MINUTES (aller-retour et temps d'attente inclu) s'élève à 
69% et le pourcentage déclarant une SOURCE AMELIOREE DISPONIBLE A PLUS DE 30 minutes (aller-retour et temps d'attente inclu) est de 19%. La proportion de ménages déclarant que l'eau provient d'une SOURCES NON AMELIOREE est de 2% et que l'eau provient directement des rivières, lacs, surface, etc., de 7%. </v>
      </c>
    </row>
    <row r="23" spans="1:60" ht="90.75" customHeight="1">
      <c r="A23" s="28" t="s">
        <v>67</v>
      </c>
      <c r="B23" s="80" t="s">
        <v>72</v>
      </c>
      <c r="C23" s="146">
        <f>_xlfn.IFNA(VLOOKUP(CONCATENATE("rtl_ipcconflit_comm",$B23),MSNA_Outcomes_IPC!$A:$H,8, FALSE),0)</f>
        <v>0</v>
      </c>
      <c r="D23" s="147">
        <f>_xlfn.IFNA(VLOOKUP(CONCATENATE("rtl_ipcconflit_arme",$B23),MSNA_Outcomes_IPC!$A:$H,8, FALSE),0)</f>
        <v>0.85249042146027199</v>
      </c>
      <c r="E23" s="147">
        <f>_xlfn.IFNA(VLOOKUP(CONCATENATE("rtl_ipctranshumance",$B23),MSNA_Outcomes_IPC!$A:$H,8, FALSE),0)</f>
        <v>0</v>
      </c>
      <c r="F23" s="147">
        <f>_xlfn.IFNA(VLOOKUP(CONCATENATE("rtl_ipccatastophe_nat",$B23),MSNA_Outcomes_IPC!$A:$H,8, FALSE),0)</f>
        <v>0</v>
      </c>
      <c r="G23" s="147">
        <f>_xlfn.IFNA(VLOOKUP(CONCATENATE("rtl_ipcrecherche_service",$B23),MSNA_Outcomes_IPC!$A:$H,8, FALSE),0)</f>
        <v>0.14750957853972799</v>
      </c>
      <c r="H23" s="147">
        <v>0</v>
      </c>
      <c r="I23" s="147">
        <f>_xlfn.IFNA(VLOOKUP(CONCATENATE("rtl_ipcautre",$B23),MSNA_Outcomes_IPC!$A:$H,8, FALSE),0)</f>
        <v>0</v>
      </c>
      <c r="J23" s="147">
        <f>_xlfn.IFNA(VLOOKUP(CONCATENATE("rtl_ipcnsp",$B23),MSNA_Outcomes_IPC!$A:$H,8, FALSE),0)</f>
        <v>0</v>
      </c>
      <c r="K23" s="20" t="str">
        <f t="shared" si="7"/>
        <v xml:space="preserve">Dans la préfecture de Lobaye, pour la sous-préfecture de Mongoumba, le pourcentage de ménages ayant quitté la localité d'origine (principale raison du premier déplacement) à cause de CONFLITS COMMUNAUTAIRES est de 0 %, à cause de CONFLITS ARMES (inclus affrontements et attaques armées) est de 85 % , à cause de l'ARRIVEE DE GROUPES D'ELEVEURS TRANSHUMANTS (armés ou non) est de 0 %, à cause de CATASTROPHES NATURELLES (inondations, feux de brousse,…) est de 0 %, à cause de la RECHERCHE DE SERVICES (santé, éducation, etc.) est de 15 %, à cause de la RECHERCHE DE MOYENS D'EXISTENCE est de 0 % , à cause d'une AUTRE RAISON est de 0 %. Le pourcentage de NON REPONDANT est de 0%. </v>
      </c>
      <c r="L23" s="147">
        <f>_xlfn.IFNA(VLOOKUP(CONCATENATE("length_idp_ipc1_mois",$B23),MSNA_Outcomes_IPC!$A:$H,8, FALSE),0)</f>
        <v>0</v>
      </c>
      <c r="M23" s="147">
        <f>_xlfn.IFNA(VLOOKUP(CONCATENATE("length_idp_ipc1_3_mois",$B23),MSNA_Outcomes_IPC!$A:$H,8, FALSE),0)</f>
        <v>7.5351213283298094E-2</v>
      </c>
      <c r="N23" s="147">
        <f>_xlfn.IFNA(VLOOKUP(CONCATENATE("length_idp_ipc 3_5_mois",$B23),MSNA_Outcomes_IPC!$A:$H,8, FALSE),0)</f>
        <v>8.9399744580955398E-2</v>
      </c>
      <c r="O23" s="147">
        <f>_xlfn.IFNA(VLOOKUP(CONCATENATE("length_idp_ipc5_12_mois",$B23),MSNA_Outcomes_IPC!$A:$H,8, FALSE),0)</f>
        <v>3.6717752236158897E-2</v>
      </c>
      <c r="P23" s="147">
        <f>_xlfn.IFNA(VLOOKUP(CONCATENATE("length_idp_ipc12_mois_ou_plus",$B23),MSNA_Outcomes_IPC!$A:$H,8, FALSE),0)</f>
        <v>0.79853128989958799</v>
      </c>
      <c r="Q23" s="147">
        <f>_xlfn.IFNA(VLOOKUP(CONCATENATE("length_idp_ipcnsp",$B23),MSNA_Outcomes_IPC!$A:$H,8, FALSE),0)</f>
        <v>0</v>
      </c>
      <c r="R23" s="20" t="str">
        <f t="shared" si="8"/>
        <v xml:space="preserve">Dans la préfecture de Lobaye, pour la sous-préfecture de Mongoumba et pour les personnes déplacées, le pourcentage de ménages déplacés depuis MOINS D'1 MOIS est de 0%, le pourcentage déplacés depuis ENTRE 1 ET 3 MOIS est de 8%, le pourcentage de ménages déplacés depuis ENTRE 3 et 5 MOIS est de 9%, le pourcentage déplacés depuis ENTRE 5 MOIS ET UN AN est de 4% et le pourcentage de ménages déplacés depuis PLUS D'UN AN est de 80 %. Le pourcentage de NON REPONDANTS est de 0%. </v>
      </c>
      <c r="S23" s="147">
        <f>_xlfn.IFNA(VLOOKUP(CONCATENATE("pin_mssc_rev4",$B23),MSNA_Outcomes_IPC!$A:$H,8, FALSE),0)</f>
        <v>0.87382558270489497</v>
      </c>
      <c r="T23" s="147">
        <f>_xlfn.IFNA(VLOOKUP(CONCATENATE("pin_mssc_rev3",$B23),MSNA_Outcomes_IPC!$A:$H,8, FALSE),0)</f>
        <v>0.106005331808268</v>
      </c>
      <c r="U23" s="147">
        <f>_xlfn.IFNA(VLOOKUP(CONCATENATE("pin_mssc_rev2",$B23),MSNA_Outcomes_IPC!$A:$H,8, FALSE),0)</f>
        <v>2.0169085486837199E-2</v>
      </c>
      <c r="V23" s="147">
        <f>_xlfn.IFNA(VLOOKUP(CONCATENATE("pin_mssc_rev1",$B23),MSNA_Outcomes_IPC!$A:$H,8, FALSE),0)</f>
        <v>0</v>
      </c>
      <c r="W23" s="20" t="str">
        <f t="shared" si="9"/>
        <v xml:space="preserve">Dans la préfecture de Lobaye, pour la sous-préfecture de Mongoumba, le pourcentage de ménages ayant moins de 50'000 XAF de revenu total pour le ménage par mois est de 87%, le pourcentage ayant entre 50'000 XAF et 100 000 XAF de revenu total par mois s'élève à 11 %, tandis que le pourcentage ayant entre 100'000 XAF et 200'000 XAF de revenu total pour le ménage par mois est de 2 % et que la part ayant plus de 200'000 XAF de revenu total par mois est de 0%. </v>
      </c>
      <c r="X23" s="147">
        <f>_xlfn.IFNA(VLOOKUP(CONCATENATE("pin_mssc_dep1",$B23),MSNA_Outcomes_IPC!$A:$H,8, FALSE),0)</f>
        <v>5.4482743860278703E-2</v>
      </c>
      <c r="Y23" s="147">
        <f>_xlfn.IFNA(VLOOKUP(CONCATENATE("pin_mssc_dep2",$B23),MSNA_Outcomes_IPC!$A:$H,8, FALSE),0)</f>
        <v>0.190688755766972</v>
      </c>
      <c r="Z23" s="147">
        <f>_xlfn.IFNA(VLOOKUP(CONCATENATE("pin_mssc_dep3",$B23),MSNA_Outcomes_IPC!$A:$H,8, FALSE),0)</f>
        <v>0.240633570786251</v>
      </c>
      <c r="AA23" s="147">
        <f>_xlfn.IFNA(VLOOKUP(CONCATENATE("pin_mssc_dep4",$B23),MSNA_Outcomes_IPC!$A:$H,8, FALSE),0)</f>
        <v>0.13586714359024199</v>
      </c>
      <c r="AB23" s="147">
        <f>_xlfn.IFNA(VLOOKUP(CONCATENATE("pin_mssc_dep5",$B23),MSNA_Outcomes_IPC!$A:$H,8, FALSE),0)</f>
        <v>0.37832778599625599</v>
      </c>
      <c r="AC23" s="20" t="str">
        <f t="shared" si="0"/>
        <v xml:space="preserve">Dans la préfecture de Lobaye, pour la sous-préfecture de Mongoumba, le pourcentage de ménages dont MOINS DE 30% DES DEPENSES sont consacrées à la NOURRITURE est de 5%, le pourcentage dont ENTRE 30% ET 50% des DEPENSES sont consacrées à la NOURRITURE est de 19 %, tandis que le pourcentage de ménages dont ENTRE 50% et 65% des DEPENSES sont consacrées à la NOURRITURE est de 24 %. La part ménages consacrant ENTRE 65% ET 75% DE LEURS DEPENSES à la NOURRITURE est de 14 % et le pourcentage consacrant PLUS DE 75% DE LEURS DEPENSES à la NOURRITURE est de 38%. </v>
      </c>
      <c r="AD23" s="147">
        <f>_xlfn.IFNA(VLOOKUP(CONCATENATE("secal_2_durable_ipc100%_durable",$B23),MSNA_Outcomes_IPC!$A:$H,8, FALSE),0)</f>
        <v>0.221207256954394</v>
      </c>
      <c r="AE23" s="147">
        <f>_xlfn.IFNA(VLOOKUP(CONCATENATE("secal_2_durable_ipc75+_durable",$B23),MSNA_Outcomes_IPC!$A:$H,8, FALSE),0)</f>
        <v>0.481829539788099</v>
      </c>
      <c r="AF23" s="147">
        <f>_xlfn.IFNA(VLOOKUP(CONCATENATE("secal_2_durable_ipc50+_durable",$B23),MSNA_Outcomes_IPC!$A:$H,8, FALSE),0)</f>
        <v>0.27973598038994801</v>
      </c>
      <c r="AG23" s="147">
        <f>_xlfn.IFNA(VLOOKUP(CONCATENATE("secal_2_durable_ipc50-_durable",$B23),MSNA_Outcomes_IPC!$A:$H,8, FALSE),0)</f>
        <v>1.7227222867558501E-2</v>
      </c>
      <c r="AH23" s="147">
        <f>_xlfn.IFNA(VLOOKUP(CONCATENATE("secal_2_durable_ipc0_durable",$B23),MSNA_Outcomes_IPC!$A:$H,8, FALSE),0)</f>
        <v>0</v>
      </c>
      <c r="AI23" s="20" t="str">
        <f t="shared" si="1"/>
        <v xml:space="preserve">Dans la préfecture de Lobaye, pour la sous-préfecture de Mongoumba , le pourcentage de ménages dont TOUS les aliments consommés proviennent de SOURCES DURABLES (propre prod, achats, chasse, troc) est de 22%, le pourcentage dont LA MAJORITE des aliments consommés (&gt; 75%) proviennent de SOURCES DURABLES (propre prod, achats, chasse, troc) est de 48%, le pourcentage dont PLUS DE LA MOITIE des aliments consommés (&gt; 50%) proviennent de SOURCES DURABLES (propre prod, achats, chasse, troc) est de 28%, le pourcentage de menages dont SEULE lA MOITIE OU MOINS des aliments consommés (&lt;= 50%) proviennent de SOURCES DURABLES (propre prod, achats, chasse, troc) est de 2%, le pourcentage de ménages  dont tous les aliments consommés proviennent de SOURCES NON DURABLES (emprunt, dons, aide) est de 0%. </v>
      </c>
      <c r="AJ23" s="147">
        <f>_xlfn.IFNA(VLOOKUP(CONCATENATE("secal_6_ipcNA",$B23),MSNA_Outcomes_IPC!$A:$H,8, FALSE),0)</f>
        <v>0.72673190338754201</v>
      </c>
      <c r="AK23" s="20" t="str">
        <f t="shared" si="2"/>
        <v xml:space="preserve">Dans la préfecture de Lobaye, pour la sous-préfecture de Mongoumba, le pourcentage de ménages déclarant avoir PRATIQUE L'AGRICULTURE DE FACON OPTIMALE, au cours de la saison, est de 73%. </v>
      </c>
      <c r="AL23" s="147">
        <f>_xlfn.IFNA(VLOOKUP(CONCATENATE("secal_6_raisons_ipcautre_activite",$B23),MSNA_Outcomes_IPC!$A:$H,8, FALSE),0)</f>
        <v>0</v>
      </c>
      <c r="AM23" s="147">
        <f>_xlfn.IFNA(VLOOKUP(CONCATENATE("secal_6_raisons_ipcmanque_semences_staff_fin_natur",$B23),MSNA_Outcomes_IPC!$A:$H,8, FALSE),0)</f>
        <v>1</v>
      </c>
      <c r="AN23" s="147">
        <f>_xlfn.IFNA(VLOOKUP(CONCATENATE("secal_6_raisons_ipcinsecurite",$B23),MSNA_Outcomes_IPC!$A:$H,8, FALSE),0)</f>
        <v>0</v>
      </c>
      <c r="AO23" s="20" t="str">
        <f t="shared" si="3"/>
        <v>Dans la préfecture de Lobaye, pour la sous-préfecture de Mongoumba,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100%. Enfin le pourcentage déclarant ne pas avoir pratiqué de façon optimale l'agriculture à cause de l'INSECURITE LORS DE LA CULTURE OU DE LA RECOLTE (Raisons principale uniquement) est de 0%.</v>
      </c>
      <c r="AP23" s="92"/>
      <c r="AQ23" s="93"/>
      <c r="AR23" s="93"/>
      <c r="AS23" s="93"/>
      <c r="AT23" s="93"/>
      <c r="AU23" s="93"/>
      <c r="AV23" s="20" t="str">
        <f t="shared" si="4"/>
        <v xml:space="preserve">Dans la préfecture de Lobaye, pour la sous-préfecture de Mongoumba,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23" s="92"/>
      <c r="AX23" s="93"/>
      <c r="AY23" s="93"/>
      <c r="AZ23" s="93"/>
      <c r="BA23" s="93"/>
      <c r="BB23" s="20" t="str">
        <f t="shared" si="5"/>
        <v xml:space="preserve">Dans la préfecture de Lobaye, pour la sous-préfecture de Mongoumba,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23" s="147">
        <f>_xlfn.IFNA(VLOOKUP(CONCATENATE("wash_ipcSA_surlelieu",$B23),MSNA_Outcomes_IPC!$A:$H,8, FALSE),0)</f>
        <v>0</v>
      </c>
      <c r="BD23" s="147">
        <f>_xlfn.IFNA(VLOOKUP(CONCATENATE("wash_ipcSA_30-",$B23),MSNA_Outcomes_IPC!$A:$H,8, FALSE),0)</f>
        <v>0.69136111736601502</v>
      </c>
      <c r="BE23" s="147">
        <f>_xlfn.IFNA(VLOOKUP(CONCATENATE("wash_ipcSA_30+",$B23),MSNA_Outcomes_IPC!$A:$H,8, FALSE),0)</f>
        <v>8.3658925096148903E-2</v>
      </c>
      <c r="BF23" s="147">
        <f>_xlfn.IFNA(VLOOKUP(CONCATENATE("wash_ipcSnA",$B23),MSNA_Outcomes_IPC!$A:$H,8, FALSE),0)</f>
        <v>9.5405130902853005E-2</v>
      </c>
      <c r="BG23" s="147">
        <f>_xlfn.IFNA(VLOOKUP(CONCATENATE("wash_ipcsurface",$B23),MSNA_Outcomes_IPC!$A:$H,8, FALSE),0)</f>
        <v>0.12957482663498299</v>
      </c>
      <c r="BH23" s="131" t="str">
        <f t="shared" si="6"/>
        <v xml:space="preserve">Dans la préfecture de Lobaye, pour la sous-préfecture de Mongoumba, la porportion de ménages déclarant que l'eau provient d'une SOURCE AMELIOREE DISPONIBLE SUR LE LIEU est de 0%. La proportion déclarant que l'eau provient d'une SOURCE AMELIOREE et est DISPONIBLE A MOINS DE 30 MINUTES (aller-retour et temps d'attente inclu) s'élève à 
69% et le pourcentage déclarant une SOURCE AMELIOREE DISPONIBLE A PLUS DE 30 minutes (aller-retour et temps d'attente inclu) est de 8%. La proportion de ménages déclarant que l'eau provient d'une SOURCES NON AMELIOREE est de 10% et que l'eau provient directement des rivières, lacs, surface, etc., de 13%. </v>
      </c>
    </row>
    <row r="24" spans="1:60" ht="90.75" customHeight="1">
      <c r="A24" s="28" t="s">
        <v>73</v>
      </c>
      <c r="B24" s="80" t="s">
        <v>74</v>
      </c>
      <c r="C24" s="146">
        <f>_xlfn.IFNA(VLOOKUP(CONCATENATE("rtl_ipcconflit_comm",$B24),MSNA_Outcomes_IPC!$A:$H,8, FALSE),0)</f>
        <v>3.6920933473685198E-2</v>
      </c>
      <c r="D24" s="147">
        <f>_xlfn.IFNA(VLOOKUP(CONCATENATE("rtl_ipcconflit_arme",$B24),MSNA_Outcomes_IPC!$A:$H,8, FALSE),0)</f>
        <v>0.92615813305262995</v>
      </c>
      <c r="E24" s="147">
        <f>_xlfn.IFNA(VLOOKUP(CONCATENATE("rtl_ipctranshumance",$B24),MSNA_Outcomes_IPC!$A:$H,8, FALSE),0)</f>
        <v>0</v>
      </c>
      <c r="F24" s="147">
        <f>_xlfn.IFNA(VLOOKUP(CONCATENATE("rtl_ipccatastophe_nat",$B24),MSNA_Outcomes_IPC!$A:$H,8, FALSE),0)</f>
        <v>3.6920933473685198E-2</v>
      </c>
      <c r="G24" s="147">
        <f>_xlfn.IFNA(VLOOKUP(CONCATENATE("rtl_ipcrecherche_service",$B24),MSNA_Outcomes_IPC!$A:$H,8, FALSE),0)</f>
        <v>0</v>
      </c>
      <c r="H24" s="147">
        <v>0</v>
      </c>
      <c r="I24" s="147">
        <f>_xlfn.IFNA(VLOOKUP(CONCATENATE("rtl_ipcautre",$B24),MSNA_Outcomes_IPC!$A:$H,8, FALSE),0)</f>
        <v>0</v>
      </c>
      <c r="J24" s="147">
        <f>_xlfn.IFNA(VLOOKUP(CONCATENATE("rtl_ipcnsp",$B24),MSNA_Outcomes_IPC!$A:$H,8, FALSE),0)</f>
        <v>0</v>
      </c>
      <c r="K24" s="20" t="str">
        <f t="shared" si="7"/>
        <v xml:space="preserve">Dans la préfecture de Mambere-Kadei, pour la sous-préfecture de Amada_Gaza, le pourcentage de ménages ayant quitté la localité d'origine (principale raison du premier déplacement) à cause de CONFLITS COMMUNAUTAIRES est de 4 %, à cause de CONFLITS ARMES (inclus affrontements et attaques armées) est de 93 % , à cause de l'ARRIVEE DE GROUPES D'ELEVEURS TRANSHUMANTS (armés ou non) est de 0 %, à cause de CATASTROPHES NATURELLES (inondations, feux de brousse,…) est de 4 %, à cause de la RECHERCHE DE SERVICES (santé, éducation, etc.) est de 0 %, à cause de la RECHERCHE DE MOYENS D'EXISTENCE est de 0 % , à cause d'une AUTRE RAISON est de 0 %. Le pourcentage de NON REPONDANT est de 0%. </v>
      </c>
      <c r="L24" s="147">
        <f>_xlfn.IFNA(VLOOKUP(CONCATENATE("length_idp_ipc1_mois",$B24),MSNA_Outcomes_IPC!$A:$H,8, FALSE),0)</f>
        <v>0</v>
      </c>
      <c r="M24" s="147">
        <f>_xlfn.IFNA(VLOOKUP(CONCATENATE("length_idp_ipc1_3_mois",$B24),MSNA_Outcomes_IPC!$A:$H,8, FALSE),0)</f>
        <v>0</v>
      </c>
      <c r="N24" s="147">
        <f>_xlfn.IFNA(VLOOKUP(CONCATENATE("length_idp_ipc 3_5_mois",$B24),MSNA_Outcomes_IPC!$A:$H,8, FALSE),0)</f>
        <v>0.110762800421056</v>
      </c>
      <c r="O24" s="147">
        <f>_xlfn.IFNA(VLOOKUP(CONCATENATE("length_idp_ipc5_12_mois",$B24),MSNA_Outcomes_IPC!$A:$H,8, FALSE),0)</f>
        <v>0.54789272032390302</v>
      </c>
      <c r="P24" s="147">
        <f>_xlfn.IFNA(VLOOKUP(CONCATENATE("length_idp_ipc12_mois_ou_plus",$B24),MSNA_Outcomes_IPC!$A:$H,8, FALSE),0)</f>
        <v>0.34134447925504102</v>
      </c>
      <c r="Q24" s="147">
        <f>_xlfn.IFNA(VLOOKUP(CONCATENATE("length_idp_ipcnsp",$B24),MSNA_Outcomes_IPC!$A:$H,8, FALSE),0)</f>
        <v>0</v>
      </c>
      <c r="R24" s="20" t="str">
        <f t="shared" si="8"/>
        <v xml:space="preserve">Dans la préfecture de Mambere-Kadei, pour la sous-préfecture de Amada_Gaza et pour les personnes déplacées, le pourcentage de ménages déplacés depuis MOINS D'1 MOIS est de 0%, le pourcentage déplacés depuis ENTRE 1 ET 3 MOIS est de 0%, le pourcentage de ménages déplacés depuis ENTRE 3 et 5 MOIS est de 11%, le pourcentage déplacés depuis ENTRE 5 MOIS ET UN AN est de 55% et le pourcentage de ménages déplacés depuis PLUS D'UN AN est de 34 %. Le pourcentage de NON REPONDANTS est de 0%. </v>
      </c>
      <c r="S24" s="147">
        <f>_xlfn.IFNA(VLOOKUP(CONCATENATE("pin_mssc_rev4",$B24),MSNA_Outcomes_IPC!$A:$H,8, FALSE),0)</f>
        <v>0.98991171336128303</v>
      </c>
      <c r="T24" s="147">
        <f>_xlfn.IFNA(VLOOKUP(CONCATENATE("pin_mssc_rev3",$B24),MSNA_Outcomes_IPC!$A:$H,8, FALSE),0)</f>
        <v>1.00882866387174E-2</v>
      </c>
      <c r="U24" s="147">
        <f>_xlfn.IFNA(VLOOKUP(CONCATENATE("pin_mssc_rev2",$B24),MSNA_Outcomes_IPC!$A:$H,8, FALSE),0)</f>
        <v>0</v>
      </c>
      <c r="V24" s="147">
        <f>_xlfn.IFNA(VLOOKUP(CONCATENATE("pin_mssc_rev1",$B24),MSNA_Outcomes_IPC!$A:$H,8, FALSE),0)</f>
        <v>0</v>
      </c>
      <c r="W24" s="20" t="str">
        <f t="shared" si="9"/>
        <v xml:space="preserve">Dans la préfecture de Mambere-Kadei, pour la sous-préfecture de Amada_Gaza, le pourcentage de ménages ayant moins de 50'000 XAF de revenu total pour le ménage par mois est de 99%, le pourcentage ayant entre 50'000 XAF et 100 000 XAF de revenu total par mois s'élève à 1 %, tandis que le pourcentage ayant entre 100'000 XAF et 200'000 XAF de revenu total pour le ménage par mois est de 0 % et que la part ayant plus de 200'000 XAF de revenu total par mois est de 0%. </v>
      </c>
      <c r="X24" s="147">
        <f>_xlfn.IFNA(VLOOKUP(CONCATENATE("pin_mssc_dep1",$B24),MSNA_Outcomes_IPC!$A:$H,8, FALSE),0)</f>
        <v>0.131421087830487</v>
      </c>
      <c r="Y24" s="147">
        <f>_xlfn.IFNA(VLOOKUP(CONCATENATE("pin_mssc_dep2",$B24),MSNA_Outcomes_IPC!$A:$H,8, FALSE),0)</f>
        <v>8.88609743135685E-2</v>
      </c>
      <c r="Z24" s="147">
        <f>_xlfn.IFNA(VLOOKUP(CONCATENATE("pin_mssc_dep3",$B24),MSNA_Outcomes_IPC!$A:$H,8, FALSE),0)</f>
        <v>0.17330372365143901</v>
      </c>
      <c r="AA24" s="147">
        <f>_xlfn.IFNA(VLOOKUP(CONCATENATE("pin_mssc_dep4",$B24),MSNA_Outcomes_IPC!$A:$H,8, FALSE),0)</f>
        <v>2.1943804940590499E-2</v>
      </c>
      <c r="AB24" s="147">
        <f>_xlfn.IFNA(VLOOKUP(CONCATENATE("pin_mssc_dep5",$B24),MSNA_Outcomes_IPC!$A:$H,8, FALSE),0)</f>
        <v>0.58447040926391503</v>
      </c>
      <c r="AC24" s="20" t="str">
        <f t="shared" si="0"/>
        <v xml:space="preserve">Dans la préfecture de Mambere-Kadei, pour la sous-préfecture de Amada_Gaza, le pourcentage de ménages dont MOINS DE 30% DES DEPENSES sont consacrées à la NOURRITURE est de 13%, le pourcentage dont ENTRE 30% ET 50% des DEPENSES sont consacrées à la NOURRITURE est de 9 %, tandis que le pourcentage de ménages dont ENTRE 50% et 65% des DEPENSES sont consacrées à la NOURRITURE est de 17 %. La part ménages consacrant ENTRE 65% ET 75% DE LEURS DEPENSES à la NOURRITURE est de 2 % et le pourcentage consacrant PLUS DE 75% DE LEURS DEPENSES à la NOURRITURE est de 58%. </v>
      </c>
      <c r="AD24" s="147">
        <f>_xlfn.IFNA(VLOOKUP(CONCATENATE("secal_2_durable_ipc100%_durable",$B24),MSNA_Outcomes_IPC!$A:$H,8, FALSE),0)</f>
        <v>0.26240495442103601</v>
      </c>
      <c r="AE24" s="147">
        <f>_xlfn.IFNA(VLOOKUP(CONCATENATE("secal_2_durable_ipc75+_durable",$B24),MSNA_Outcomes_IPC!$A:$H,8, FALSE),0)</f>
        <v>0.40477228119414599</v>
      </c>
      <c r="AF24" s="147">
        <f>_xlfn.IFNA(VLOOKUP(CONCATENATE("secal_2_durable_ipc50+_durable",$B24),MSNA_Outcomes_IPC!$A:$H,8, FALSE),0)</f>
        <v>0.16277151080220201</v>
      </c>
      <c r="AG24" s="147">
        <f>_xlfn.IFNA(VLOOKUP(CONCATENATE("secal_2_durable_ipc50-_durable",$B24),MSNA_Outcomes_IPC!$A:$H,8, FALSE),0)</f>
        <v>0.151811702923554</v>
      </c>
      <c r="AH24" s="147">
        <f>_xlfn.IFNA(VLOOKUP(CONCATENATE("secal_2_durable_ipc0_durable",$B24),MSNA_Outcomes_IPC!$A:$H,8, FALSE),0)</f>
        <v>1.8239550659061399E-2</v>
      </c>
      <c r="AI24" s="20" t="str">
        <f t="shared" si="1"/>
        <v xml:space="preserve">Dans la préfecture de Mambere-Kadei, pour la sous-préfecture de Amada_Gaza , le pourcentage de ménages dont TOUS les aliments consommés proviennent de SOURCES DURABLES (propre prod, achats, chasse, troc) est de 26%, le pourcentage dont LA MAJORITE des aliments consommés (&gt; 75%) proviennent de SOURCES DURABLES (propre prod, achats, chasse, troc) est de 40%, le pourcentage dont PLUS DE LA MOITIE des aliments consommés (&gt; 50%) proviennent de SOURCES DURABLES (propre prod, achats, chasse, troc) est de 16%, le pourcentage de menages dont SEULE lA MOITIE OU MOINS des aliments consommés (&lt;= 50%) proviennent de SOURCES DURABLES (propre prod, achats, chasse, troc) est de 15%, le pourcentage de ménages  dont tous les aliments consommés proviennent de SOURCES NON DURABLES (emprunt, dons, aide) est de 2%. </v>
      </c>
      <c r="AJ24" s="147">
        <f>_xlfn.IFNA(VLOOKUP(CONCATENATE("secal_6_ipcNA",$B24),MSNA_Outcomes_IPC!$A:$H,8, FALSE),0)</f>
        <v>0.87986994957095299</v>
      </c>
      <c r="AK24" s="20" t="str">
        <f t="shared" si="2"/>
        <v xml:space="preserve">Dans la préfecture de Mambere-Kadei, pour la sous-préfecture de Amada_Gaza, le pourcentage de ménages déclarant avoir PRATIQUE L'AGRICULTURE DE FACON OPTIMALE, au cours de la saison, est de 88%. </v>
      </c>
      <c r="AL24" s="147">
        <f>_xlfn.IFNA(VLOOKUP(CONCATENATE("secal_6_raisons_ipcautre_activite",$B24),MSNA_Outcomes_IPC!$A:$H,8, FALSE),0)</f>
        <v>0</v>
      </c>
      <c r="AM24" s="147">
        <f>_xlfn.IFNA(VLOOKUP(CONCATENATE("secal_6_raisons_ipcmanque_semences_staff_fin_natur",$B24),MSNA_Outcomes_IPC!$A:$H,8, FALSE),0)</f>
        <v>0.50113636365368897</v>
      </c>
      <c r="AN24" s="147">
        <f>_xlfn.IFNA(VLOOKUP(CONCATENATE("secal_6_raisons_ipcinsecurite",$B24),MSNA_Outcomes_IPC!$A:$H,8, FALSE),0)</f>
        <v>0.49886363634631098</v>
      </c>
      <c r="AO24" s="20" t="str">
        <f t="shared" si="3"/>
        <v>Dans la préfecture de Mambere-Kadei, pour la sous-préfecture de Amada_Gaza,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50%. Enfin le pourcentage déclarant ne pas avoir pratiqué de façon optimale l'agriculture à cause de l'INSECURITE LORS DE LA CULTURE OU DE LA RECOLTE (Raisons principale uniquement) est de 50%.</v>
      </c>
      <c r="AP24" s="92"/>
      <c r="AQ24" s="93"/>
      <c r="AR24" s="93"/>
      <c r="AS24" s="93"/>
      <c r="AT24" s="93"/>
      <c r="AU24" s="93"/>
      <c r="AV24" s="20" t="str">
        <f t="shared" si="4"/>
        <v xml:space="preserve">Dans la préfecture de Mambere-Kadei, pour la sous-préfecture de Amada_Gaza,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24" s="92"/>
      <c r="AX24" s="93"/>
      <c r="AY24" s="93"/>
      <c r="AZ24" s="93"/>
      <c r="BA24" s="93"/>
      <c r="BB24" s="20" t="str">
        <f t="shared" si="5"/>
        <v xml:space="preserve">Dans la préfecture de Mambere-Kadei, pour la sous-préfecture de Amada_Gaza,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24" s="147">
        <f>_xlfn.IFNA(VLOOKUP(CONCATENATE("wash_ipcSA_surlelieu",$B24),MSNA_Outcomes_IPC!$A:$H,8, FALSE),0)</f>
        <v>3.03071730515196E-4</v>
      </c>
      <c r="BD24" s="147">
        <f>_xlfn.IFNA(VLOOKUP(CONCATENATE("wash_ipcSA_30-",$B24),MSNA_Outcomes_IPC!$A:$H,8, FALSE),0)</f>
        <v>0.45874433404237303</v>
      </c>
      <c r="BE24" s="147">
        <f>_xlfn.IFNA(VLOOKUP(CONCATENATE("wash_ipcSA_30+",$B24),MSNA_Outcomes_IPC!$A:$H,8, FALSE),0)</f>
        <v>0.40982372508514398</v>
      </c>
      <c r="BF24" s="147">
        <f>_xlfn.IFNA(VLOOKUP(CONCATENATE("wash_ipcSnA",$B24),MSNA_Outcomes_IPC!$A:$H,8, FALSE),0)</f>
        <v>3.4397219568474101E-2</v>
      </c>
      <c r="BG24" s="147">
        <f>_xlfn.IFNA(VLOOKUP(CONCATENATE("wash_ipcsurface",$B24),MSNA_Outcomes_IPC!$A:$H,8, FALSE),0)</f>
        <v>9.6731649573494102E-2</v>
      </c>
      <c r="BH24" s="131" t="str">
        <f t="shared" si="6"/>
        <v xml:space="preserve">Dans la préfecture de Mambere-Kadei, pour la sous-préfecture de Amada_Gaza, la porportion de ménages déclarant que l'eau provient d'une SOURCE AMELIOREE DISPONIBLE SUR LE LIEU est de 0%. La proportion déclarant que l'eau provient d'une SOURCE AMELIOREE et est DISPONIBLE A MOINS DE 30 MINUTES (aller-retour et temps d'attente inclu) s'élève à 
46% et le pourcentage déclarant une SOURCE AMELIOREE DISPONIBLE A PLUS DE 30 minutes (aller-retour et temps d'attente inclu) est de 41%. La proportion de ménages déclarant que l'eau provient d'une SOURCES NON AMELIOREE est de 3% et que l'eau provient directement des rivières, lacs, surface, etc., de 10%. </v>
      </c>
    </row>
    <row r="25" spans="1:60" ht="90.75" customHeight="1">
      <c r="A25" s="28" t="s">
        <v>73</v>
      </c>
      <c r="B25" s="80" t="s">
        <v>75</v>
      </c>
      <c r="C25" s="146">
        <f>_xlfn.IFNA(VLOOKUP(CONCATENATE("rtl_ipcconflit_comm",$B25),MSNA_Outcomes_IPC!$A:$H,8, FALSE),0)</f>
        <v>0.17612762162489601</v>
      </c>
      <c r="D25" s="147">
        <f>_xlfn.IFNA(VLOOKUP(CONCATENATE("rtl_ipcconflit_arme",$B25),MSNA_Outcomes_IPC!$A:$H,8, FALSE),0)</f>
        <v>0.60866209837184104</v>
      </c>
      <c r="E25" s="147">
        <f>_xlfn.IFNA(VLOOKUP(CONCATENATE("rtl_ipctranshumance",$B25),MSNA_Outcomes_IPC!$A:$H,8, FALSE),0)</f>
        <v>6.2259427236379103E-2</v>
      </c>
      <c r="F25" s="147">
        <f>_xlfn.IFNA(VLOOKUP(CONCATENATE("rtl_ipccatastophe_nat",$B25),MSNA_Outcomes_IPC!$A:$H,8, FALSE),0)</f>
        <v>0</v>
      </c>
      <c r="G25" s="147">
        <f>_xlfn.IFNA(VLOOKUP(CONCATENATE("rtl_ipcrecherche_service",$B25),MSNA_Outcomes_IPC!$A:$H,8, FALSE),0)</f>
        <v>3.1129713618189499E-2</v>
      </c>
      <c r="H25" s="147">
        <v>0.09</v>
      </c>
      <c r="I25" s="147">
        <v>0.03</v>
      </c>
      <c r="J25" s="147">
        <f>_xlfn.IFNA(VLOOKUP(CONCATENATE("rtl_ipcnsp",$B25),MSNA_Outcomes_IPC!$A:$H,8, FALSE),0)</f>
        <v>0</v>
      </c>
      <c r="K25" s="20" t="str">
        <f t="shared" si="7"/>
        <v xml:space="preserve">Dans la préfecture de Mambere-Kadei, pour la sous-préfecture de Berberati, le pourcentage de ménages ayant quitté la localité d'origine (principale raison du premier déplacement) à cause de CONFLITS COMMUNAUTAIRES est de 18 %, à cause de CONFLITS ARMES (inclus affrontements et attaques armées) est de 61 % , à cause de l'ARRIVEE DE GROUPES D'ELEVEURS TRANSHUMANTS (armés ou non) est de 6 %, à cause de CATASTROPHES NATURELLES (inondations, feux de brousse,…) est de 0 %, à cause de la RECHERCHE DE SERVICES (santé, éducation, etc.) est de 3 %, à cause de la RECHERCHE DE MOYENS D'EXISTENCE est de 9 % , à cause d'une AUTRE RAISON est de 3 %. Le pourcentage de NON REPONDANT est de 0%. </v>
      </c>
      <c r="L25" s="147">
        <f>_xlfn.IFNA(VLOOKUP(CONCATENATE("length_idp_ipc1_mois",$B25),MSNA_Outcomes_IPC!$A:$H,8, FALSE),0)</f>
        <v>0</v>
      </c>
      <c r="M25" s="147">
        <f>_xlfn.IFNA(VLOOKUP(CONCATENATE("length_idp_ipc1_3_mois",$B25),MSNA_Outcomes_IPC!$A:$H,8, FALSE),0)</f>
        <v>0.114674312749631</v>
      </c>
      <c r="N25" s="147">
        <f>_xlfn.IFNA(VLOOKUP(CONCATENATE("length_idp_ipc 3_5_mois",$B25),MSNA_Outcomes_IPC!$A:$H,8, FALSE),0)</f>
        <v>0.18349676780142801</v>
      </c>
      <c r="O25" s="147">
        <f>_xlfn.IFNA(VLOOKUP(CONCATENATE("length_idp_ipc5_12_mois",$B25),MSNA_Outcomes_IPC!$A:$H,8, FALSE),0)</f>
        <v>0.17612762162489601</v>
      </c>
      <c r="P25" s="147">
        <f>_xlfn.IFNA(VLOOKUP(CONCATENATE("length_idp_ipc12_mois_ou_plus",$B25),MSNA_Outcomes_IPC!$A:$H,8, FALSE),0)</f>
        <v>0.52570129782404496</v>
      </c>
      <c r="Q25" s="147">
        <f>_xlfn.IFNA(VLOOKUP(CONCATENATE("length_idp_ipcnsp",$B25),MSNA_Outcomes_IPC!$A:$H,8, FALSE),0)</f>
        <v>0</v>
      </c>
      <c r="R25" s="20" t="str">
        <f t="shared" si="8"/>
        <v xml:space="preserve">Dans la préfecture de Mambere-Kadei, pour la sous-préfecture de Berberati et pour les personnes déplacées, le pourcentage de ménages déplacés depuis MOINS D'1 MOIS est de 0%, le pourcentage déplacés depuis ENTRE 1 ET 3 MOIS est de 11%, le pourcentage de ménages déplacés depuis ENTRE 3 et 5 MOIS est de 18%, le pourcentage déplacés depuis ENTRE 5 MOIS ET UN AN est de 18% et le pourcentage de ménages déplacés depuis PLUS D'UN AN est de 53 %. Le pourcentage de NON REPONDANTS est de 0%. </v>
      </c>
      <c r="S25" s="147">
        <f>_xlfn.IFNA(VLOOKUP(CONCATENATE("pin_mssc_rev4",$B25),MSNA_Outcomes_IPC!$A:$H,8, FALSE),0)</f>
        <v>0.83181298322172104</v>
      </c>
      <c r="T25" s="147">
        <f>_xlfn.IFNA(VLOOKUP(CONCATENATE("pin_mssc_rev3",$B25),MSNA_Outcomes_IPC!$A:$H,8, FALSE),0)</f>
        <v>0.10563561374573099</v>
      </c>
      <c r="U25" s="147">
        <f>_xlfn.IFNA(VLOOKUP(CONCATENATE("pin_mssc_rev2",$B25),MSNA_Outcomes_IPC!$A:$H,8, FALSE),0)</f>
        <v>4.3454981177610999E-2</v>
      </c>
      <c r="V25" s="147">
        <f>_xlfn.IFNA(VLOOKUP(CONCATENATE("pin_mssc_rev1",$B25),MSNA_Outcomes_IPC!$A:$H,8, FALSE),0)</f>
        <v>1.9096421854937099E-2</v>
      </c>
      <c r="W25" s="20" t="str">
        <f t="shared" si="9"/>
        <v xml:space="preserve">Dans la préfecture de Mambere-Kadei, pour la sous-préfecture de Berberati, le pourcentage de ménages ayant moins de 50'000 XAF de revenu total pour le ménage par mois est de 83%, le pourcentage ayant entre 50'000 XAF et 100 000 XAF de revenu total par mois s'élève à 11 %, tandis que le pourcentage ayant entre 100'000 XAF et 200'000 XAF de revenu total pour le ménage par mois est de 4 % et que la part ayant plus de 200'000 XAF de revenu total par mois est de 2%. </v>
      </c>
      <c r="X25" s="147">
        <f>_xlfn.IFNA(VLOOKUP(CONCATENATE("pin_mssc_dep1",$B25),MSNA_Outcomes_IPC!$A:$H,8, FALSE),0)</f>
        <v>0.24295282695511</v>
      </c>
      <c r="Y25" s="147">
        <f>_xlfn.IFNA(VLOOKUP(CONCATENATE("pin_mssc_dep2",$B25),MSNA_Outcomes_IPC!$A:$H,8, FALSE),0)</f>
        <v>7.5745846760733801E-2</v>
      </c>
      <c r="Z25" s="147">
        <f>_xlfn.IFNA(VLOOKUP(CONCATENATE("pin_mssc_dep3",$B25),MSNA_Outcomes_IPC!$A:$H,8, FALSE),0)</f>
        <v>0.22162534623823399</v>
      </c>
      <c r="AA25" s="147">
        <f>_xlfn.IFNA(VLOOKUP(CONCATENATE("pin_mssc_dep4",$B25),MSNA_Outcomes_IPC!$A:$H,8, FALSE),0)</f>
        <v>0.11862797181319799</v>
      </c>
      <c r="AB25" s="147">
        <f>_xlfn.IFNA(VLOOKUP(CONCATENATE("pin_mssc_dep5",$B25),MSNA_Outcomes_IPC!$A:$H,8, FALSE),0)</f>
        <v>0.34104800823272502</v>
      </c>
      <c r="AC25" s="20" t="str">
        <f t="shared" si="0"/>
        <v xml:space="preserve">Dans la préfecture de Mambere-Kadei, pour la sous-préfecture de Berberati, le pourcentage de ménages dont MOINS DE 30% DES DEPENSES sont consacrées à la NOURRITURE est de 24%, le pourcentage dont ENTRE 30% ET 50% des DEPENSES sont consacrées à la NOURRITURE est de 8 %, tandis que le pourcentage de ménages dont ENTRE 50% et 65% des DEPENSES sont consacrées à la NOURRITURE est de 22 %. La part ménages consacrant ENTRE 65% ET 75% DE LEURS DEPENSES à la NOURRITURE est de 12 % et le pourcentage consacrant PLUS DE 75% DE LEURS DEPENSES à la NOURRITURE est de 34%. </v>
      </c>
      <c r="AD25" s="147">
        <f>_xlfn.IFNA(VLOOKUP(CONCATENATE("secal_2_durable_ipc100%_durable",$B25),MSNA_Outcomes_IPC!$A:$H,8, FALSE),0)</f>
        <v>0.207689066366301</v>
      </c>
      <c r="AE25" s="147">
        <f>_xlfn.IFNA(VLOOKUP(CONCATENATE("secal_2_durable_ipc75+_durable",$B25),MSNA_Outcomes_IPC!$A:$H,8, FALSE),0)</f>
        <v>0.36551675255243399</v>
      </c>
      <c r="AF25" s="147">
        <f>_xlfn.IFNA(VLOOKUP(CONCATENATE("secal_2_durable_ipc50+_durable",$B25),MSNA_Outcomes_IPC!$A:$H,8, FALSE),0)</f>
        <v>0.158899178807233</v>
      </c>
      <c r="AG25" s="147">
        <f>_xlfn.IFNA(VLOOKUP(CONCATENATE("secal_2_durable_ipc50-_durable",$B25),MSNA_Outcomes_IPC!$A:$H,8, FALSE),0)</f>
        <v>0.26789500227403201</v>
      </c>
      <c r="AH25" s="147">
        <f>_xlfn.IFNA(VLOOKUP(CONCATENATE("secal_2_durable_ipc0_durable",$B25),MSNA_Outcomes_IPC!$A:$H,8, FALSE),0)</f>
        <v>0</v>
      </c>
      <c r="AI25" s="20" t="str">
        <f t="shared" si="1"/>
        <v xml:space="preserve">Dans la préfecture de Mambere-Kadei, pour la sous-préfecture de Berberati , le pourcentage de ménages dont TOUS les aliments consommés proviennent de SOURCES DURABLES (propre prod, achats, chasse, troc) est de 21%, le pourcentage dont LA MAJORITE des aliments consommés (&gt; 75%) proviennent de SOURCES DURABLES (propre prod, achats, chasse, troc) est de 37%, le pourcentage dont PLUS DE LA MOITIE des aliments consommés (&gt; 50%) proviennent de SOURCES DURABLES (propre prod, achats, chasse, troc) est de 16%, le pourcentage de menages dont SEULE lA MOITIE OU MOINS des aliments consommés (&lt;= 50%) proviennent de SOURCES DURABLES (propre prod, achats, chasse, troc) est de 27%, le pourcentage de ménages  dont tous les aliments consommés proviennent de SOURCES NON DURABLES (emprunt, dons, aide) est de 0%. </v>
      </c>
      <c r="AJ25" s="147">
        <f>_xlfn.IFNA(VLOOKUP(CONCATENATE("secal_6_ipcNA",$B25),MSNA_Outcomes_IPC!$A:$H,8, FALSE),0)</f>
        <v>0.54986134485610205</v>
      </c>
      <c r="AK25" s="20" t="str">
        <f t="shared" si="2"/>
        <v xml:space="preserve">Dans la préfecture de Mambere-Kadei, pour la sous-préfecture de Berberati, le pourcentage de ménages déclarant avoir PRATIQUE L'AGRICULTURE DE FACON OPTIMALE, au cours de la saison, est de 55%. </v>
      </c>
      <c r="AL25" s="147">
        <f>_xlfn.IFNA(VLOOKUP(CONCATENATE("secal_6_raisons_ipcautre_activite",$B25),MSNA_Outcomes_IPC!$A:$H,8, FALSE),0)</f>
        <v>3.55755243511982E-2</v>
      </c>
      <c r="AM25" s="147">
        <f>_xlfn.IFNA(VLOOKUP(CONCATENATE("secal_6_raisons_ipcmanque_semences_staff_fin_natur",$B25),MSNA_Outcomes_IPC!$A:$H,8, FALSE),0)</f>
        <v>0.86463290127104198</v>
      </c>
      <c r="AN25" s="147">
        <f>_xlfn.IFNA(VLOOKUP(CONCATENATE("secal_6_raisons_ipcinsecurite",$B25),MSNA_Outcomes_IPC!$A:$H,8, FALSE),0)</f>
        <v>9.9791574377759998E-2</v>
      </c>
      <c r="AO25" s="20" t="str">
        <f t="shared" si="3"/>
        <v>Dans la préfecture de Mambere-Kadei, pour la sous-préfecture de Berberati, parmi les personnes ayant déclaré une pratique non optimale de l'agriculture optimale ou pas de pratique du tout, le % de ménages déclarant n'avoir JAMAIS CULTIVE / AUTRES SOURCES DE REVENUS s'élève à 4%.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86%. Enfin le pourcentage déclarant ne pas avoir pratiqué de façon optimale l'agriculture à cause de l'INSECURITE LORS DE LA CULTURE OU DE LA RECOLTE (Raisons principale uniquement) est de 10%.</v>
      </c>
      <c r="AP25" s="92"/>
      <c r="AQ25" s="93"/>
      <c r="AR25" s="93"/>
      <c r="AS25" s="93"/>
      <c r="AT25" s="93"/>
      <c r="AU25" s="93"/>
      <c r="AV25" s="20" t="str">
        <f t="shared" si="4"/>
        <v xml:space="preserve">Dans la préfecture de Mambere-Kadei, pour la sous-préfecture de Berberati,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25" s="92"/>
      <c r="AX25" s="93"/>
      <c r="AY25" s="93"/>
      <c r="AZ25" s="93"/>
      <c r="BA25" s="93"/>
      <c r="BB25" s="20" t="str">
        <f t="shared" si="5"/>
        <v xml:space="preserve">Dans la préfecture de Mambere-Kadei, pour la sous-préfecture de Berberati,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25" s="147">
        <f>_xlfn.IFNA(VLOOKUP(CONCATENATE("wash_ipcSA_surlelieu",$B25),MSNA_Outcomes_IPC!$A:$H,8, FALSE),0)</f>
        <v>2.22957662064041E-2</v>
      </c>
      <c r="BD25" s="147">
        <f>_xlfn.IFNA(VLOOKUP(CONCATENATE("wash_ipcSA_30-",$B25),MSNA_Outcomes_IPC!$A:$H,8, FALSE),0)</f>
        <v>0.64632902463948605</v>
      </c>
      <c r="BE25" s="147">
        <f>_xlfn.IFNA(VLOOKUP(CONCATENATE("wash_ipcSA_30+",$B25),MSNA_Outcomes_IPC!$A:$H,8, FALSE),0)</f>
        <v>0.16913620762147399</v>
      </c>
      <c r="BF25" s="147">
        <f>_xlfn.IFNA(VLOOKUP(CONCATENATE("wash_ipcSnA",$B25),MSNA_Outcomes_IPC!$A:$H,8, FALSE),0)</f>
        <v>6.1243007321815299E-2</v>
      </c>
      <c r="BG25" s="147">
        <f>_xlfn.IFNA(VLOOKUP(CONCATENATE("wash_ipcsurface",$B25),MSNA_Outcomes_IPC!$A:$H,8, FALSE),0)</f>
        <v>0.10099599421082101</v>
      </c>
      <c r="BH25" s="131" t="str">
        <f t="shared" si="6"/>
        <v xml:space="preserve">Dans la préfecture de Mambere-Kadei, pour la sous-préfecture de Berberati, la porportion de ménages déclarant que l'eau provient d'une SOURCE AMELIOREE DISPONIBLE SUR LE LIEU est de 2%. La proportion déclarant que l'eau provient d'une SOURCE AMELIOREE et est DISPONIBLE A MOINS DE 30 MINUTES (aller-retour et temps d'attente inclu) s'élève à 
65% et le pourcentage déclarant une SOURCE AMELIOREE DISPONIBLE A PLUS DE 30 minutes (aller-retour et temps d'attente inclu) est de 17%. La proportion de ménages déclarant que l'eau provient d'une SOURCES NON AMELIOREE est de 6% et que l'eau provient directement des rivières, lacs, surface, etc., de 10%. </v>
      </c>
    </row>
    <row r="26" spans="1:60" ht="90.75" customHeight="1">
      <c r="A26" s="28" t="s">
        <v>73</v>
      </c>
      <c r="B26" s="80" t="s">
        <v>76</v>
      </c>
      <c r="C26" s="146">
        <f>_xlfn.IFNA(VLOOKUP(CONCATENATE("rtl_ipcconflit_comm",$B26),MSNA_Outcomes_IPC!$A:$H,8, FALSE),0)</f>
        <v>8.3728187731143405E-3</v>
      </c>
      <c r="D26" s="147">
        <f>_xlfn.IFNA(VLOOKUP(CONCATENATE("rtl_ipcconflit_arme",$B26),MSNA_Outcomes_IPC!$A:$H,8, FALSE),0)</f>
        <v>0.56487652908296104</v>
      </c>
      <c r="E26" s="147">
        <f>_xlfn.IFNA(VLOOKUP(CONCATENATE("rtl_ipctranshumance",$B26),MSNA_Outcomes_IPC!$A:$H,8, FALSE),0)</f>
        <v>0.40693073088352899</v>
      </c>
      <c r="F26" s="147">
        <f>_xlfn.IFNA(VLOOKUP(CONCATENATE("rtl_ipccatastophe_nat",$B26),MSNA_Outcomes_IPC!$A:$H,8, FALSE),0)</f>
        <v>0</v>
      </c>
      <c r="G26" s="147">
        <f>_xlfn.IFNA(VLOOKUP(CONCATENATE("rtl_ipcrecherche_service",$B26),MSNA_Outcomes_IPC!$A:$H,8, FALSE),0)</f>
        <v>0</v>
      </c>
      <c r="H26" s="147">
        <v>0.01</v>
      </c>
      <c r="I26" s="147">
        <v>0.01</v>
      </c>
      <c r="J26" s="147">
        <f>_xlfn.IFNA(VLOOKUP(CONCATENATE("rtl_ipcnsp",$B26),MSNA_Outcomes_IPC!$A:$H,8, FALSE),0)</f>
        <v>0</v>
      </c>
      <c r="K26" s="20" t="str">
        <f t="shared" si="7"/>
        <v xml:space="preserve">Dans la préfecture de Mambere-Kadei, pour la sous-préfecture de Carnot, le pourcentage de ménages ayant quitté la localité d'origine (principale raison du premier déplacement) à cause de CONFLITS COMMUNAUTAIRES est de 1 %, à cause de CONFLITS ARMES (inclus affrontements et attaques armées) est de 56 % , à cause de l'ARRIVEE DE GROUPES D'ELEVEURS TRANSHUMANTS (armés ou non) est de 41 %, à cause de CATASTROPHES NATURELLES (inondations, feux de brousse,…) est de 0 %, à cause de la RECHERCHE DE SERVICES (santé, éducation, etc.) est de 0 %, à cause de la RECHERCHE DE MOYENS D'EXISTENCE est de 1 % , à cause d'une AUTRE RAISON est de 1 %. Le pourcentage de NON REPONDANT est de 0%. </v>
      </c>
      <c r="L26" s="147">
        <f>_xlfn.IFNA(VLOOKUP(CONCATENATE("length_idp_ipc1_mois",$B26),MSNA_Outcomes_IPC!$A:$H,8, FALSE),0)</f>
        <v>0</v>
      </c>
      <c r="M26" s="147">
        <f>_xlfn.IFNA(VLOOKUP(CONCATENATE("length_idp_ipc1_3_mois",$B26),MSNA_Outcomes_IPC!$A:$H,8, FALSE),0)</f>
        <v>1.2679649413755399E-2</v>
      </c>
      <c r="N26" s="147">
        <f>_xlfn.IFNA(VLOOKUP(CONCATENATE("length_idp_ipc 3_5_mois",$B26),MSNA_Outcomes_IPC!$A:$H,8, FALSE),0)</f>
        <v>0.14063987829831601</v>
      </c>
      <c r="O26" s="147">
        <f>_xlfn.IFNA(VLOOKUP(CONCATENATE("length_idp_ipc5_12_mois",$B26),MSNA_Outcomes_IPC!$A:$H,8, FALSE),0)</f>
        <v>0.77168568936537496</v>
      </c>
      <c r="P26" s="147">
        <f>_xlfn.IFNA(VLOOKUP(CONCATENATE("length_idp_ipc12_mois_ou_plus",$B26),MSNA_Outcomes_IPC!$A:$H,8, FALSE),0)</f>
        <v>7.4994782922553002E-2</v>
      </c>
      <c r="Q26" s="147">
        <f>_xlfn.IFNA(VLOOKUP(CONCATENATE("length_idp_ipcnsp",$B26),MSNA_Outcomes_IPC!$A:$H,8, FALSE),0)</f>
        <v>0</v>
      </c>
      <c r="R26" s="20" t="str">
        <f t="shared" si="8"/>
        <v xml:space="preserve">Dans la préfecture de Mambere-Kadei, pour la sous-préfecture de Carnot et pour les personnes déplacées, le pourcentage de ménages déplacés depuis MOINS D'1 MOIS est de 0%, le pourcentage déplacés depuis ENTRE 1 ET 3 MOIS est de 1%, le pourcentage de ménages déplacés depuis ENTRE 3 et 5 MOIS est de 14%, le pourcentage déplacés depuis ENTRE 5 MOIS ET UN AN est de 77% et le pourcentage de ménages déplacés depuis PLUS D'UN AN est de 7 %. Le pourcentage de NON REPONDANTS est de 0%. </v>
      </c>
      <c r="S26" s="147">
        <f>_xlfn.IFNA(VLOOKUP(CONCATENATE("pin_mssc_rev4",$B26),MSNA_Outcomes_IPC!$A:$H,8, FALSE),0)</f>
        <v>0.99328104383721505</v>
      </c>
      <c r="T26" s="147">
        <f>_xlfn.IFNA(VLOOKUP(CONCATENATE("pin_mssc_rev3",$B26),MSNA_Outcomes_IPC!$A:$H,8, FALSE),0)</f>
        <v>5.4396919519722701E-3</v>
      </c>
      <c r="U26" s="147">
        <f>_xlfn.IFNA(VLOOKUP(CONCATENATE("pin_mssc_rev2",$B26),MSNA_Outcomes_IPC!$A:$H,8, FALSE),0)</f>
        <v>0</v>
      </c>
      <c r="V26" s="147">
        <f>_xlfn.IFNA(VLOOKUP(CONCATENATE("pin_mssc_rev1",$B26),MSNA_Outcomes_IPC!$A:$H,8, FALSE),0)</f>
        <v>1.27926421081253E-3</v>
      </c>
      <c r="W26" s="20" t="str">
        <f t="shared" si="9"/>
        <v xml:space="preserve">Dans la préfecture de Mambere-Kadei, pour la sous-préfecture de Carnot, le pourcentage de ménages ayant moins de 50'000 XAF de revenu total pour le ménage par mois est de 99%, le pourcentage ayant entre 50'000 XAF et 100 000 XAF de revenu total par mois s'élève à 1 %, tandis que le pourcentage ayant entre 100'000 XAF et 200'000 XAF de revenu total pour le ménage par mois est de 0 % et que la part ayant plus de 200'000 XAF de revenu total par mois est de 0%. </v>
      </c>
      <c r="X26" s="147">
        <f>_xlfn.IFNA(VLOOKUP(CONCATENATE("pin_mssc_dep1",$B26),MSNA_Outcomes_IPC!$A:$H,8, FALSE),0)</f>
        <v>0.342070583880763</v>
      </c>
      <c r="Y26" s="147">
        <f>_xlfn.IFNA(VLOOKUP(CONCATENATE("pin_mssc_dep2",$B26),MSNA_Outcomes_IPC!$A:$H,8, FALSE),0)</f>
        <v>8.7492656761266496E-2</v>
      </c>
      <c r="Z26" s="147">
        <f>_xlfn.IFNA(VLOOKUP(CONCATENATE("pin_mssc_dep3",$B26),MSNA_Outcomes_IPC!$A:$H,8, FALSE),0)</f>
        <v>0.108266977872594</v>
      </c>
      <c r="AA26" s="147">
        <f>_xlfn.IFNA(VLOOKUP(CONCATENATE("pin_mssc_dep4",$B26),MSNA_Outcomes_IPC!$A:$H,8, FALSE),0)</f>
        <v>7.6829224716766897E-2</v>
      </c>
      <c r="AB26" s="147">
        <f>_xlfn.IFNA(VLOOKUP(CONCATENATE("pin_mssc_dep5",$B26),MSNA_Outcomes_IPC!$A:$H,8, FALSE),0)</f>
        <v>0.38534055676860901</v>
      </c>
      <c r="AC26" s="20" t="str">
        <f t="shared" si="0"/>
        <v xml:space="preserve">Dans la préfecture de Mambere-Kadei, pour la sous-préfecture de Carnot, le pourcentage de ménages dont MOINS DE 30% DES DEPENSES sont consacrées à la NOURRITURE est de 34%, le pourcentage dont ENTRE 30% ET 50% des DEPENSES sont consacrées à la NOURRITURE est de 9 %, tandis que le pourcentage de ménages dont ENTRE 50% et 65% des DEPENSES sont consacrées à la NOURRITURE est de 11 %. La part ménages consacrant ENTRE 65% ET 75% DE LEURS DEPENSES à la NOURRITURE est de 8 % et le pourcentage consacrant PLUS DE 75% DE LEURS DEPENSES à la NOURRITURE est de 39%. </v>
      </c>
      <c r="AD26" s="147">
        <f>_xlfn.IFNA(VLOOKUP(CONCATENATE("secal_2_durable_ipc100%_durable",$B26),MSNA_Outcomes_IPC!$A:$H,8, FALSE),0)</f>
        <v>1.0515371079422299E-2</v>
      </c>
      <c r="AE26" s="147">
        <f>_xlfn.IFNA(VLOOKUP(CONCATENATE("secal_2_durable_ipc75+_durable",$B26),MSNA_Outcomes_IPC!$A:$H,8, FALSE),0)</f>
        <v>0.29666699221596898</v>
      </c>
      <c r="AF26" s="147">
        <f>_xlfn.IFNA(VLOOKUP(CONCATENATE("secal_2_durable_ipc50+_durable",$B26),MSNA_Outcomes_IPC!$A:$H,8, FALSE),0)</f>
        <v>0.39822337118388701</v>
      </c>
      <c r="AG26" s="147">
        <f>_xlfn.IFNA(VLOOKUP(CONCATENATE("secal_2_durable_ipc50-_durable",$B26),MSNA_Outcomes_IPC!$A:$H,8, FALSE),0)</f>
        <v>0.273563523361876</v>
      </c>
      <c r="AH26" s="147">
        <f>_xlfn.IFNA(VLOOKUP(CONCATENATE("secal_2_durable_ipc0_durable",$B26),MSNA_Outcomes_IPC!$A:$H,8, FALSE),0)</f>
        <v>2.1030742158844699E-2</v>
      </c>
      <c r="AI26" s="20" t="str">
        <f t="shared" si="1"/>
        <v xml:space="preserve">Dans la préfecture de Mambere-Kadei, pour la sous-préfecture de Carnot , le pourcentage de ménages dont TOUS les aliments consommés proviennent de SOURCES DURABLES (propre prod, achats, chasse, troc) est de 1%, le pourcentage dont LA MAJORITE des aliments consommés (&gt; 75%) proviennent de SOURCES DURABLES (propre prod, achats, chasse, troc) est de 30%, le pourcentage dont PLUS DE LA MOITIE des aliments consommés (&gt; 50%) proviennent de SOURCES DURABLES (propre prod, achats, chasse, troc) est de 40%, le pourcentage de menages dont SEULE lA MOITIE OU MOINS des aliments consommés (&lt;= 50%) proviennent de SOURCES DURABLES (propre prod, achats, chasse, troc) est de 27%, le pourcentage de ménages  dont tous les aliments consommés proviennent de SOURCES NON DURABLES (emprunt, dons, aide) est de 2%. </v>
      </c>
      <c r="AJ26" s="147">
        <f>_xlfn.IFNA(VLOOKUP(CONCATENATE("secal_6_ipcNA",$B26),MSNA_Outcomes_IPC!$A:$H,8, FALSE),0)</f>
        <v>0.58137376076810898</v>
      </c>
      <c r="AK26" s="20" t="str">
        <f t="shared" si="2"/>
        <v xml:space="preserve">Dans la préfecture de Mambere-Kadei, pour la sous-préfecture de Carnot, le pourcentage de ménages déclarant avoir PRATIQUE L'AGRICULTURE DE FACON OPTIMALE, au cours de la saison, est de 58%. </v>
      </c>
      <c r="AL26" s="147">
        <f>_xlfn.IFNA(VLOOKUP(CONCATENATE("secal_6_raisons_ipcautre_activite",$B26),MSNA_Outcomes_IPC!$A:$H,8, FALSE),0)</f>
        <v>0</v>
      </c>
      <c r="AM26" s="147">
        <f>_xlfn.IFNA(VLOOKUP(CONCATENATE("secal_6_raisons_ipcmanque_semences_staff_fin_natur",$B26),MSNA_Outcomes_IPC!$A:$H,8, FALSE),0)</f>
        <v>1</v>
      </c>
      <c r="AN26" s="147">
        <f>_xlfn.IFNA(VLOOKUP(CONCATENATE("secal_6_raisons_ipcinsecurite",$B26),MSNA_Outcomes_IPC!$A:$H,8, FALSE),0)</f>
        <v>0</v>
      </c>
      <c r="AO26" s="20" t="str">
        <f t="shared" si="3"/>
        <v>Dans la préfecture de Mambere-Kadei, pour la sous-préfecture de Carnot,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100%. Enfin le pourcentage déclarant ne pas avoir pratiqué de façon optimale l'agriculture à cause de l'INSECURITE LORS DE LA CULTURE OU DE LA RECOLTE (Raisons principale uniquement) est de 0%.</v>
      </c>
      <c r="AP26" s="92"/>
      <c r="AQ26" s="93"/>
      <c r="AR26" s="93"/>
      <c r="AS26" s="93"/>
      <c r="AT26" s="93"/>
      <c r="AU26" s="93"/>
      <c r="AV26" s="20" t="str">
        <f t="shared" si="4"/>
        <v xml:space="preserve">Dans la préfecture de Mambere-Kadei, pour la sous-préfecture de Carnot,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26" s="92"/>
      <c r="AX26" s="93"/>
      <c r="AY26" s="93"/>
      <c r="AZ26" s="93"/>
      <c r="BA26" s="93"/>
      <c r="BB26" s="20" t="str">
        <f t="shared" si="5"/>
        <v xml:space="preserve">Dans la préfecture de Mambere-Kadei, pour la sous-préfecture de Carnot,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26" s="147">
        <f>_xlfn.IFNA(VLOOKUP(CONCATENATE("wash_ipcSA_surlelieu",$B26),MSNA_Outcomes_IPC!$A:$H,8, FALSE),0)</f>
        <v>9.9805381865681404E-4</v>
      </c>
      <c r="BD26" s="147">
        <f>_xlfn.IFNA(VLOOKUP(CONCATENATE("wash_ipcSA_30-",$B26),MSNA_Outcomes_IPC!$A:$H,8, FALSE),0)</f>
        <v>0.73771265358999205</v>
      </c>
      <c r="BE26" s="147">
        <f>_xlfn.IFNA(VLOOKUP(CONCATENATE("wash_ipcSA_30+",$B26),MSNA_Outcomes_IPC!$A:$H,8, FALSE),0)</f>
        <v>0.239644837269295</v>
      </c>
      <c r="BF26" s="147">
        <f>_xlfn.IFNA(VLOOKUP(CONCATENATE("wash_ipcSnA",$B26),MSNA_Outcomes_IPC!$A:$H,8, FALSE),0)</f>
        <v>4.3325349126931596E-3</v>
      </c>
      <c r="BG26" s="147">
        <f>_xlfn.IFNA(VLOOKUP(CONCATENATE("wash_ipcsurface",$B26),MSNA_Outcomes_IPC!$A:$H,8, FALSE),0)</f>
        <v>1.73119204093631E-2</v>
      </c>
      <c r="BH26" s="131" t="str">
        <f t="shared" si="6"/>
        <v xml:space="preserve">Dans la préfecture de Mambere-Kadei, pour la sous-préfecture de Carnot, la porportion de ménages déclarant que l'eau provient d'une SOURCE AMELIOREE DISPONIBLE SUR LE LIEU est de 0%. La proportion déclarant que l'eau provient d'une SOURCE AMELIOREE et est DISPONIBLE A MOINS DE 30 MINUTES (aller-retour et temps d'attente inclu) s'élève à 
74% et le pourcentage déclarant une SOURCE AMELIOREE DISPONIBLE A PLUS DE 30 minutes (aller-retour et temps d'attente inclu) est de 24%. La proportion de ménages déclarant que l'eau provient d'une SOURCES NON AMELIOREE est de 0% et que l'eau provient directement des rivières, lacs, surface, etc., de 2%. </v>
      </c>
    </row>
    <row r="27" spans="1:60" ht="90.75" customHeight="1">
      <c r="A27" s="28" t="s">
        <v>73</v>
      </c>
      <c r="B27" s="80" t="s">
        <v>77</v>
      </c>
      <c r="C27" s="146">
        <f>_xlfn.IFNA(VLOOKUP(CONCATENATE("rtl_ipcconflit_comm",$B27),MSNA_Outcomes_IPC!$A:$H,8, FALSE),0)</f>
        <v>0</v>
      </c>
      <c r="D27" s="147">
        <f>_xlfn.IFNA(VLOOKUP(CONCATENATE("rtl_ipcconflit_arme",$B27),MSNA_Outcomes_IPC!$A:$H,8, FALSE),0)</f>
        <v>0.43415178569728002</v>
      </c>
      <c r="E27" s="147">
        <f>_xlfn.IFNA(VLOOKUP(CONCATENATE("rtl_ipctranshumance",$B27),MSNA_Outcomes_IPC!$A:$H,8, FALSE),0)</f>
        <v>0.15029761908896699</v>
      </c>
      <c r="F27" s="147">
        <f>_xlfn.IFNA(VLOOKUP(CONCATENATE("rtl_ipccatastophe_nat",$B27),MSNA_Outcomes_IPC!$A:$H,8, FALSE),0)</f>
        <v>0</v>
      </c>
      <c r="G27" s="147">
        <f>_xlfn.IFNA(VLOOKUP(CONCATENATE("rtl_ipcrecherche_service",$B27),MSNA_Outcomes_IPC!$A:$H,8, FALSE),0)</f>
        <v>0</v>
      </c>
      <c r="H27" s="147">
        <v>0.42</v>
      </c>
      <c r="I27" s="147">
        <v>0</v>
      </c>
      <c r="J27" s="147">
        <f>_xlfn.IFNA(VLOOKUP(CONCATENATE("rtl_ipcnsp",$B27),MSNA_Outcomes_IPC!$A:$H,8, FALSE),0)</f>
        <v>0</v>
      </c>
      <c r="K27" s="20" t="str">
        <f t="shared" si="7"/>
        <v xml:space="preserve">Dans la préfecture de Mambere-Kadei, pour la sous-préfecture de Dede_Mokouba, le pourcentage de ménages ayant quitté la localité d'origine (principale raison du premier déplacement) à cause de CONFLITS COMMUNAUTAIRES est de 0 %, à cause de CONFLITS ARMES (inclus affrontements et attaques armées) est de 43 % , à cause de l'ARRIVEE DE GROUPES D'ELEVEURS TRANSHUMANTS (armés ou non) est de 15 %, à cause de CATASTROPHES NATURELLES (inondations, feux de brousse,…) est de 0 %, à cause de la RECHERCHE DE SERVICES (santé, éducation, etc.) est de 0 %, à cause de la RECHERCHE DE MOYENS D'EXISTENCE est de 42 % , à cause d'une AUTRE RAISON est de 0 %. Le pourcentage de NON REPONDANT est de 0%. </v>
      </c>
      <c r="L27" s="147">
        <f>_xlfn.IFNA(VLOOKUP(CONCATENATE("length_idp_ipc1_mois",$B27),MSNA_Outcomes_IPC!$A:$H,8, FALSE),0)</f>
        <v>0</v>
      </c>
      <c r="M27" s="147">
        <f>_xlfn.IFNA(VLOOKUP(CONCATENATE("length_idp_ipc1_3_mois",$B27),MSNA_Outcomes_IPC!$A:$H,8, FALSE),0)</f>
        <v>0</v>
      </c>
      <c r="N27" s="147">
        <f>_xlfn.IFNA(VLOOKUP(CONCATENATE("length_idp_ipc 3_5_mois",$B27),MSNA_Outcomes_IPC!$A:$H,8, FALSE),0)</f>
        <v>0</v>
      </c>
      <c r="O27" s="147">
        <f>_xlfn.IFNA(VLOOKUP(CONCATENATE("length_idp_ipc5_12_mois",$B27),MSNA_Outcomes_IPC!$A:$H,8, FALSE),0)</f>
        <v>0.15029761908896699</v>
      </c>
      <c r="P27" s="147">
        <f>_xlfn.IFNA(VLOOKUP(CONCATENATE("length_idp_ipc12_mois_ou_plus",$B27),MSNA_Outcomes_IPC!$A:$H,8, FALSE),0)</f>
        <v>0.84970238091103301</v>
      </c>
      <c r="Q27" s="147">
        <f>_xlfn.IFNA(VLOOKUP(CONCATENATE("length_idp_ipcnsp",$B27),MSNA_Outcomes_IPC!$A:$H,8, FALSE),0)</f>
        <v>0</v>
      </c>
      <c r="R27" s="20" t="str">
        <f t="shared" si="8"/>
        <v xml:space="preserve">Dans la préfecture de Mambere-Kadei, pour la sous-préfecture de Dede_Mokouba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15% et le pourcentage de ménages déplacés depuis PLUS D'UN AN est de 85 %. Le pourcentage de NON REPONDANTS est de 0%. </v>
      </c>
      <c r="S27" s="147">
        <f>_xlfn.IFNA(VLOOKUP(CONCATENATE("pin_mssc_rev4",$B27),MSNA_Outcomes_IPC!$A:$H,8, FALSE),0)</f>
        <v>0.92324122462124403</v>
      </c>
      <c r="T27" s="147">
        <f>_xlfn.IFNA(VLOOKUP(CONCATENATE("pin_mssc_rev3",$B27),MSNA_Outcomes_IPC!$A:$H,8, FALSE),0)</f>
        <v>3.20836248917655E-2</v>
      </c>
      <c r="U27" s="147">
        <f>_xlfn.IFNA(VLOOKUP(CONCATENATE("pin_mssc_rev2",$B27),MSNA_Outcomes_IPC!$A:$H,8, FALSE),0)</f>
        <v>4.4675150486989897E-2</v>
      </c>
      <c r="V27" s="147">
        <f>_xlfn.IFNA(VLOOKUP(CONCATENATE("pin_mssc_rev1",$B27),MSNA_Outcomes_IPC!$A:$H,8, FALSE),0)</f>
        <v>0</v>
      </c>
      <c r="W27" s="20" t="str">
        <f t="shared" si="9"/>
        <v xml:space="preserve">Dans la préfecture de Mambere-Kadei, pour la sous-préfecture de Dede_Mokouba, le pourcentage de ménages ayant moins de 50'000 XAF de revenu total pour le ménage par mois est de 92%, le pourcentage ayant entre 50'000 XAF et 100 000 XAF de revenu total par mois s'élève à 3 %, tandis que le pourcentage ayant entre 100'000 XAF et 200'000 XAF de revenu total pour le ménage par mois est de 4 % et que la part ayant plus de 200'000 XAF de revenu total par mois est de 0%. </v>
      </c>
      <c r="X27" s="147">
        <f>_xlfn.IFNA(VLOOKUP(CONCATENATE("pin_mssc_dep1",$B27),MSNA_Outcomes_IPC!$A:$H,8, FALSE),0)</f>
        <v>0.169958368203798</v>
      </c>
      <c r="Y27" s="147">
        <f>_xlfn.IFNA(VLOOKUP(CONCATENATE("pin_mssc_dep2",$B27),MSNA_Outcomes_IPC!$A:$H,8, FALSE),0)</f>
        <v>0.16922462879527</v>
      </c>
      <c r="Z27" s="147">
        <f>_xlfn.IFNA(VLOOKUP(CONCATENATE("pin_mssc_dep3",$B27),MSNA_Outcomes_IPC!$A:$H,8, FALSE),0)</f>
        <v>0.14392719593876899</v>
      </c>
      <c r="AA27" s="147">
        <f>_xlfn.IFNA(VLOOKUP(CONCATENATE("pin_mssc_dep4",$B27),MSNA_Outcomes_IPC!$A:$H,8, FALSE),0)</f>
        <v>0.104879785554577</v>
      </c>
      <c r="AB27" s="147">
        <f>_xlfn.IFNA(VLOOKUP(CONCATENATE("pin_mssc_dep5",$B27),MSNA_Outcomes_IPC!$A:$H,8, FALSE),0)</f>
        <v>0.41201002150758598</v>
      </c>
      <c r="AC27" s="20" t="str">
        <f t="shared" si="0"/>
        <v xml:space="preserve">Dans la préfecture de Mambere-Kadei, pour la sous-préfecture de Dede_Mokouba, le pourcentage de ménages dont MOINS DE 30% DES DEPENSES sont consacrées à la NOURRITURE est de 17%, le pourcentage dont ENTRE 30% ET 50% des DEPENSES sont consacrées à la NOURRITURE est de 17 %, tandis que le pourcentage de ménages dont ENTRE 50% et 65% des DEPENSES sont consacrées à la NOURRITURE est de 14 %. La part ménages consacrant ENTRE 65% ET 75% DE LEURS DEPENSES à la NOURRITURE est de 10 % et le pourcentage consacrant PLUS DE 75% DE LEURS DEPENSES à la NOURRITURE est de 41%. </v>
      </c>
      <c r="AD27" s="147">
        <f>_xlfn.IFNA(VLOOKUP(CONCATENATE("secal_2_durable_ipc100%_durable",$B27),MSNA_Outcomes_IPC!$A:$H,8, FALSE),0)</f>
        <v>0.23297062994387799</v>
      </c>
      <c r="AE27" s="147">
        <f>_xlfn.IFNA(VLOOKUP(CONCATENATE("secal_2_durable_ipc75+_durable",$B27),MSNA_Outcomes_IPC!$A:$H,8, FALSE),0)</f>
        <v>0.363724274932687</v>
      </c>
      <c r="AF27" s="147">
        <f>_xlfn.IFNA(VLOOKUP(CONCATENATE("secal_2_durable_ipc50+_durable",$B27),MSNA_Outcomes_IPC!$A:$H,8, FALSE),0)</f>
        <v>0.199261090920585</v>
      </c>
      <c r="AG27" s="147">
        <f>_xlfn.IFNA(VLOOKUP(CONCATENATE("secal_2_durable_ipc50-_durable",$B27),MSNA_Outcomes_IPC!$A:$H,8, FALSE),0)</f>
        <v>0.19340738501119101</v>
      </c>
      <c r="AH27" s="147">
        <f>_xlfn.IFNA(VLOOKUP(CONCATENATE("secal_2_durable_ipc0_durable",$B27),MSNA_Outcomes_IPC!$A:$H,8, FALSE),0)</f>
        <v>1.06366191916589E-2</v>
      </c>
      <c r="AI27" s="20" t="str">
        <f t="shared" si="1"/>
        <v xml:space="preserve">Dans la préfecture de Mambere-Kadei, pour la sous-préfecture de Dede_Mokouba , le pourcentage de ménages dont TOUS les aliments consommés proviennent de SOURCES DURABLES (propre prod, achats, chasse, troc) est de 23%, le pourcentage dont LA MAJORITE des aliments consommés (&gt; 75%) proviennent de SOURCES DURABLES (propre prod, achats, chasse, troc) est de 36%, le pourcentage dont PLUS DE LA MOITIE des aliments consommés (&gt; 50%) proviennent de SOURCES DURABLES (propre prod, achats, chasse, troc) est de 20%, le pourcentage de menages dont SEULE lA MOITIE OU MOINS des aliments consommés (&lt;= 50%) proviennent de SOURCES DURABLES (propre prod, achats, chasse, troc) est de 19%, le pourcentage de ménages  dont tous les aliments consommés proviennent de SOURCES NON DURABLES (emprunt, dons, aide) est de 1%. </v>
      </c>
      <c r="AJ27" s="147">
        <f>_xlfn.IFNA(VLOOKUP(CONCATENATE("secal_6_ipcNA",$B27),MSNA_Outcomes_IPC!$A:$H,8, FALSE),0)</f>
        <v>0.96428884108965196</v>
      </c>
      <c r="AK27" s="20" t="str">
        <f t="shared" si="2"/>
        <v xml:space="preserve">Dans la préfecture de Mambere-Kadei, pour la sous-préfecture de Dede_Mokouba, le pourcentage de ménages déclarant avoir PRATIQUE L'AGRICULTURE DE FACON OPTIMALE, au cours de la saison, est de 96%. </v>
      </c>
      <c r="AL27" s="147">
        <f>_xlfn.IFNA(VLOOKUP(CONCATENATE("secal_6_raisons_ipcautre_activite",$B27),MSNA_Outcomes_IPC!$A:$H,8, FALSE),0)</f>
        <v>0</v>
      </c>
      <c r="AM27" s="147">
        <f>_xlfn.IFNA(VLOOKUP(CONCATENATE("secal_6_raisons_ipcmanque_semences_staff_fin_natur",$B27),MSNA_Outcomes_IPC!$A:$H,8, FALSE),0)</f>
        <v>1</v>
      </c>
      <c r="AN27" s="147">
        <f>_xlfn.IFNA(VLOOKUP(CONCATENATE("secal_6_raisons_ipcinsecurite",$B27),MSNA_Outcomes_IPC!$A:$H,8, FALSE),0)</f>
        <v>0</v>
      </c>
      <c r="AO27" s="20" t="str">
        <f t="shared" si="3"/>
        <v>Dans la préfecture de Mambere-Kadei, pour la sous-préfecture de Dede_Mokouba,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100%. Enfin le pourcentage déclarant ne pas avoir pratiqué de façon optimale l'agriculture à cause de l'INSECURITE LORS DE LA CULTURE OU DE LA RECOLTE (Raisons principale uniquement) est de 0%.</v>
      </c>
      <c r="AP27" s="92"/>
      <c r="AQ27" s="93"/>
      <c r="AR27" s="93"/>
      <c r="AS27" s="93"/>
      <c r="AT27" s="93"/>
      <c r="AU27" s="93"/>
      <c r="AV27" s="20" t="str">
        <f t="shared" si="4"/>
        <v xml:space="preserve">Dans la préfecture de Mambere-Kadei, pour la sous-préfecture de Dede_Mokouba,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27" s="92"/>
      <c r="AX27" s="93"/>
      <c r="AY27" s="93"/>
      <c r="AZ27" s="93"/>
      <c r="BA27" s="93"/>
      <c r="BB27" s="20" t="str">
        <f t="shared" si="5"/>
        <v xml:space="preserve">Dans la préfecture de Mambere-Kadei, pour la sous-préfecture de Dede_Mokouba,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27" s="147">
        <f>_xlfn.IFNA(VLOOKUP(CONCATENATE("wash_ipcSA_surlelieu",$B27),MSNA_Outcomes_IPC!$A:$H,8, FALSE),0)</f>
        <v>6.0729750972711001E-2</v>
      </c>
      <c r="BD27" s="147">
        <f>_xlfn.IFNA(VLOOKUP(CONCATENATE("wash_ipcSA_30-",$B27),MSNA_Outcomes_IPC!$A:$H,8, FALSE),0)</f>
        <v>0.65074661982618198</v>
      </c>
      <c r="BE27" s="147">
        <f>_xlfn.IFNA(VLOOKUP(CONCATENATE("wash_ipcSA_30+",$B27),MSNA_Outcomes_IPC!$A:$H,8, FALSE),0)</f>
        <v>0.109546094858051</v>
      </c>
      <c r="BF27" s="147">
        <f>_xlfn.IFNA(VLOOKUP(CONCATENATE("wash_ipcSnA",$B27),MSNA_Outcomes_IPC!$A:$H,8, FALSE),0)</f>
        <v>5.93985554760443E-2</v>
      </c>
      <c r="BG27" s="147">
        <f>_xlfn.IFNA(VLOOKUP(CONCATENATE("wash_ipcsurface",$B27),MSNA_Outcomes_IPC!$A:$H,8, FALSE),0)</f>
        <v>0.11957897886701201</v>
      </c>
      <c r="BH27" s="131" t="str">
        <f t="shared" si="6"/>
        <v xml:space="preserve">Dans la préfecture de Mambere-Kadei, pour la sous-préfecture de Dede_Mokouba, la porportion de ménages déclarant que l'eau provient d'une SOURCE AMELIOREE DISPONIBLE SUR LE LIEU est de 6%. La proportion déclarant que l'eau provient d'une SOURCE AMELIOREE et est DISPONIBLE A MOINS DE 30 MINUTES (aller-retour et temps d'attente inclu) s'élève à 
65% et le pourcentage déclarant une SOURCE AMELIOREE DISPONIBLE A PLUS DE 30 minutes (aller-retour et temps d'attente inclu) est de 11%. La proportion de ménages déclarant que l'eau provient d'une SOURCES NON AMELIOREE est de 6% et que l'eau provient directement des rivières, lacs, surface, etc., de 12%. </v>
      </c>
    </row>
    <row r="28" spans="1:60" ht="90.75" customHeight="1">
      <c r="A28" s="28" t="s">
        <v>73</v>
      </c>
      <c r="B28" s="80" t="s">
        <v>78</v>
      </c>
      <c r="C28" s="146">
        <f>_xlfn.IFNA(VLOOKUP(CONCATENATE("rtl_ipcconflit_comm",$B28),MSNA_Outcomes_IPC!$A:$H,8, FALSE),0)</f>
        <v>7.1662332500943296E-2</v>
      </c>
      <c r="D28" s="147">
        <f>_xlfn.IFNA(VLOOKUP(CONCATENATE("rtl_ipcconflit_arme",$B28),MSNA_Outcomes_IPC!$A:$H,8, FALSE),0)</f>
        <v>0.74478674516844601</v>
      </c>
      <c r="E28" s="147">
        <f>_xlfn.IFNA(VLOOKUP(CONCATENATE("rtl_ipctranshumance",$B28),MSNA_Outcomes_IPC!$A:$H,8, FALSE),0)</f>
        <v>0.18355092233060999</v>
      </c>
      <c r="F28" s="147">
        <f>_xlfn.IFNA(VLOOKUP(CONCATENATE("rtl_ipccatastophe_nat",$B28),MSNA_Outcomes_IPC!$A:$H,8, FALSE),0)</f>
        <v>0</v>
      </c>
      <c r="G28" s="147">
        <f>_xlfn.IFNA(VLOOKUP(CONCATENATE("rtl_ipcrecherche_service",$B28),MSNA_Outcomes_IPC!$A:$H,8, FALSE),0)</f>
        <v>0</v>
      </c>
      <c r="H28" s="147">
        <v>0</v>
      </c>
      <c r="I28" s="147">
        <f>_xlfn.IFNA(VLOOKUP(CONCATENATE("rtl_ipcautre",$B28),MSNA_Outcomes_IPC!$A:$H,8, FALSE),0)</f>
        <v>0</v>
      </c>
      <c r="J28" s="147">
        <f>_xlfn.IFNA(VLOOKUP(CONCATENATE("rtl_ipcnsp",$B28),MSNA_Outcomes_IPC!$A:$H,8, FALSE),0)</f>
        <v>0</v>
      </c>
      <c r="K28" s="20" t="str">
        <f t="shared" si="7"/>
        <v xml:space="preserve">Dans la préfecture de Mambere-Kadei, pour la sous-préfecture de Gadzi, le pourcentage de ménages ayant quitté la localité d'origine (principale raison du premier déplacement) à cause de CONFLITS COMMUNAUTAIRES est de 7 %, à cause de CONFLITS ARMES (inclus affrontements et attaques armées) est de 74 % , à cause de l'ARRIVEE DE GROUPES D'ELEVEURS TRANSHUMANTS (armés ou non) est de 18 %,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28" s="147">
        <f>_xlfn.IFNA(VLOOKUP(CONCATENATE("length_idp_ipc1_mois",$B28),MSNA_Outcomes_IPC!$A:$H,8, FALSE),0)</f>
        <v>0</v>
      </c>
      <c r="M28" s="147">
        <f>_xlfn.IFNA(VLOOKUP(CONCATENATE("length_idp_ipc1_3_mois",$B28),MSNA_Outcomes_IPC!$A:$H,8, FALSE),0)</f>
        <v>0</v>
      </c>
      <c r="N28" s="147">
        <f>_xlfn.IFNA(VLOOKUP(CONCATENATE("length_idp_ipc 3_5_mois",$B28),MSNA_Outcomes_IPC!$A:$H,8, FALSE),0)</f>
        <v>0</v>
      </c>
      <c r="O28" s="147">
        <f>_xlfn.IFNA(VLOOKUP(CONCATENATE("length_idp_ipc5_12_mois",$B28),MSNA_Outcomes_IPC!$A:$H,8, FALSE),0)</f>
        <v>0.14332466500188701</v>
      </c>
      <c r="P28" s="147">
        <f>_xlfn.IFNA(VLOOKUP(CONCATENATE("length_idp_ipc12_mois_ou_plus",$B28),MSNA_Outcomes_IPC!$A:$H,8, FALSE),0)</f>
        <v>0.85667533499811299</v>
      </c>
      <c r="Q28" s="147">
        <f>_xlfn.IFNA(VLOOKUP(CONCATENATE("length_idp_ipcnsp",$B28),MSNA_Outcomes_IPC!$A:$H,8, FALSE),0)</f>
        <v>0</v>
      </c>
      <c r="R28" s="20" t="str">
        <f t="shared" si="8"/>
        <v xml:space="preserve">Dans la préfecture de Mambere-Kadei, pour la sous-préfecture de Gadzi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14% et le pourcentage de ménages déplacés depuis PLUS D'UN AN est de 86 %. Le pourcentage de NON REPONDANTS est de 0%. </v>
      </c>
      <c r="S28" s="147">
        <f>_xlfn.IFNA(VLOOKUP(CONCATENATE("pin_mssc_rev4",$B28),MSNA_Outcomes_IPC!$A:$H,8, FALSE),0)</f>
        <v>0.85803889953426404</v>
      </c>
      <c r="T28" s="147">
        <f>_xlfn.IFNA(VLOOKUP(CONCATENATE("pin_mssc_rev3",$B28),MSNA_Outcomes_IPC!$A:$H,8, FALSE),0)</f>
        <v>9.9440917251969893E-2</v>
      </c>
      <c r="U28" s="147">
        <f>_xlfn.IFNA(VLOOKUP(CONCATENATE("pin_mssc_rev2",$B28),MSNA_Outcomes_IPC!$A:$H,8, FALSE),0)</f>
        <v>4.25201832137658E-2</v>
      </c>
      <c r="V28" s="147">
        <f>_xlfn.IFNA(VLOOKUP(CONCATENATE("pin_mssc_rev1",$B28),MSNA_Outcomes_IPC!$A:$H,8, FALSE),0)</f>
        <v>0</v>
      </c>
      <c r="W28" s="20" t="str">
        <f t="shared" si="9"/>
        <v xml:space="preserve">Dans la préfecture de Mambere-Kadei, pour la sous-préfecture de Gadzi, le pourcentage de ménages ayant moins de 50'000 XAF de revenu total pour le ménage par mois est de 86%, le pourcentage ayant entre 50'000 XAF et 100 000 XAF de revenu total par mois s'élève à 10 %, tandis que le pourcentage ayant entre 100'000 XAF et 200'000 XAF de revenu total pour le ménage par mois est de 4 % et que la part ayant plus de 200'000 XAF de revenu total par mois est de 0%. </v>
      </c>
      <c r="X28" s="147">
        <f>_xlfn.IFNA(VLOOKUP(CONCATENATE("pin_mssc_dep1",$B28),MSNA_Outcomes_IPC!$A:$H,8, FALSE),0)</f>
        <v>9.5826443784361101E-3</v>
      </c>
      <c r="Y28" s="147">
        <f>_xlfn.IFNA(VLOOKUP(CONCATENATE("pin_mssc_dep2",$B28),MSNA_Outcomes_IPC!$A:$H,8, FALSE),0)</f>
        <v>0.13060348301048999</v>
      </c>
      <c r="Z28" s="147">
        <f>_xlfn.IFNA(VLOOKUP(CONCATENATE("pin_mssc_dep3",$B28),MSNA_Outcomes_IPC!$A:$H,8, FALSE),0)</f>
        <v>0.17487525381379199</v>
      </c>
      <c r="AA28" s="147">
        <f>_xlfn.IFNA(VLOOKUP(CONCATENATE("pin_mssc_dep4",$B28),MSNA_Outcomes_IPC!$A:$H,8, FALSE),0)</f>
        <v>5.5801241060285098E-2</v>
      </c>
      <c r="AB28" s="147">
        <f>_xlfn.IFNA(VLOOKUP(CONCATENATE("pin_mssc_dep5",$B28),MSNA_Outcomes_IPC!$A:$H,8, FALSE),0)</f>
        <v>0.62913737773699596</v>
      </c>
      <c r="AC28" s="20" t="str">
        <f t="shared" si="0"/>
        <v xml:space="preserve">Dans la préfecture de Mambere-Kadei, pour la sous-préfecture de Gadzi, le pourcentage de ménages dont MOINS DE 30% DES DEPENSES sont consacrées à la NOURRITURE est de 1%, le pourcentage dont ENTRE 30% ET 50% des DEPENSES sont consacrées à la NOURRITURE est de 13 %, tandis que le pourcentage de ménages dont ENTRE 50% et 65% des DEPENSES sont consacrées à la NOURRITURE est de 17 %. La part ménages consacrant ENTRE 65% ET 75% DE LEURS DEPENSES à la NOURRITURE est de 6 % et le pourcentage consacrant PLUS DE 75% DE LEURS DEPENSES à la NOURRITURE est de 63%. </v>
      </c>
      <c r="AD28" s="147">
        <f>_xlfn.IFNA(VLOOKUP(CONCATENATE("secal_2_durable_ipc100%_durable",$B28),MSNA_Outcomes_IPC!$A:$H,8, FALSE),0)</f>
        <v>2.9267179486734601E-2</v>
      </c>
      <c r="AE28" s="147">
        <f>_xlfn.IFNA(VLOOKUP(CONCATENATE("secal_2_durable_ipc75+_durable",$B28),MSNA_Outcomes_IPC!$A:$H,8, FALSE),0)</f>
        <v>0.426526126248849</v>
      </c>
      <c r="AF28" s="147">
        <f>_xlfn.IFNA(VLOOKUP(CONCATENATE("secal_2_durable_ipc50+_durable",$B28),MSNA_Outcomes_IPC!$A:$H,8, FALSE),0)</f>
        <v>0.38178813928665101</v>
      </c>
      <c r="AG28" s="147">
        <f>_xlfn.IFNA(VLOOKUP(CONCATENATE("secal_2_durable_ipc50-_durable",$B28),MSNA_Outcomes_IPC!$A:$H,8, FALSE),0)</f>
        <v>0.162418554977766</v>
      </c>
      <c r="AH28" s="147">
        <f>_xlfn.IFNA(VLOOKUP(CONCATENATE("secal_2_durable_ipc0_durable",$B28),MSNA_Outcomes_IPC!$A:$H,8, FALSE),0)</f>
        <v>0</v>
      </c>
      <c r="AI28" s="20" t="str">
        <f t="shared" si="1"/>
        <v xml:space="preserve">Dans la préfecture de Mambere-Kadei, pour la sous-préfecture de Gadzi , le pourcentage de ménages dont TOUS les aliments consommés proviennent de SOURCES DURABLES (propre prod, achats, chasse, troc) est de 3%, le pourcentage dont LA MAJORITE des aliments consommés (&gt; 75%) proviennent de SOURCES DURABLES (propre prod, achats, chasse, troc) est de 43%, le pourcentage dont PLUS DE LA MOITIE des aliments consommés (&gt; 50%) proviennent de SOURCES DURABLES (propre prod, achats, chasse, troc) est de 38%, le pourcentage de menages dont SEULE lA MOITIE OU MOINS des aliments consommés (&lt;= 50%) proviennent de SOURCES DURABLES (propre prod, achats, chasse, troc) est de 16%, le pourcentage de ménages  dont tous les aliments consommés proviennent de SOURCES NON DURABLES (emprunt, dons, aide) est de 0%. </v>
      </c>
      <c r="AJ28" s="147">
        <f>_xlfn.IFNA(VLOOKUP(CONCATENATE("secal_6_ipcNA",$B28),MSNA_Outcomes_IPC!$A:$H,8, FALSE),0)</f>
        <v>0.27302217005447799</v>
      </c>
      <c r="AK28" s="20" t="str">
        <f t="shared" si="2"/>
        <v xml:space="preserve">Dans la préfecture de Mambere-Kadei, pour la sous-préfecture de Gadzi, le pourcentage de ménages déclarant avoir PRATIQUE L'AGRICULTURE DE FACON OPTIMALE, au cours de la saison, est de 27%. </v>
      </c>
      <c r="AL28" s="147">
        <f>_xlfn.IFNA(VLOOKUP(CONCATENATE("secal_6_raisons_ipcautre_activite",$B28),MSNA_Outcomes_IPC!$A:$H,8, FALSE),0)</f>
        <v>0</v>
      </c>
      <c r="AM28" s="147">
        <f>_xlfn.IFNA(VLOOKUP(CONCATENATE("secal_6_raisons_ipcmanque_semences_staff_fin_natur",$B28),MSNA_Outcomes_IPC!$A:$H,8, FALSE),0)</f>
        <v>0.99085290550588501</v>
      </c>
      <c r="AN28" s="147">
        <f>_xlfn.IFNA(VLOOKUP(CONCATENATE("secal_6_raisons_ipcinsecurite",$B28),MSNA_Outcomes_IPC!$A:$H,8, FALSE),0)</f>
        <v>9.1470944941149605E-3</v>
      </c>
      <c r="AO28" s="20" t="str">
        <f t="shared" si="3"/>
        <v>Dans la préfecture de Mambere-Kadei, pour la sous-préfecture de Gadzi,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99%. Enfin le pourcentage déclarant ne pas avoir pratiqué de façon optimale l'agriculture à cause de l'INSECURITE LORS DE LA CULTURE OU DE LA RECOLTE (Raisons principale uniquement) est de 1%.</v>
      </c>
      <c r="AP28" s="92"/>
      <c r="AQ28" s="93"/>
      <c r="AR28" s="93"/>
      <c r="AS28" s="93"/>
      <c r="AT28" s="93"/>
      <c r="AU28" s="93"/>
      <c r="AV28" s="20" t="str">
        <f t="shared" si="4"/>
        <v xml:space="preserve">Dans la préfecture de Mambere-Kadei, pour la sous-préfecture de Gadzi,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28" s="92"/>
      <c r="AX28" s="93"/>
      <c r="AY28" s="93"/>
      <c r="AZ28" s="93"/>
      <c r="BA28" s="93"/>
      <c r="BB28" s="20" t="str">
        <f t="shared" si="5"/>
        <v xml:space="preserve">Dans la préfecture de Mambere-Kadei, pour la sous-préfecture de Gadzi,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28" s="147">
        <f>_xlfn.IFNA(VLOOKUP(CONCATENATE("wash_ipcSA_surlelieu",$B28),MSNA_Outcomes_IPC!$A:$H,8, FALSE),0)</f>
        <v>9.2545733718156706E-3</v>
      </c>
      <c r="BD28" s="147">
        <f>_xlfn.IFNA(VLOOKUP(CONCATENATE("wash_ipcSA_30-",$B28),MSNA_Outcomes_IPC!$A:$H,8, FALSE),0)</f>
        <v>0.48835051617720399</v>
      </c>
      <c r="BE28" s="147">
        <f>_xlfn.IFNA(VLOOKUP(CONCATENATE("wash_ipcSA_30+",$B28),MSNA_Outcomes_IPC!$A:$H,8, FALSE),0)</f>
        <v>0.25118335181075502</v>
      </c>
      <c r="BF28" s="147">
        <f>_xlfn.IFNA(VLOOKUP(CONCATENATE("wash_ipcSnA",$B28),MSNA_Outcomes_IPC!$A:$H,8, FALSE),0)</f>
        <v>5.9823490055358301E-2</v>
      </c>
      <c r="BG28" s="147">
        <f>_xlfn.IFNA(VLOOKUP(CONCATENATE("wash_ipcsurface",$B28),MSNA_Outcomes_IPC!$A:$H,8, FALSE),0)</f>
        <v>0.19138806858486701</v>
      </c>
      <c r="BH28" s="131" t="str">
        <f t="shared" si="6"/>
        <v xml:space="preserve">Dans la préfecture de Mambere-Kadei, pour la sous-préfecture de Gadzi, la porportion de ménages déclarant que l'eau provient d'une SOURCE AMELIOREE DISPONIBLE SUR LE LIEU est de 1%. La proportion déclarant que l'eau provient d'une SOURCE AMELIOREE et est DISPONIBLE A MOINS DE 30 MINUTES (aller-retour et temps d'attente inclu) s'élève à 
49% et le pourcentage déclarant une SOURCE AMELIOREE DISPONIBLE A PLUS DE 30 minutes (aller-retour et temps d'attente inclu) est de 25%. La proportion de ménages déclarant que l'eau provient d'une SOURCES NON AMELIOREE est de 6% et que l'eau provient directement des rivières, lacs, surface, etc., de 19%. </v>
      </c>
    </row>
    <row r="29" spans="1:60" ht="90.75" customHeight="1">
      <c r="A29" s="28" t="s">
        <v>73</v>
      </c>
      <c r="B29" s="80" t="s">
        <v>79</v>
      </c>
      <c r="C29" s="146">
        <f>_xlfn.IFNA(VLOOKUP(CONCATENATE("rtl_ipcconflit_comm",$B29),MSNA_Outcomes_IPC!$A:$H,8, FALSE),0)</f>
        <v>0.28422113338324201</v>
      </c>
      <c r="D29" s="147">
        <f>_xlfn.IFNA(VLOOKUP(CONCATENATE("rtl_ipcconflit_arme",$B29),MSNA_Outcomes_IPC!$A:$H,8, FALSE),0)</f>
        <v>0.71577886661675805</v>
      </c>
      <c r="E29" s="147">
        <f>_xlfn.IFNA(VLOOKUP(CONCATENATE("rtl_ipctranshumance",$B29),MSNA_Outcomes_IPC!$A:$H,8, FALSE),0)</f>
        <v>0</v>
      </c>
      <c r="F29" s="147">
        <f>_xlfn.IFNA(VLOOKUP(CONCATENATE("rtl_ipccatastophe_nat",$B29),MSNA_Outcomes_IPC!$A:$H,8, FALSE),0)</f>
        <v>0</v>
      </c>
      <c r="G29" s="147">
        <f>_xlfn.IFNA(VLOOKUP(CONCATENATE("rtl_ipcrecherche_service",$B29),MSNA_Outcomes_IPC!$A:$H,8, FALSE),0)</f>
        <v>0</v>
      </c>
      <c r="H29" s="147">
        <v>0</v>
      </c>
      <c r="I29" s="147">
        <f>_xlfn.IFNA(VLOOKUP(CONCATENATE("rtl_ipcautre",$B29),MSNA_Outcomes_IPC!$A:$H,8, FALSE),0)</f>
        <v>0</v>
      </c>
      <c r="J29" s="147">
        <f>_xlfn.IFNA(VLOOKUP(CONCATENATE("rtl_ipcnsp",$B29),MSNA_Outcomes_IPC!$A:$H,8, FALSE),0)</f>
        <v>0</v>
      </c>
      <c r="K29" s="20" t="str">
        <f t="shared" si="7"/>
        <v xml:space="preserve">Dans la préfecture de Mambere-Kadei, pour la sous-préfecture de Gamboula, le pourcentage de ménages ayant quitté la localité d'origine (principale raison du premier déplacement) à cause de CONFLITS COMMUNAUTAIRES est de 28 %, à cause de CONFLITS ARMES (inclus affrontements et attaques armées) est de 72 %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29" s="147">
        <f>_xlfn.IFNA(VLOOKUP(CONCATENATE("length_idp_ipc1_mois",$B29),MSNA_Outcomes_IPC!$A:$H,8, FALSE),0)</f>
        <v>0</v>
      </c>
      <c r="M29" s="147">
        <f>_xlfn.IFNA(VLOOKUP(CONCATENATE("length_idp_ipc1_3_mois",$B29),MSNA_Outcomes_IPC!$A:$H,8, FALSE),0)</f>
        <v>0</v>
      </c>
      <c r="N29" s="147">
        <f>_xlfn.IFNA(VLOOKUP(CONCATENATE("length_idp_ipc 3_5_mois",$B29),MSNA_Outcomes_IPC!$A:$H,8, FALSE),0)</f>
        <v>0</v>
      </c>
      <c r="O29" s="147">
        <f>_xlfn.IFNA(VLOOKUP(CONCATENATE("length_idp_ipc5_12_mois",$B29),MSNA_Outcomes_IPC!$A:$H,8, FALSE),0)</f>
        <v>0.61333388704371505</v>
      </c>
      <c r="P29" s="147">
        <f>_xlfn.IFNA(VLOOKUP(CONCATENATE("length_idp_ipc12_mois_ou_plus",$B29),MSNA_Outcomes_IPC!$A:$H,8, FALSE),0)</f>
        <v>0.386666112956285</v>
      </c>
      <c r="Q29" s="147">
        <f>_xlfn.IFNA(VLOOKUP(CONCATENATE("length_idp_ipcnsp",$B29),MSNA_Outcomes_IPC!$A:$H,8, FALSE),0)</f>
        <v>0</v>
      </c>
      <c r="R29" s="20" t="str">
        <f t="shared" si="8"/>
        <v xml:space="preserve">Dans la préfecture de Mambere-Kadei, pour la sous-préfecture de Gamboula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61% et le pourcentage de ménages déplacés depuis PLUS D'UN AN est de 39 %. Le pourcentage de NON REPONDANTS est de 0%. </v>
      </c>
      <c r="S29" s="147">
        <f>_xlfn.IFNA(VLOOKUP(CONCATENATE("pin_mssc_rev4",$B29),MSNA_Outcomes_IPC!$A:$H,8, FALSE),0)</f>
        <v>0.88713321006252999</v>
      </c>
      <c r="T29" s="147">
        <f>_xlfn.IFNA(VLOOKUP(CONCATENATE("pin_mssc_rev3",$B29),MSNA_Outcomes_IPC!$A:$H,8, FALSE),0)</f>
        <v>7.9163818216119897E-2</v>
      </c>
      <c r="U29" s="147">
        <f>_xlfn.IFNA(VLOOKUP(CONCATENATE("pin_mssc_rev2",$B29),MSNA_Outcomes_IPC!$A:$H,8, FALSE),0)</f>
        <v>3.3702971721349902E-2</v>
      </c>
      <c r="V29" s="147">
        <f>_xlfn.IFNA(VLOOKUP(CONCATENATE("pin_mssc_rev1",$B29),MSNA_Outcomes_IPC!$A:$H,8, FALSE),0)</f>
        <v>0</v>
      </c>
      <c r="W29" s="20" t="str">
        <f t="shared" si="9"/>
        <v xml:space="preserve">Dans la préfecture de Mambere-Kadei, pour la sous-préfecture de Gamboula, le pourcentage de ménages ayant moins de 50'000 XAF de revenu total pour le ménage par mois est de 89%, le pourcentage ayant entre 50'000 XAF et 100 000 XAF de revenu total par mois s'élève à 8 %, tandis que le pourcentage ayant entre 100'000 XAF et 200'000 XAF de revenu total pour le ménage par mois est de 3 % et que la part ayant plus de 200'000 XAF de revenu total par mois est de 0%. </v>
      </c>
      <c r="X29" s="147">
        <f>_xlfn.IFNA(VLOOKUP(CONCATENATE("pin_mssc_dep1",$B29),MSNA_Outcomes_IPC!$A:$H,8, FALSE),0)</f>
        <v>6.42072820117075E-2</v>
      </c>
      <c r="Y29" s="147">
        <f>_xlfn.IFNA(VLOOKUP(CONCATENATE("pin_mssc_dep2",$B29),MSNA_Outcomes_IPC!$A:$H,8, FALSE),0)</f>
        <v>5.27756841125777E-2</v>
      </c>
      <c r="Z29" s="147">
        <f>_xlfn.IFNA(VLOOKUP(CONCATENATE("pin_mssc_dep3",$B29),MSNA_Outcomes_IPC!$A:$H,8, FALSE),0)</f>
        <v>0.137059661016006</v>
      </c>
      <c r="AA29" s="147">
        <f>_xlfn.IFNA(VLOOKUP(CONCATENATE("pin_mssc_dep4",$B29),MSNA_Outcomes_IPC!$A:$H,8, FALSE),0)</f>
        <v>0.250745427787816</v>
      </c>
      <c r="AB29" s="147">
        <f>_xlfn.IFNA(VLOOKUP(CONCATENATE("pin_mssc_dep5",$B29),MSNA_Outcomes_IPC!$A:$H,8, FALSE),0)</f>
        <v>0.49521194507189198</v>
      </c>
      <c r="AC29" s="20" t="str">
        <f t="shared" si="0"/>
        <v xml:space="preserve">Dans la préfecture de Mambere-Kadei, pour la sous-préfecture de Gamboula, le pourcentage de ménages dont MOINS DE 30% DES DEPENSES sont consacrées à la NOURRITURE est de 6%, le pourcentage dont ENTRE 30% ET 50% des DEPENSES sont consacrées à la NOURRITURE est de 5 %, tandis que le pourcentage de ménages dont ENTRE 50% et 65% des DEPENSES sont consacrées à la NOURRITURE est de 14 %. La part ménages consacrant ENTRE 65% ET 75% DE LEURS DEPENSES à la NOURRITURE est de 25 % et le pourcentage consacrant PLUS DE 75% DE LEURS DEPENSES à la NOURRITURE est de 50%. </v>
      </c>
      <c r="AD29" s="147">
        <f>_xlfn.IFNA(VLOOKUP(CONCATENATE("secal_2_durable_ipc100%_durable",$B29),MSNA_Outcomes_IPC!$A:$H,8, FALSE),0)</f>
        <v>2.9627943973854699E-2</v>
      </c>
      <c r="AE29" s="147">
        <f>_xlfn.IFNA(VLOOKUP(CONCATENATE("secal_2_durable_ipc75+_durable",$B29),MSNA_Outcomes_IPC!$A:$H,8, FALSE),0)</f>
        <v>0.36586532173077702</v>
      </c>
      <c r="AF29" s="147">
        <f>_xlfn.IFNA(VLOOKUP(CONCATENATE("secal_2_durable_ipc50+_durable",$B29),MSNA_Outcomes_IPC!$A:$H,8, FALSE),0)</f>
        <v>0.38410206551481202</v>
      </c>
      <c r="AG29" s="147">
        <f>_xlfn.IFNA(VLOOKUP(CONCATENATE("secal_2_durable_ipc50-_durable",$B29),MSNA_Outcomes_IPC!$A:$H,8, FALSE),0)</f>
        <v>0.22040466878055701</v>
      </c>
      <c r="AH29" s="147">
        <f>_xlfn.IFNA(VLOOKUP(CONCATENATE("secal_2_durable_ipc0_durable",$B29),MSNA_Outcomes_IPC!$A:$H,8, FALSE),0)</f>
        <v>0</v>
      </c>
      <c r="AI29" s="20" t="str">
        <f t="shared" si="1"/>
        <v xml:space="preserve">Dans la préfecture de Mambere-Kadei, pour la sous-préfecture de Gamboula , le pourcentage de ménages dont TOUS les aliments consommés proviennent de SOURCES DURABLES (propre prod, achats, chasse, troc) est de 3%, le pourcentage dont LA MAJORITE des aliments consommés (&gt; 75%) proviennent de SOURCES DURABLES (propre prod, achats, chasse, troc) est de 37%, le pourcentage dont PLUS DE LA MOITIE des aliments consommés (&gt; 50%) proviennent de SOURCES DURABLES (propre prod, achats, chasse, troc) est de 38%, le pourcentage de menages dont SEULE lA MOITIE OU MOINS des aliments consommés (&lt;= 50%) proviennent de SOURCES DURABLES (propre prod, achats, chasse, troc) est de 22%, le pourcentage de ménages  dont tous les aliments consommés proviennent de SOURCES NON DURABLES (emprunt, dons, aide) est de 0%. </v>
      </c>
      <c r="AJ29" s="147">
        <f>_xlfn.IFNA(VLOOKUP(CONCATENATE("secal_6_ipcNA",$B29),MSNA_Outcomes_IPC!$A:$H,8, FALSE),0)</f>
        <v>0.438168421351747</v>
      </c>
      <c r="AK29" s="20" t="str">
        <f t="shared" si="2"/>
        <v xml:space="preserve">Dans la préfecture de Mambere-Kadei, pour la sous-préfecture de Gamboula, le pourcentage de ménages déclarant avoir PRATIQUE L'AGRICULTURE DE FACON OPTIMALE, au cours de la saison, est de 44%. </v>
      </c>
      <c r="AL29" s="147">
        <f>_xlfn.IFNA(VLOOKUP(CONCATENATE("secal_6_raisons_ipcautre_activite",$B29),MSNA_Outcomes_IPC!$A:$H,8, FALSE),0)</f>
        <v>0</v>
      </c>
      <c r="AM29" s="147">
        <f>_xlfn.IFNA(VLOOKUP(CONCATENATE("secal_6_raisons_ipcmanque_semences_staff_fin_natur",$B29),MSNA_Outcomes_IPC!$A:$H,8, FALSE),0)</f>
        <v>0.924642242575064</v>
      </c>
      <c r="AN29" s="147">
        <f>_xlfn.IFNA(VLOOKUP(CONCATENATE("secal_6_raisons_ipcinsecurite",$B29),MSNA_Outcomes_IPC!$A:$H,8, FALSE),0)</f>
        <v>7.5357757424936098E-2</v>
      </c>
      <c r="AO29" s="20" t="str">
        <f t="shared" si="3"/>
        <v>Dans la préfecture de Mambere-Kadei, pour la sous-préfecture de Gamboula,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92%. Enfin le pourcentage déclarant ne pas avoir pratiqué de façon optimale l'agriculture à cause de l'INSECURITE LORS DE LA CULTURE OU DE LA RECOLTE (Raisons principale uniquement) est de 8%.</v>
      </c>
      <c r="AP29" s="92"/>
      <c r="AQ29" s="93"/>
      <c r="AR29" s="93"/>
      <c r="AS29" s="93"/>
      <c r="AT29" s="93"/>
      <c r="AU29" s="93"/>
      <c r="AV29" s="20" t="str">
        <f t="shared" si="4"/>
        <v xml:space="preserve">Dans la préfecture de Mambere-Kadei, pour la sous-préfecture de Gamboula,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29" s="92"/>
      <c r="AX29" s="93"/>
      <c r="AY29" s="93"/>
      <c r="AZ29" s="93"/>
      <c r="BA29" s="93"/>
      <c r="BB29" s="20" t="str">
        <f t="shared" si="5"/>
        <v xml:space="preserve">Dans la préfecture de Mambere-Kadei, pour la sous-préfecture de Gamboula,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29" s="147">
        <f>_xlfn.IFNA(VLOOKUP(CONCATENATE("wash_ipcSA_surlelieu",$B29),MSNA_Outcomes_IPC!$A:$H,8, FALSE),0)</f>
        <v>0</v>
      </c>
      <c r="BD29" s="147">
        <f>_xlfn.IFNA(VLOOKUP(CONCATENATE("wash_ipcSA_30-",$B29),MSNA_Outcomes_IPC!$A:$H,8, FALSE),0)</f>
        <v>0.73610730444642303</v>
      </c>
      <c r="BE29" s="147">
        <f>_xlfn.IFNA(VLOOKUP(CONCATENATE("wash_ipcSA_30+",$B29),MSNA_Outcomes_IPC!$A:$H,8, FALSE),0)</f>
        <v>0.213802365889564</v>
      </c>
      <c r="BF29" s="147">
        <f>_xlfn.IFNA(VLOOKUP(CONCATENATE("wash_ipcSnA",$B29),MSNA_Outcomes_IPC!$A:$H,8, FALSE),0)</f>
        <v>0</v>
      </c>
      <c r="BG29" s="147">
        <f>_xlfn.IFNA(VLOOKUP(CONCATENATE("wash_ipcsurface",$B29),MSNA_Outcomes_IPC!$A:$H,8, FALSE),0)</f>
        <v>5.0090329664013403E-2</v>
      </c>
      <c r="BH29" s="131" t="str">
        <f t="shared" si="6"/>
        <v xml:space="preserve">Dans la préfecture de Mambere-Kadei, pour la sous-préfecture de Gamboula, la porportion de ménages déclarant que l'eau provient d'une SOURCE AMELIOREE DISPONIBLE SUR LE LIEU est de 0%. La proportion déclarant que l'eau provient d'une SOURCE AMELIOREE et est DISPONIBLE A MOINS DE 30 MINUTES (aller-retour et temps d'attente inclu) s'élève à 
74% et le pourcentage déclarant une SOURCE AMELIOREE DISPONIBLE A PLUS DE 30 minutes (aller-retour et temps d'attente inclu) est de 21%. La proportion de ménages déclarant que l'eau provient d'une SOURCES NON AMELIOREE est de 0% et que l'eau provient directement des rivières, lacs, surface, etc., de 5%. </v>
      </c>
    </row>
    <row r="30" spans="1:60" ht="90.75" customHeight="1">
      <c r="A30" s="28" t="s">
        <v>73</v>
      </c>
      <c r="B30" s="80" t="s">
        <v>80</v>
      </c>
      <c r="C30" s="146">
        <f>_xlfn.IFNA(VLOOKUP(CONCATENATE("rtl_ipcconflit_comm",$B30),MSNA_Outcomes_IPC!$A:$H,8, FALSE),0)</f>
        <v>0</v>
      </c>
      <c r="D30" s="147">
        <f>_xlfn.IFNA(VLOOKUP(CONCATENATE("rtl_ipcconflit_arme",$B30),MSNA_Outcomes_IPC!$A:$H,8, FALSE),0)</f>
        <v>0</v>
      </c>
      <c r="E30" s="147">
        <f>_xlfn.IFNA(VLOOKUP(CONCATENATE("rtl_ipctranshumance",$B30),MSNA_Outcomes_IPC!$A:$H,8, FALSE),0)</f>
        <v>0</v>
      </c>
      <c r="F30" s="147">
        <f>_xlfn.IFNA(VLOOKUP(CONCATENATE("rtl_ipccatastophe_nat",$B30),MSNA_Outcomes_IPC!$A:$H,8, FALSE),0)</f>
        <v>0</v>
      </c>
      <c r="G30" s="147">
        <f>_xlfn.IFNA(VLOOKUP(CONCATENATE("rtl_ipcrecherche_service",$B30),MSNA_Outcomes_IPC!$A:$H,8, FALSE),0)</f>
        <v>0</v>
      </c>
      <c r="H30" s="147">
        <v>0</v>
      </c>
      <c r="I30" s="147">
        <f>_xlfn.IFNA(VLOOKUP(CONCATENATE("rtl_ipcautre",$B30),MSNA_Outcomes_IPC!$A:$H,8, FALSE),0)</f>
        <v>0</v>
      </c>
      <c r="J30" s="147">
        <f>_xlfn.IFNA(VLOOKUP(CONCATENATE("rtl_ipcnsp",$B30),MSNA_Outcomes_IPC!$A:$H,8, FALSE),0)</f>
        <v>0</v>
      </c>
      <c r="K30" s="20" t="str">
        <f t="shared" si="7"/>
        <v xml:space="preserve">Dans la préfecture de Mambere-Kadei, pour la sous-préfecture de Sosso-Nakombo, le pourcentage de ménages ayant quitté la localité d'origine (principale raison du premier déplacement) à cause de CONFLITS COMMUNAUTAIRES est de 0 %, à cause de CONFLITS ARMES (inclus affrontements et attaques armées) est de 0 %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30" s="147">
        <f>_xlfn.IFNA(VLOOKUP(CONCATENATE("length_idp_ipc1_mois",$B30),MSNA_Outcomes_IPC!$A:$H,8, FALSE),0)</f>
        <v>0</v>
      </c>
      <c r="M30" s="147">
        <f>_xlfn.IFNA(VLOOKUP(CONCATENATE("length_idp_ipc1_3_mois",$B30),MSNA_Outcomes_IPC!$A:$H,8, FALSE),0)</f>
        <v>0</v>
      </c>
      <c r="N30" s="147">
        <f>_xlfn.IFNA(VLOOKUP(CONCATENATE("length_idp_ipc 3_5_mois",$B30),MSNA_Outcomes_IPC!$A:$H,8, FALSE),0)</f>
        <v>0</v>
      </c>
      <c r="O30" s="147">
        <f>_xlfn.IFNA(VLOOKUP(CONCATENATE("length_idp_ipc5_12_mois",$B30),MSNA_Outcomes_IPC!$A:$H,8, FALSE),0)</f>
        <v>0</v>
      </c>
      <c r="P30" s="147">
        <f>_xlfn.IFNA(VLOOKUP(CONCATENATE("length_idp_ipc12_mois_ou_plus",$B30),MSNA_Outcomes_IPC!$A:$H,8, FALSE),0)</f>
        <v>0</v>
      </c>
      <c r="Q30" s="147">
        <f>_xlfn.IFNA(VLOOKUP(CONCATENATE("length_idp_ipcnsp",$B30),MSNA_Outcomes_IPC!$A:$H,8, FALSE),0)</f>
        <v>0</v>
      </c>
      <c r="R30" s="20" t="str">
        <f t="shared" si="8"/>
        <v xml:space="preserve">Dans la préfecture de Mambere-Kadei, pour la sous-préfecture de Sosso-Nakombo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0% et le pourcentage de ménages déplacés depuis PLUS D'UN AN est de 0 %. Le pourcentage de NON REPONDANTS est de 0%. </v>
      </c>
      <c r="S30" s="147">
        <f>_xlfn.IFNA(VLOOKUP(CONCATENATE("pin_mssc_rev4",$B30),MSNA_Outcomes_IPC!$A:$H,8, FALSE),0)</f>
        <v>0.91202705625083003</v>
      </c>
      <c r="T30" s="147">
        <f>_xlfn.IFNA(VLOOKUP(CONCATENATE("pin_mssc_rev3",$B30),MSNA_Outcomes_IPC!$A:$H,8, FALSE),0)</f>
        <v>3.47375209861608E-2</v>
      </c>
      <c r="U30" s="147">
        <f>_xlfn.IFNA(VLOOKUP(CONCATENATE("pin_mssc_rev2",$B30),MSNA_Outcomes_IPC!$A:$H,8, FALSE),0)</f>
        <v>5.3235422763009403E-2</v>
      </c>
      <c r="V30" s="147">
        <f>_xlfn.IFNA(VLOOKUP(CONCATENATE("pin_mssc_rev1",$B30),MSNA_Outcomes_IPC!$A:$H,8, FALSE),0)</f>
        <v>0</v>
      </c>
      <c r="W30" s="20" t="str">
        <f t="shared" si="9"/>
        <v xml:space="preserve">Dans la préfecture de Mambere-Kadei, pour la sous-préfecture de Sosso-Nakombo, le pourcentage de ménages ayant moins de 50'000 XAF de revenu total pour le ménage par mois est de 91%, le pourcentage ayant entre 50'000 XAF et 100 000 XAF de revenu total par mois s'élève à 3 %, tandis que le pourcentage ayant entre 100'000 XAF et 200'000 XAF de revenu total pour le ménage par mois est de 5 % et que la part ayant plus de 200'000 XAF de revenu total par mois est de 0%. </v>
      </c>
      <c r="X30" s="147">
        <f>_xlfn.IFNA(VLOOKUP(CONCATENATE("pin_mssc_dep1",$B30),MSNA_Outcomes_IPC!$A:$H,8, FALSE),0)</f>
        <v>0.12151668690029099</v>
      </c>
      <c r="Y30" s="147">
        <f>_xlfn.IFNA(VLOOKUP(CONCATENATE("pin_mssc_dep2",$B30),MSNA_Outcomes_IPC!$A:$H,8, FALSE),0)</f>
        <v>0.16558053759341301</v>
      </c>
      <c r="Z30" s="147">
        <f>_xlfn.IFNA(VLOOKUP(CONCATENATE("pin_mssc_dep3",$B30),MSNA_Outcomes_IPC!$A:$H,8, FALSE),0)</f>
        <v>0.21780833623381399</v>
      </c>
      <c r="AA30" s="147">
        <f>_xlfn.IFNA(VLOOKUP(CONCATENATE("pin_mssc_dep4",$B30),MSNA_Outcomes_IPC!$A:$H,8, FALSE),0)</f>
        <v>9.1324070864932799E-2</v>
      </c>
      <c r="AB30" s="147">
        <f>_xlfn.IFNA(VLOOKUP(CONCATENATE("pin_mssc_dep5",$B30),MSNA_Outcomes_IPC!$A:$H,8, FALSE),0)</f>
        <v>0.40377036840754899</v>
      </c>
      <c r="AC30" s="20" t="str">
        <f t="shared" si="0"/>
        <v xml:space="preserve">Dans la préfecture de Mambere-Kadei, pour la sous-préfecture de Sosso-Nakombo, le pourcentage de ménages dont MOINS DE 30% DES DEPENSES sont consacrées à la NOURRITURE est de 12%, le pourcentage dont ENTRE 30% ET 50% des DEPENSES sont consacrées à la NOURRITURE est de 17 %, tandis que le pourcentage de ménages dont ENTRE 50% et 65% des DEPENSES sont consacrées à la NOURRITURE est de 22 %. La part ménages consacrant ENTRE 65% ET 75% DE LEURS DEPENSES à la NOURRITURE est de 9 % et le pourcentage consacrant PLUS DE 75% DE LEURS DEPENSES à la NOURRITURE est de 40%. </v>
      </c>
      <c r="AD30" s="147">
        <f>_xlfn.IFNA(VLOOKUP(CONCATENATE("secal_2_durable_ipc100%_durable",$B30),MSNA_Outcomes_IPC!$A:$H,8, FALSE),0)</f>
        <v>0.142910221532981</v>
      </c>
      <c r="AE30" s="147">
        <f>_xlfn.IFNA(VLOOKUP(CONCATENATE("secal_2_durable_ipc75+_durable",$B30),MSNA_Outcomes_IPC!$A:$H,8, FALSE),0)</f>
        <v>0.37769298455781702</v>
      </c>
      <c r="AF30" s="147">
        <f>_xlfn.IFNA(VLOOKUP(CONCATENATE("secal_2_durable_ipc50+_durable",$B30),MSNA_Outcomes_IPC!$A:$H,8, FALSE),0)</f>
        <v>0.37606795557296802</v>
      </c>
      <c r="AG30" s="147">
        <f>_xlfn.IFNA(VLOOKUP(CONCATENATE("secal_2_durable_ipc50-_durable",$B30),MSNA_Outcomes_IPC!$A:$H,8, FALSE),0)</f>
        <v>0.10332883833623301</v>
      </c>
      <c r="AH30" s="147">
        <f>_xlfn.IFNA(VLOOKUP(CONCATENATE("secal_2_durable_ipc0_durable",$B30),MSNA_Outcomes_IPC!$A:$H,8, FALSE),0)</f>
        <v>0</v>
      </c>
      <c r="AI30" s="20" t="str">
        <f t="shared" si="1"/>
        <v xml:space="preserve">Dans la préfecture de Mambere-Kadei, pour la sous-préfecture de Sosso-Nakombo , le pourcentage de ménages dont TOUS les aliments consommés proviennent de SOURCES DURABLES (propre prod, achats, chasse, troc) est de 14%, le pourcentage dont LA MAJORITE des aliments consommés (&gt; 75%) proviennent de SOURCES DURABLES (propre prod, achats, chasse, troc) est de 38%, le pourcentage dont PLUS DE LA MOITIE des aliments consommés (&gt; 50%) proviennent de SOURCES DURABLES (propre prod, achats, chasse, troc) est de 38%, le pourcentage de menages dont SEULE lA MOITIE OU MOINS des aliments consommés (&lt;= 50%) proviennent de SOURCES DURABLES (propre prod, achats, chasse, troc) est de 10%, le pourcentage de ménages  dont tous les aliments consommés proviennent de SOURCES NON DURABLES (emprunt, dons, aide) est de 0%. </v>
      </c>
      <c r="AJ30" s="147">
        <f>_xlfn.IFNA(VLOOKUP(CONCATENATE("secal_6_ipcNA",$B30),MSNA_Outcomes_IPC!$A:$H,8, FALSE),0)</f>
        <v>0.86148054649295702</v>
      </c>
      <c r="AK30" s="20" t="str">
        <f t="shared" si="2"/>
        <v xml:space="preserve">Dans la préfecture de Mambere-Kadei, pour la sous-préfecture de Sosso-Nakombo, le pourcentage de ménages déclarant avoir PRATIQUE L'AGRICULTURE DE FACON OPTIMALE, au cours de la saison, est de 86%. </v>
      </c>
      <c r="AL30" s="147">
        <f>_xlfn.IFNA(VLOOKUP(CONCATENATE("secal_6_raisons_ipcautre_activite",$B30),MSNA_Outcomes_IPC!$A:$H,8, FALSE),0)</f>
        <v>8.4971910118758404E-2</v>
      </c>
      <c r="AM30" s="147">
        <f>_xlfn.IFNA(VLOOKUP(CONCATENATE("secal_6_raisons_ipcmanque_semences_staff_fin_natur",$B30),MSNA_Outcomes_IPC!$A:$H,8, FALSE),0)</f>
        <v>0.91502808988124196</v>
      </c>
      <c r="AN30" s="147">
        <f>_xlfn.IFNA(VLOOKUP(CONCATENATE("secal_6_raisons_ipcinsecurite",$B30),MSNA_Outcomes_IPC!$A:$H,8, FALSE),0)</f>
        <v>0</v>
      </c>
      <c r="AO30" s="20" t="str">
        <f t="shared" si="3"/>
        <v>Dans la préfecture de Mambere-Kadei, pour la sous-préfecture de Sosso-Nakombo, parmi les personnes ayant déclaré une pratique non optimale de l'agriculture optimale ou pas de pratique du tout, le % de ménages déclarant n'avoir JAMAIS CULTIVE / AUTRES SOURCES DE REVENUS s'élève à 8%.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92%. Enfin le pourcentage déclarant ne pas avoir pratiqué de façon optimale l'agriculture à cause de l'INSECURITE LORS DE LA CULTURE OU DE LA RECOLTE (Raisons principale uniquement) est de 0%.</v>
      </c>
      <c r="AP30" s="92"/>
      <c r="AQ30" s="93"/>
      <c r="AR30" s="93"/>
      <c r="AS30" s="93"/>
      <c r="AT30" s="93"/>
      <c r="AU30" s="93"/>
      <c r="AV30" s="20" t="str">
        <f t="shared" si="4"/>
        <v xml:space="preserve">Dans la préfecture de Mambere-Kadei, pour la sous-préfecture de Sosso-Nakombo,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30" s="92"/>
      <c r="AX30" s="93"/>
      <c r="AY30" s="93"/>
      <c r="AZ30" s="93"/>
      <c r="BA30" s="93"/>
      <c r="BB30" s="20" t="str">
        <f t="shared" si="5"/>
        <v xml:space="preserve">Dans la préfecture de Mambere-Kadei, pour la sous-préfecture de Sosso-Nakombo,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30" s="147">
        <f>_xlfn.IFNA(VLOOKUP(CONCATENATE("wash_ipcSA_surlelieu",$B30),MSNA_Outcomes_IPC!$A:$H,8, FALSE),0)</f>
        <v>0</v>
      </c>
      <c r="BD30" s="147">
        <f>_xlfn.IFNA(VLOOKUP(CONCATENATE("wash_ipcSA_30-",$B30),MSNA_Outcomes_IPC!$A:$H,8, FALSE),0)</f>
        <v>0.76816785287296396</v>
      </c>
      <c r="BE30" s="147">
        <f>_xlfn.IFNA(VLOOKUP(CONCATENATE("wash_ipcSA_30+",$B30),MSNA_Outcomes_IPC!$A:$H,8, FALSE),0)</f>
        <v>9.0863019760471606E-2</v>
      </c>
      <c r="BF30" s="147">
        <f>_xlfn.IFNA(VLOOKUP(CONCATENATE("wash_ipcSnA",$B30),MSNA_Outcomes_IPC!$A:$H,8, FALSE),0)</f>
        <v>1.02075360082253E-2</v>
      </c>
      <c r="BG30" s="147">
        <f>_xlfn.IFNA(VLOOKUP(CONCATENATE("wash_ipcsurface",$B30),MSNA_Outcomes_IPC!$A:$H,8, FALSE),0)</f>
        <v>0.13076159135833901</v>
      </c>
      <c r="BH30" s="131" t="str">
        <f t="shared" si="6"/>
        <v xml:space="preserve">Dans la préfecture de Mambere-Kadei, pour la sous-préfecture de Sosso-Nakombo, la porportion de ménages déclarant que l'eau provient d'une SOURCE AMELIOREE DISPONIBLE SUR LE LIEU est de 0%. La proportion déclarant que l'eau provient d'une SOURCE AMELIOREE et est DISPONIBLE A MOINS DE 30 MINUTES (aller-retour et temps d'attente inclu) s'élève à 
77% et le pourcentage déclarant une SOURCE AMELIOREE DISPONIBLE A PLUS DE 30 minutes (aller-retour et temps d'attente inclu) est de 9%. La proportion de ménages déclarant que l'eau provient d'une SOURCES NON AMELIOREE est de 1% et que l'eau provient directement des rivières, lacs, surface, etc., de 13%. </v>
      </c>
    </row>
    <row r="31" spans="1:60" ht="90.75" customHeight="1">
      <c r="A31" s="28" t="s">
        <v>81</v>
      </c>
      <c r="B31" s="80" t="s">
        <v>82</v>
      </c>
      <c r="C31" s="146">
        <f>_xlfn.IFNA(VLOOKUP(CONCATENATE("rtl_ipcconflit_comm",$B31),MSNA_Outcomes_IPC!$A:$H,8, FALSE),0)</f>
        <v>0</v>
      </c>
      <c r="D31" s="147">
        <f>_xlfn.IFNA(VLOOKUP(CONCATENATE("rtl_ipcconflit_arme",$B31),MSNA_Outcomes_IPC!$A:$H,8, FALSE),0)</f>
        <v>1</v>
      </c>
      <c r="E31" s="147">
        <f>_xlfn.IFNA(VLOOKUP(CONCATENATE("rtl_ipctranshumance",$B31),MSNA_Outcomes_IPC!$A:$H,8, FALSE),0)</f>
        <v>0</v>
      </c>
      <c r="F31" s="147">
        <f>_xlfn.IFNA(VLOOKUP(CONCATENATE("rtl_ipccatastophe_nat",$B31),MSNA_Outcomes_IPC!$A:$H,8, FALSE),0)</f>
        <v>0</v>
      </c>
      <c r="G31" s="147">
        <f>_xlfn.IFNA(VLOOKUP(CONCATENATE("rtl_ipcrecherche_service",$B31),MSNA_Outcomes_IPC!$A:$H,8, FALSE),0)</f>
        <v>0</v>
      </c>
      <c r="H31" s="147">
        <v>0</v>
      </c>
      <c r="I31" s="147">
        <f>_xlfn.IFNA(VLOOKUP(CONCATENATE("rtl_ipcautre",$B31),MSNA_Outcomes_IPC!$A:$H,8, FALSE),0)</f>
        <v>0</v>
      </c>
      <c r="J31" s="147">
        <f>_xlfn.IFNA(VLOOKUP(CONCATENATE("rtl_ipcnsp",$B31),MSNA_Outcomes_IPC!$A:$H,8, FALSE),0)</f>
        <v>0</v>
      </c>
      <c r="K31" s="20" t="str">
        <f t="shared" si="7"/>
        <v xml:space="preserve">Dans la préfecture de Mbomou, pour la sous-préfecture de Bakouma, le pourcentage de ménages ayant quitté la localité d'origine (principale raison du premier déplacement) à cause de CONFLITS COMMUNAUTAIRES est de 0 %, à cause de CONFLITS ARMES (inclus affrontements et attaques armées) est de 100 %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31" s="147">
        <f>_xlfn.IFNA(VLOOKUP(CONCATENATE("length_idp_ipc1_mois",$B31),MSNA_Outcomes_IPC!$A:$H,8, FALSE),0)</f>
        <v>0</v>
      </c>
      <c r="M31" s="147">
        <f>_xlfn.IFNA(VLOOKUP(CONCATENATE("length_idp_ipc1_3_mois",$B31),MSNA_Outcomes_IPC!$A:$H,8, FALSE),0)</f>
        <v>0</v>
      </c>
      <c r="N31" s="147">
        <f>_xlfn.IFNA(VLOOKUP(CONCATENATE("length_idp_ipc 3_5_mois",$B31),MSNA_Outcomes_IPC!$A:$H,8, FALSE),0)</f>
        <v>0.54900204148887199</v>
      </c>
      <c r="O31" s="147">
        <f>_xlfn.IFNA(VLOOKUP(CONCATENATE("length_idp_ipc5_12_mois",$B31),MSNA_Outcomes_IPC!$A:$H,8, FALSE),0)</f>
        <v>0</v>
      </c>
      <c r="P31" s="147">
        <f>_xlfn.IFNA(VLOOKUP(CONCATENATE("length_idp_ipc12_mois_ou_plus",$B31),MSNA_Outcomes_IPC!$A:$H,8, FALSE),0)</f>
        <v>0.45099795851112801</v>
      </c>
      <c r="Q31" s="147">
        <f>_xlfn.IFNA(VLOOKUP(CONCATENATE("length_idp_ipcnsp",$B31),MSNA_Outcomes_IPC!$A:$H,8, FALSE),0)</f>
        <v>0</v>
      </c>
      <c r="R31" s="20" t="str">
        <f t="shared" si="8"/>
        <v xml:space="preserve">Dans la préfecture de Mbomou, pour la sous-préfecture de Bakouma et pour les personnes déplacées, le pourcentage de ménages déplacés depuis MOINS D'1 MOIS est de 0%, le pourcentage déplacés depuis ENTRE 1 ET 3 MOIS est de 0%, le pourcentage de ménages déplacés depuis ENTRE 3 et 5 MOIS est de 55%, le pourcentage déplacés depuis ENTRE 5 MOIS ET UN AN est de 0% et le pourcentage de ménages déplacés depuis PLUS D'UN AN est de 45 %. Le pourcentage de NON REPONDANTS est de 0%. </v>
      </c>
      <c r="S31" s="147">
        <f>_xlfn.IFNA(VLOOKUP(CONCATENATE("pin_mssc_rev4",$B31),MSNA_Outcomes_IPC!$A:$H,8, FALSE),0)</f>
        <v>0.23956112488968501</v>
      </c>
      <c r="T31" s="147">
        <f>_xlfn.IFNA(VLOOKUP(CONCATENATE("pin_mssc_rev3",$B31),MSNA_Outcomes_IPC!$A:$H,8, FALSE),0)</f>
        <v>0.57596073116472601</v>
      </c>
      <c r="U31" s="147">
        <f>_xlfn.IFNA(VLOOKUP(CONCATENATE("pin_mssc_rev2",$B31),MSNA_Outcomes_IPC!$A:$H,8, FALSE),0)</f>
        <v>0.18447814394558901</v>
      </c>
      <c r="V31" s="147">
        <f>_xlfn.IFNA(VLOOKUP(CONCATENATE("pin_mssc_rev1",$B31),MSNA_Outcomes_IPC!$A:$H,8, FALSE),0)</f>
        <v>0</v>
      </c>
      <c r="W31" s="20" t="str">
        <f t="shared" si="9"/>
        <v xml:space="preserve">Dans la préfecture de Mbomou, pour la sous-préfecture de Bakouma, le pourcentage de ménages ayant moins de 50'000 XAF de revenu total pour le ménage par mois est de 24%, le pourcentage ayant entre 50'000 XAF et 100 000 XAF de revenu total par mois s'élève à 58 %, tandis que le pourcentage ayant entre 100'000 XAF et 200'000 XAF de revenu total pour le ménage par mois est de 18 % et que la part ayant plus de 200'000 XAF de revenu total par mois est de 0%. </v>
      </c>
      <c r="X31" s="147">
        <f>_xlfn.IFNA(VLOOKUP(CONCATENATE("pin_mssc_dep1",$B31),MSNA_Outcomes_IPC!$A:$H,8, FALSE),0)</f>
        <v>0.29734223924710401</v>
      </c>
      <c r="Y31" s="147">
        <f>_xlfn.IFNA(VLOOKUP(CONCATENATE("pin_mssc_dep2",$B31),MSNA_Outcomes_IPC!$A:$H,8, FALSE),0)</f>
        <v>0.13725217602440401</v>
      </c>
      <c r="Z31" s="147">
        <f>_xlfn.IFNA(VLOOKUP(CONCATENATE("pin_mssc_dep3",$B31),MSNA_Outcomes_IPC!$A:$H,8, FALSE),0)</f>
        <v>9.9023515971738404E-2</v>
      </c>
      <c r="AA31" s="147">
        <f>_xlfn.IFNA(VLOOKUP(CONCATENATE("pin_mssc_dep4",$B31),MSNA_Outcomes_IPC!$A:$H,8, FALSE),0)</f>
        <v>0.11790527862580701</v>
      </c>
      <c r="AB31" s="147">
        <f>_xlfn.IFNA(VLOOKUP(CONCATENATE("pin_mssc_dep5",$B31),MSNA_Outcomes_IPC!$A:$H,8, FALSE),0)</f>
        <v>0.34847679013094701</v>
      </c>
      <c r="AC31" s="20" t="str">
        <f t="shared" si="0"/>
        <v xml:space="preserve">Dans la préfecture de Mbomou, pour la sous-préfecture de Bakouma, le pourcentage de ménages dont MOINS DE 30% DES DEPENSES sont consacrées à la NOURRITURE est de 30%, le pourcentage dont ENTRE 30% ET 50% des DEPENSES sont consacrées à la NOURRITURE est de 14 %, tandis que le pourcentage de ménages dont ENTRE 50% et 65% des DEPENSES sont consacrées à la NOURRITURE est de 10 %. La part ménages consacrant ENTRE 65% ET 75% DE LEURS DEPENSES à la NOURRITURE est de 12 % et le pourcentage consacrant PLUS DE 75% DE LEURS DEPENSES à la NOURRITURE est de 35%. </v>
      </c>
      <c r="AD31" s="147">
        <f>_xlfn.IFNA(VLOOKUP(CONCATENATE("secal_2_durable_ipc100%_durable",$B31),MSNA_Outcomes_IPC!$A:$H,8, FALSE),0)</f>
        <v>0</v>
      </c>
      <c r="AE31" s="147">
        <f>_xlfn.IFNA(VLOOKUP(CONCATENATE("secal_2_durable_ipc75+_durable",$B31),MSNA_Outcomes_IPC!$A:$H,8, FALSE),0)</f>
        <v>0.381917378414804</v>
      </c>
      <c r="AF31" s="147">
        <f>_xlfn.IFNA(VLOOKUP(CONCATENATE("secal_2_durable_ipc50+_durable",$B31),MSNA_Outcomes_IPC!$A:$H,8, FALSE),0)</f>
        <v>0.43189250880771701</v>
      </c>
      <c r="AG31" s="147">
        <f>_xlfn.IFNA(VLOOKUP(CONCATENATE("secal_2_durable_ipc50-_durable",$B31),MSNA_Outcomes_IPC!$A:$H,8, FALSE),0)</f>
        <v>0.164338130288606</v>
      </c>
      <c r="AH31" s="147">
        <f>_xlfn.IFNA(VLOOKUP(CONCATENATE("secal_2_durable_ipc0_durable",$B31),MSNA_Outcomes_IPC!$A:$H,8, FALSE),0)</f>
        <v>2.1851982488872899E-2</v>
      </c>
      <c r="AI31" s="20" t="str">
        <f t="shared" si="1"/>
        <v xml:space="preserve">Dans la préfecture de Mbomou, pour la sous-préfecture de Bakouma , le pourcentage de ménages dont TOUS les aliments consommés proviennent de SOURCES DURABLES (propre prod, achats, chasse, troc) est de 0%, le pourcentage dont LA MAJORITE des aliments consommés (&gt; 75%) proviennent de SOURCES DURABLES (propre prod, achats, chasse, troc) est de 38%, le pourcentage dont PLUS DE LA MOITIE des aliments consommés (&gt; 50%) proviennent de SOURCES DURABLES (propre prod, achats, chasse, troc) est de 43%, le pourcentage de menages dont SEULE lA MOITIE OU MOINS des aliments consommés (&lt;= 50%) proviennent de SOURCES DURABLES (propre prod, achats, chasse, troc) est de 16%, le pourcentage de ménages  dont tous les aliments consommés proviennent de SOURCES NON DURABLES (emprunt, dons, aide) est de 2%. </v>
      </c>
      <c r="AJ31" s="147">
        <f>_xlfn.IFNA(VLOOKUP(CONCATENATE("secal_6_ipcNA",$B31),MSNA_Outcomes_IPC!$A:$H,8, FALSE),0)</f>
        <v>0.73101545274801905</v>
      </c>
      <c r="AK31" s="20" t="str">
        <f t="shared" si="2"/>
        <v xml:space="preserve">Dans la préfecture de Mbomou, pour la sous-préfecture de Bakouma, le pourcentage de ménages déclarant avoir PRATIQUE L'AGRICULTURE DE FACON OPTIMALE, au cours de la saison, est de 73%. </v>
      </c>
      <c r="AL31" s="147">
        <f>_xlfn.IFNA(VLOOKUP(CONCATENATE("secal_6_raisons_ipcautre_activite",$B31),MSNA_Outcomes_IPC!$A:$H,8, FALSE),0)</f>
        <v>0</v>
      </c>
      <c r="AM31" s="147">
        <f>_xlfn.IFNA(VLOOKUP(CONCATENATE("secal_6_raisons_ipcmanque_semences_staff_fin_natur",$B31),MSNA_Outcomes_IPC!$A:$H,8, FALSE),0)</f>
        <v>0.24959539365224001</v>
      </c>
      <c r="AN31" s="147">
        <f>_xlfn.IFNA(VLOOKUP(CONCATENATE("secal_6_raisons_ipcinsecurite",$B31),MSNA_Outcomes_IPC!$A:$H,8, FALSE),0)</f>
        <v>0.75040460634775996</v>
      </c>
      <c r="AO31" s="20" t="str">
        <f t="shared" si="3"/>
        <v>Dans la préfecture de Mbomou, pour la sous-préfecture de Bakouma,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25%. Enfin le pourcentage déclarant ne pas avoir pratiqué de façon optimale l'agriculture à cause de l'INSECURITE LORS DE LA CULTURE OU DE LA RECOLTE (Raisons principale uniquement) est de 75%.</v>
      </c>
      <c r="AP31" s="92"/>
      <c r="AQ31" s="93"/>
      <c r="AR31" s="93"/>
      <c r="AS31" s="93"/>
      <c r="AT31" s="93"/>
      <c r="AU31" s="93"/>
      <c r="AV31" s="20" t="str">
        <f t="shared" si="4"/>
        <v xml:space="preserve">Dans la préfecture de Mbomou, pour la sous-préfecture de Bakouma,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31" s="92"/>
      <c r="AX31" s="93"/>
      <c r="AY31" s="93"/>
      <c r="AZ31" s="93"/>
      <c r="BA31" s="93"/>
      <c r="BB31" s="20" t="str">
        <f t="shared" si="5"/>
        <v xml:space="preserve">Dans la préfecture de Mbomou, pour la sous-préfecture de Bakouma,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31" s="147">
        <f>_xlfn.IFNA(VLOOKUP(CONCATENATE("wash_ipcSA_surlelieu",$B31),MSNA_Outcomes_IPC!$A:$H,8, FALSE),0)</f>
        <v>0</v>
      </c>
      <c r="BD31" s="147">
        <f>_xlfn.IFNA(VLOOKUP(CONCATENATE("wash_ipcSA_30-",$B31),MSNA_Outcomes_IPC!$A:$H,8, FALSE),0)</f>
        <v>0.151111628585096</v>
      </c>
      <c r="BE31" s="147">
        <f>_xlfn.IFNA(VLOOKUP(CONCATENATE("wash_ipcSA_30+",$B31),MSNA_Outcomes_IPC!$A:$H,8, FALSE),0)</f>
        <v>6.3316202582450201E-2</v>
      </c>
      <c r="BF31" s="147">
        <f>_xlfn.IFNA(VLOOKUP(CONCATENATE("wash_ipcSnA",$B31),MSNA_Outcomes_IPC!$A:$H,8, FALSE),0)</f>
        <v>0.72150215375082405</v>
      </c>
      <c r="BG31" s="147">
        <f>_xlfn.IFNA(VLOOKUP(CONCATENATE("wash_ipcsurface",$B31),MSNA_Outcomes_IPC!$A:$H,8, FALSE),0)</f>
        <v>6.4070015081630197E-2</v>
      </c>
      <c r="BH31" s="131" t="str">
        <f t="shared" si="6"/>
        <v xml:space="preserve">Dans la préfecture de Mbomou, pour la sous-préfecture de Bakouma, la porportion de ménages déclarant que l'eau provient d'une SOURCE AMELIOREE DISPONIBLE SUR LE LIEU est de 0%. La proportion déclarant que l'eau provient d'une SOURCE AMELIOREE et est DISPONIBLE A MOINS DE 30 MINUTES (aller-retour et temps d'attente inclu) s'élève à 
15% et le pourcentage déclarant une SOURCE AMELIOREE DISPONIBLE A PLUS DE 30 minutes (aller-retour et temps d'attente inclu) est de 6%. La proportion de ménages déclarant que l'eau provient d'une SOURCES NON AMELIOREE est de 72% et que l'eau provient directement des rivières, lacs, surface, etc., de 6%. </v>
      </c>
    </row>
    <row r="32" spans="1:60" ht="90.75" customHeight="1">
      <c r="A32" s="28" t="s">
        <v>81</v>
      </c>
      <c r="B32" s="80" t="s">
        <v>83</v>
      </c>
      <c r="C32" s="146">
        <f>_xlfn.IFNA(VLOOKUP(CONCATENATE("rtl_ipcconflit_comm",$B32),MSNA_Outcomes_IPC!$A:$H,8, FALSE),0)</f>
        <v>0.56399954700556199</v>
      </c>
      <c r="D32" s="147">
        <f>_xlfn.IFNA(VLOOKUP(CONCATENATE("rtl_ipcconflit_arme",$B32),MSNA_Outcomes_IPC!$A:$H,8, FALSE),0)</f>
        <v>0.28790755304696503</v>
      </c>
      <c r="E32" s="147">
        <f>_xlfn.IFNA(VLOOKUP(CONCATENATE("rtl_ipctranshumance",$B32),MSNA_Outcomes_IPC!$A:$H,8, FALSE),0)</f>
        <v>5.0756717469783901E-3</v>
      </c>
      <c r="F32" s="147">
        <f>_xlfn.IFNA(VLOOKUP(CONCATENATE("rtl_ipccatastophe_nat",$B32),MSNA_Outcomes_IPC!$A:$H,8, FALSE),0)</f>
        <v>0</v>
      </c>
      <c r="G32" s="147">
        <f>_xlfn.IFNA(VLOOKUP(CONCATENATE("rtl_ipcrecherche_service",$B32),MSNA_Outcomes_IPC!$A:$H,8, FALSE),0)</f>
        <v>0</v>
      </c>
      <c r="H32" s="147">
        <v>0.14000000000000001</v>
      </c>
      <c r="I32" s="147">
        <v>0</v>
      </c>
      <c r="J32" s="147">
        <f>_xlfn.IFNA(VLOOKUP(CONCATENATE("rtl_ipcnsp",$B32),MSNA_Outcomes_IPC!$A:$H,8, FALSE),0)</f>
        <v>0</v>
      </c>
      <c r="K32" s="20" t="str">
        <f t="shared" si="7"/>
        <v xml:space="preserve">Dans la préfecture de Mbomou, pour la sous-préfecture de Bangassou, le pourcentage de ménages ayant quitté la localité d'origine (principale raison du premier déplacement) à cause de CONFLITS COMMUNAUTAIRES est de 56 %, à cause de CONFLITS ARMES (inclus affrontements et attaques armées) est de 29 % , à cause de l'ARRIVEE DE GROUPES D'ELEVEURS TRANSHUMANTS (armés ou non) est de 1 %, à cause de CATASTROPHES NATURELLES (inondations, feux de brousse,…) est de 0 %, à cause de la RECHERCHE DE SERVICES (santé, éducation, etc.) est de 0 %, à cause de la RECHERCHE DE MOYENS D'EXISTENCE est de 14 % , à cause d'une AUTRE RAISON est de 0 %. Le pourcentage de NON REPONDANT est de 0%. </v>
      </c>
      <c r="L32" s="147">
        <f>_xlfn.IFNA(VLOOKUP(CONCATENATE("length_idp_ipc1_mois",$B32),MSNA_Outcomes_IPC!$A:$H,8, FALSE),0)</f>
        <v>8.4996345348515995E-2</v>
      </c>
      <c r="M32" s="147">
        <f>_xlfn.IFNA(VLOOKUP(CONCATENATE("length_idp_ipc1_3_mois",$B32),MSNA_Outcomes_IPC!$A:$H,8, FALSE),0)</f>
        <v>5.83682916759361E-3</v>
      </c>
      <c r="N32" s="147">
        <f>_xlfn.IFNA(VLOOKUP(CONCATENATE("length_idp_ipc 3_5_mois",$B32),MSNA_Outcomes_IPC!$A:$H,8, FALSE),0)</f>
        <v>0.445392712267841</v>
      </c>
      <c r="O32" s="147">
        <f>_xlfn.IFNA(VLOOKUP(CONCATENATE("length_idp_ipc5_12_mois",$B32),MSNA_Outcomes_IPC!$A:$H,8, FALSE),0)</f>
        <v>0.40936855753462698</v>
      </c>
      <c r="P32" s="147">
        <f>_xlfn.IFNA(VLOOKUP(CONCATENATE("length_idp_ipc12_mois_ou_plus",$B32),MSNA_Outcomes_IPC!$A:$H,8, FALSE),0)</f>
        <v>5.44055556814231E-2</v>
      </c>
      <c r="Q32" s="147">
        <f>_xlfn.IFNA(VLOOKUP(CONCATENATE("length_idp_ipcnsp",$B32),MSNA_Outcomes_IPC!$A:$H,8, FALSE),0)</f>
        <v>0</v>
      </c>
      <c r="R32" s="20" t="str">
        <f t="shared" si="8"/>
        <v xml:space="preserve">Dans la préfecture de Mbomou, pour la sous-préfecture de Bangassou et pour les personnes déplacées, le pourcentage de ménages déplacés depuis MOINS D'1 MOIS est de 8%, le pourcentage déplacés depuis ENTRE 1 ET 3 MOIS est de 1%, le pourcentage de ménages déplacés depuis ENTRE 3 et 5 MOIS est de 45%, le pourcentage déplacés depuis ENTRE 5 MOIS ET UN AN est de 41% et le pourcentage de ménages déplacés depuis PLUS D'UN AN est de 5 %. Le pourcentage de NON REPONDANTS est de 0%. </v>
      </c>
      <c r="S32" s="147">
        <f>_xlfn.IFNA(VLOOKUP(CONCATENATE("pin_mssc_rev4",$B32),MSNA_Outcomes_IPC!$A:$H,8, FALSE),0)</f>
        <v>0.68022721744387404</v>
      </c>
      <c r="T32" s="147">
        <f>_xlfn.IFNA(VLOOKUP(CONCATENATE("pin_mssc_rev3",$B32),MSNA_Outcomes_IPC!$A:$H,8, FALSE),0)</f>
        <v>0.22318212687936201</v>
      </c>
      <c r="U32" s="147">
        <f>_xlfn.IFNA(VLOOKUP(CONCATENATE("pin_mssc_rev2",$B32),MSNA_Outcomes_IPC!$A:$H,8, FALSE),0)</f>
        <v>9.6590655676764503E-2</v>
      </c>
      <c r="V32" s="147">
        <f>_xlfn.IFNA(VLOOKUP(CONCATENATE("pin_mssc_rev1",$B32),MSNA_Outcomes_IPC!$A:$H,8, FALSE),0)</f>
        <v>0</v>
      </c>
      <c r="W32" s="20" t="str">
        <f t="shared" si="9"/>
        <v xml:space="preserve">Dans la préfecture de Mbomou, pour la sous-préfecture de Bangassou, le pourcentage de ménages ayant moins de 50'000 XAF de revenu total pour le ménage par mois est de 68%, le pourcentage ayant entre 50'000 XAF et 100 000 XAF de revenu total par mois s'élève à 22 %, tandis que le pourcentage ayant entre 100'000 XAF et 200'000 XAF de revenu total pour le ménage par mois est de 10 % et que la part ayant plus de 200'000 XAF de revenu total par mois est de 0%. </v>
      </c>
      <c r="X32" s="147">
        <f>_xlfn.IFNA(VLOOKUP(CONCATENATE("pin_mssc_dep1",$B32),MSNA_Outcomes_IPC!$A:$H,8, FALSE),0)</f>
        <v>0.115294769634363</v>
      </c>
      <c r="Y32" s="147">
        <f>_xlfn.IFNA(VLOOKUP(CONCATENATE("pin_mssc_dep2",$B32),MSNA_Outcomes_IPC!$A:$H,8, FALSE),0)</f>
        <v>2.94069711153041E-2</v>
      </c>
      <c r="Z32" s="147">
        <f>_xlfn.IFNA(VLOOKUP(CONCATENATE("pin_mssc_dep3",$B32),MSNA_Outcomes_IPC!$A:$H,8, FALSE),0)</f>
        <v>0.37143854937263399</v>
      </c>
      <c r="AA32" s="147">
        <f>_xlfn.IFNA(VLOOKUP(CONCATENATE("pin_mssc_dep4",$B32),MSNA_Outcomes_IPC!$A:$H,8, FALSE),0)</f>
        <v>0.216072489423352</v>
      </c>
      <c r="AB32" s="147">
        <f>_xlfn.IFNA(VLOOKUP(CONCATENATE("pin_mssc_dep5",$B32),MSNA_Outcomes_IPC!$A:$H,8, FALSE),0)</f>
        <v>0.267787220454347</v>
      </c>
      <c r="AC32" s="20" t="str">
        <f t="shared" si="0"/>
        <v xml:space="preserve">Dans la préfecture de Mbomou, pour la sous-préfecture de Bangassou, le pourcentage de ménages dont MOINS DE 30% DES DEPENSES sont consacrées à la NOURRITURE est de 12%, le pourcentage dont ENTRE 30% ET 50% des DEPENSES sont consacrées à la NOURRITURE est de 3 %, tandis que le pourcentage de ménages dont ENTRE 50% et 65% des DEPENSES sont consacrées à la NOURRITURE est de 37 %. La part ménages consacrant ENTRE 65% ET 75% DE LEURS DEPENSES à la NOURRITURE est de 22 % et le pourcentage consacrant PLUS DE 75% DE LEURS DEPENSES à la NOURRITURE est de 27%. </v>
      </c>
      <c r="AD32" s="147">
        <f>_xlfn.IFNA(VLOOKUP(CONCATENATE("secal_2_durable_ipc100%_durable",$B32),MSNA_Outcomes_IPC!$A:$H,8, FALSE),0)</f>
        <v>9.9032565830912994E-2</v>
      </c>
      <c r="AE32" s="147">
        <f>_xlfn.IFNA(VLOOKUP(CONCATENATE("secal_2_durable_ipc75+_durable",$B32),MSNA_Outcomes_IPC!$A:$H,8, FALSE),0)</f>
        <v>0.46384929847919998</v>
      </c>
      <c r="AF32" s="147">
        <f>_xlfn.IFNA(VLOOKUP(CONCATENATE("secal_2_durable_ipc50+_durable",$B32),MSNA_Outcomes_IPC!$A:$H,8, FALSE),0)</f>
        <v>0.27993175191494302</v>
      </c>
      <c r="AG32" s="147">
        <f>_xlfn.IFNA(VLOOKUP(CONCATENATE("secal_2_durable_ipc50-_durable",$B32),MSNA_Outcomes_IPC!$A:$H,8, FALSE),0)</f>
        <v>0.140984526472476</v>
      </c>
      <c r="AH32" s="147">
        <f>_xlfn.IFNA(VLOOKUP(CONCATENATE("secal_2_durable_ipc0_durable",$B32),MSNA_Outcomes_IPC!$A:$H,8, FALSE),0)</f>
        <v>1.6201857302468502E-2</v>
      </c>
      <c r="AI32" s="20" t="str">
        <f t="shared" si="1"/>
        <v xml:space="preserve">Dans la préfecture de Mbomou, pour la sous-préfecture de Bangassou , le pourcentage de ménages dont TOUS les aliments consommés proviennent de SOURCES DURABLES (propre prod, achats, chasse, troc) est de 10%, le pourcentage dont LA MAJORITE des aliments consommés (&gt; 75%) proviennent de SOURCES DURABLES (propre prod, achats, chasse, troc) est de 46%, le pourcentage dont PLUS DE LA MOITIE des aliments consommés (&gt; 50%) proviennent de SOURCES DURABLES (propre prod, achats, chasse, troc) est de 28%, le pourcentage de menages dont SEULE lA MOITIE OU MOINS des aliments consommés (&lt;= 50%) proviennent de SOURCES DURABLES (propre prod, achats, chasse, troc) est de 14%, le pourcentage de ménages  dont tous les aliments consommés proviennent de SOURCES NON DURABLES (emprunt, dons, aide) est de 2%. </v>
      </c>
      <c r="AJ32" s="147">
        <f>_xlfn.IFNA(VLOOKUP(CONCATENATE("secal_6_ipcNA",$B32),MSNA_Outcomes_IPC!$A:$H,8, FALSE),0)</f>
        <v>0.93036053338537805</v>
      </c>
      <c r="AK32" s="20" t="str">
        <f t="shared" si="2"/>
        <v xml:space="preserve">Dans la préfecture de Mbomou, pour la sous-préfecture de Bangassou, le pourcentage de ménages déclarant avoir PRATIQUE L'AGRICULTURE DE FACON OPTIMALE, au cours de la saison, est de 93%. </v>
      </c>
      <c r="AL32" s="147">
        <f>_xlfn.IFNA(VLOOKUP(CONCATENATE("secal_6_raisons_ipcautre_activite",$B32),MSNA_Outcomes_IPC!$A:$H,8, FALSE),0)</f>
        <v>0</v>
      </c>
      <c r="AM32" s="147">
        <f>_xlfn.IFNA(VLOOKUP(CONCATENATE("secal_6_raisons_ipcmanque_semences_staff_fin_natur",$B32),MSNA_Outcomes_IPC!$A:$H,8, FALSE),0)</f>
        <v>1</v>
      </c>
      <c r="AN32" s="147">
        <f>_xlfn.IFNA(VLOOKUP(CONCATENATE("secal_6_raisons_ipcinsecurite",$B32),MSNA_Outcomes_IPC!$A:$H,8, FALSE),0)</f>
        <v>0</v>
      </c>
      <c r="AO32" s="20" t="str">
        <f t="shared" si="3"/>
        <v>Dans la préfecture de Mbomou, pour la sous-préfecture de Bangassou,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100%. Enfin le pourcentage déclarant ne pas avoir pratiqué de façon optimale l'agriculture à cause de l'INSECURITE LORS DE LA CULTURE OU DE LA RECOLTE (Raisons principale uniquement) est de 0%.</v>
      </c>
      <c r="AP32" s="92"/>
      <c r="AQ32" s="93"/>
      <c r="AR32" s="93"/>
      <c r="AS32" s="93"/>
      <c r="AT32" s="93"/>
      <c r="AU32" s="93"/>
      <c r="AV32" s="20" t="str">
        <f t="shared" si="4"/>
        <v xml:space="preserve">Dans la préfecture de Mbomou, pour la sous-préfecture de Bangassou,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32" s="92"/>
      <c r="AX32" s="93"/>
      <c r="AY32" s="93"/>
      <c r="AZ32" s="93"/>
      <c r="BA32" s="93"/>
      <c r="BB32" s="20" t="str">
        <f t="shared" si="5"/>
        <v xml:space="preserve">Dans la préfecture de Mbomou, pour la sous-préfecture de Bangassou,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32" s="147">
        <f>_xlfn.IFNA(VLOOKUP(CONCATENATE("wash_ipcSA_surlelieu",$B32),MSNA_Outcomes_IPC!$A:$H,8, FALSE),0)</f>
        <v>0</v>
      </c>
      <c r="BD32" s="147">
        <f>_xlfn.IFNA(VLOOKUP(CONCATENATE("wash_ipcSA_30-",$B32),MSNA_Outcomes_IPC!$A:$H,8, FALSE),0)</f>
        <v>0.27891977111722899</v>
      </c>
      <c r="BE32" s="147">
        <f>_xlfn.IFNA(VLOOKUP(CONCATENATE("wash_ipcSA_30+",$B32),MSNA_Outcomes_IPC!$A:$H,8, FALSE),0)</f>
        <v>0.15794678945745</v>
      </c>
      <c r="BF32" s="147">
        <f>_xlfn.IFNA(VLOOKUP(CONCATENATE("wash_ipcSnA",$B32),MSNA_Outcomes_IPC!$A:$H,8, FALSE),0)</f>
        <v>0.55436484702506805</v>
      </c>
      <c r="BG32" s="147">
        <f>_xlfn.IFNA(VLOOKUP(CONCATENATE("wash_ipcsurface",$B32),MSNA_Outcomes_IPC!$A:$H,8, FALSE),0)</f>
        <v>8.7685924002530499E-3</v>
      </c>
      <c r="BH32" s="131" t="str">
        <f t="shared" si="6"/>
        <v xml:space="preserve">Dans la préfecture de Mbomou, pour la sous-préfecture de Bangassou, la porportion de ménages déclarant que l'eau provient d'une SOURCE AMELIOREE DISPONIBLE SUR LE LIEU est de 0%. La proportion déclarant que l'eau provient d'une SOURCE AMELIOREE et est DISPONIBLE A MOINS DE 30 MINUTES (aller-retour et temps d'attente inclu) s'élève à 
28% et le pourcentage déclarant une SOURCE AMELIOREE DISPONIBLE A PLUS DE 30 minutes (aller-retour et temps d'attente inclu) est de 16%. La proportion de ménages déclarant que l'eau provient d'une SOURCES NON AMELIOREE est de 55% et que l'eau provient directement des rivières, lacs, surface, etc., de 1%. </v>
      </c>
    </row>
    <row r="33" spans="1:60" ht="90.75" customHeight="1">
      <c r="A33" s="28" t="s">
        <v>81</v>
      </c>
      <c r="B33" s="80" t="s">
        <v>84</v>
      </c>
      <c r="C33" s="146">
        <f>_xlfn.IFNA(VLOOKUP(CONCATENATE("rtl_ipcconflit_comm",$B33),MSNA_Outcomes_IPC!$A:$H,8, FALSE),0)</f>
        <v>0.42032185562840502</v>
      </c>
      <c r="D33" s="147">
        <f>_xlfn.IFNA(VLOOKUP(CONCATENATE("rtl_ipcconflit_arme",$B33),MSNA_Outcomes_IPC!$A:$H,8, FALSE),0)</f>
        <v>0.57967814437159504</v>
      </c>
      <c r="E33" s="147">
        <f>_xlfn.IFNA(VLOOKUP(CONCATENATE("rtl_ipctranshumance",$B33),MSNA_Outcomes_IPC!$A:$H,8, FALSE),0)</f>
        <v>0</v>
      </c>
      <c r="F33" s="147">
        <f>_xlfn.IFNA(VLOOKUP(CONCATENATE("rtl_ipccatastophe_nat",$B33),MSNA_Outcomes_IPC!$A:$H,8, FALSE),0)</f>
        <v>0</v>
      </c>
      <c r="G33" s="147">
        <f>_xlfn.IFNA(VLOOKUP(CONCATENATE("rtl_ipcrecherche_service",$B33),MSNA_Outcomes_IPC!$A:$H,8, FALSE),0)</f>
        <v>0</v>
      </c>
      <c r="H33" s="147">
        <v>0</v>
      </c>
      <c r="I33" s="147">
        <f>_xlfn.IFNA(VLOOKUP(CONCATENATE("rtl_ipcautre",$B33),MSNA_Outcomes_IPC!$A:$H,8, FALSE),0)</f>
        <v>0</v>
      </c>
      <c r="J33" s="147">
        <f>_xlfn.IFNA(VLOOKUP(CONCATENATE("rtl_ipcnsp",$B33),MSNA_Outcomes_IPC!$A:$H,8, FALSE),0)</f>
        <v>0</v>
      </c>
      <c r="K33" s="20" t="str">
        <f t="shared" si="7"/>
        <v xml:space="preserve">Dans la préfecture de Mbomou, pour la sous-préfecture de Gambo, le pourcentage de ménages ayant quitté la localité d'origine (principale raison du premier déplacement) à cause de CONFLITS COMMUNAUTAIRES est de 42 %, à cause de CONFLITS ARMES (inclus affrontements et attaques armées) est de 58 %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33" s="147">
        <f>_xlfn.IFNA(VLOOKUP(CONCATENATE("length_idp_ipc1_mois",$B33),MSNA_Outcomes_IPC!$A:$H,8, FALSE),0)</f>
        <v>0</v>
      </c>
      <c r="M33" s="147">
        <f>_xlfn.IFNA(VLOOKUP(CONCATENATE("length_idp_ipc1_3_mois",$B33),MSNA_Outcomes_IPC!$A:$H,8, FALSE),0)</f>
        <v>0</v>
      </c>
      <c r="N33" s="147">
        <f>_xlfn.IFNA(VLOOKUP(CONCATENATE("length_idp_ipc 3_5_mois",$B33),MSNA_Outcomes_IPC!$A:$H,8, FALSE),0)</f>
        <v>0</v>
      </c>
      <c r="O33" s="147">
        <f>_xlfn.IFNA(VLOOKUP(CONCATENATE("length_idp_ipc5_12_mois",$B33),MSNA_Outcomes_IPC!$A:$H,8, FALSE),0)</f>
        <v>0.112316789504293</v>
      </c>
      <c r="P33" s="147">
        <f>_xlfn.IFNA(VLOOKUP(CONCATENATE("length_idp_ipc12_mois_ou_plus",$B33),MSNA_Outcomes_IPC!$A:$H,8, FALSE),0)</f>
        <v>0.88768321049570698</v>
      </c>
      <c r="Q33" s="147">
        <f>_xlfn.IFNA(VLOOKUP(CONCATENATE("length_idp_ipcnsp",$B33),MSNA_Outcomes_IPC!$A:$H,8, FALSE),0)</f>
        <v>0</v>
      </c>
      <c r="R33" s="20" t="str">
        <f t="shared" si="8"/>
        <v xml:space="preserve">Dans la préfecture de Mbomou, pour la sous-préfecture de Gambo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11% et le pourcentage de ménages déplacés depuis PLUS D'UN AN est de 89 %. Le pourcentage de NON REPONDANTS est de 0%. </v>
      </c>
      <c r="S33" s="147">
        <f>_xlfn.IFNA(VLOOKUP(CONCATENATE("pin_mssc_rev4",$B33),MSNA_Outcomes_IPC!$A:$H,8, FALSE),0)</f>
        <v>0.28546413052689401</v>
      </c>
      <c r="T33" s="147">
        <f>_xlfn.IFNA(VLOOKUP(CONCATENATE("pin_mssc_rev3",$B33),MSNA_Outcomes_IPC!$A:$H,8, FALSE),0)</f>
        <v>0.50155928150347995</v>
      </c>
      <c r="U33" s="147">
        <f>_xlfn.IFNA(VLOOKUP(CONCATENATE("pin_mssc_rev2",$B33),MSNA_Outcomes_IPC!$A:$H,8, FALSE),0)</f>
        <v>0.20709516162714101</v>
      </c>
      <c r="V33" s="147">
        <f>_xlfn.IFNA(VLOOKUP(CONCATENATE("pin_mssc_rev1",$B33),MSNA_Outcomes_IPC!$A:$H,8, FALSE),0)</f>
        <v>5.8814263424844604E-3</v>
      </c>
      <c r="W33" s="20" t="str">
        <f t="shared" si="9"/>
        <v xml:space="preserve">Dans la préfecture de Mbomou, pour la sous-préfecture de Gambo, le pourcentage de ménages ayant moins de 50'000 XAF de revenu total pour le ménage par mois est de 29%, le pourcentage ayant entre 50'000 XAF et 100 000 XAF de revenu total par mois s'élève à 50 %, tandis que le pourcentage ayant entre 100'000 XAF et 200'000 XAF de revenu total pour le ménage par mois est de 21 % et que la part ayant plus de 200'000 XAF de revenu total par mois est de 1%. </v>
      </c>
      <c r="X33" s="147">
        <f>_xlfn.IFNA(VLOOKUP(CONCATENATE("pin_mssc_dep1",$B33),MSNA_Outcomes_IPC!$A:$H,8, FALSE),0)</f>
        <v>0.244247051887406</v>
      </c>
      <c r="Y33" s="147">
        <f>_xlfn.IFNA(VLOOKUP(CONCATENATE("pin_mssc_dep2",$B33),MSNA_Outcomes_IPC!$A:$H,8, FALSE),0)</f>
        <v>0.102535864421835</v>
      </c>
      <c r="Z33" s="147">
        <f>_xlfn.IFNA(VLOOKUP(CONCATENATE("pin_mssc_dep3",$B33),MSNA_Outcomes_IPC!$A:$H,8, FALSE),0)</f>
        <v>7.5415830228329095E-2</v>
      </c>
      <c r="AA33" s="147">
        <f>_xlfn.IFNA(VLOOKUP(CONCATENATE("pin_mssc_dep4",$B33),MSNA_Outcomes_IPC!$A:$H,8, FALSE),0)</f>
        <v>0.200015775965771</v>
      </c>
      <c r="AB33" s="147">
        <f>_xlfn.IFNA(VLOOKUP(CONCATENATE("pin_mssc_dep5",$B33),MSNA_Outcomes_IPC!$A:$H,8, FALSE),0)</f>
        <v>0.37778547749665797</v>
      </c>
      <c r="AC33" s="20" t="str">
        <f t="shared" si="0"/>
        <v xml:space="preserve">Dans la préfecture de Mbomou, pour la sous-préfecture de Gambo, le pourcentage de ménages dont MOINS DE 30% DES DEPENSES sont consacrées à la NOURRITURE est de 24%, le pourcentage dont ENTRE 30% ET 50% des DEPENSES sont consacrées à la NOURRITURE est de 10 %, tandis que le pourcentage de ménages dont ENTRE 50% et 65% des DEPENSES sont consacrées à la NOURRITURE est de 8 %. La part ménages consacrant ENTRE 65% ET 75% DE LEURS DEPENSES à la NOURRITURE est de 20 % et le pourcentage consacrant PLUS DE 75% DE LEURS DEPENSES à la NOURRITURE est de 38%. </v>
      </c>
      <c r="AD33" s="147">
        <f>_xlfn.IFNA(VLOOKUP(CONCATENATE("secal_2_durable_ipc100%_durable",$B33),MSNA_Outcomes_IPC!$A:$H,8, FALSE),0)</f>
        <v>1.98951688401591E-2</v>
      </c>
      <c r="AE33" s="147">
        <f>_xlfn.IFNA(VLOOKUP(CONCATENATE("secal_2_durable_ipc75+_durable",$B33),MSNA_Outcomes_IPC!$A:$H,8, FALSE),0)</f>
        <v>0.26827470209084298</v>
      </c>
      <c r="AF33" s="147">
        <f>_xlfn.IFNA(VLOOKUP(CONCATENATE("secal_2_durable_ipc50+_durable",$B33),MSNA_Outcomes_IPC!$A:$H,8, FALSE),0)</f>
        <v>0.57310087116915698</v>
      </c>
      <c r="AG33" s="147">
        <f>_xlfn.IFNA(VLOOKUP(CONCATENATE("secal_2_durable_ipc50-_durable",$B33),MSNA_Outcomes_IPC!$A:$H,8, FALSE),0)</f>
        <v>0.138729257899841</v>
      </c>
      <c r="AH33" s="147">
        <f>_xlfn.IFNA(VLOOKUP(CONCATENATE("secal_2_durable_ipc0_durable",$B33),MSNA_Outcomes_IPC!$A:$H,8, FALSE),0)</f>
        <v>0</v>
      </c>
      <c r="AI33" s="20" t="str">
        <f t="shared" si="1"/>
        <v xml:space="preserve">Dans la préfecture de Mbomou, pour la sous-préfecture de Gambo , le pourcentage de ménages dont TOUS les aliments consommés proviennent de SOURCES DURABLES (propre prod, achats, chasse, troc) est de 2%, le pourcentage dont LA MAJORITE des aliments consommés (&gt; 75%) proviennent de SOURCES DURABLES (propre prod, achats, chasse, troc) est de 27%, le pourcentage dont PLUS DE LA MOITIE des aliments consommés (&gt; 50%) proviennent de SOURCES DURABLES (propre prod, achats, chasse, troc) est de 57%, le pourcentage de menages dont SEULE lA MOITIE OU MOINS des aliments consommés (&lt;= 50%) proviennent de SOURCES DURABLES (propre prod, achats, chasse, troc) est de 14%, le pourcentage de ménages  dont tous les aliments consommés proviennent de SOURCES NON DURABLES (emprunt, dons, aide) est de 0%. </v>
      </c>
      <c r="AJ33" s="147">
        <f>_xlfn.IFNA(VLOOKUP(CONCATENATE("secal_6_ipcNA",$B33),MSNA_Outcomes_IPC!$A:$H,8, FALSE),0)</f>
        <v>0.88275348094499895</v>
      </c>
      <c r="AK33" s="20" t="str">
        <f t="shared" si="2"/>
        <v xml:space="preserve">Dans la préfecture de Mbomou, pour la sous-préfecture de Gambo, le pourcentage de ménages déclarant avoir PRATIQUE L'AGRICULTURE DE FACON OPTIMALE, au cours de la saison, est de 88%. </v>
      </c>
      <c r="AL33" s="147">
        <f>_xlfn.IFNA(VLOOKUP(CONCATENATE("secal_6_raisons_ipcautre_activite",$B33),MSNA_Outcomes_IPC!$A:$H,8, FALSE),0)</f>
        <v>0</v>
      </c>
      <c r="AM33" s="147">
        <f>_xlfn.IFNA(VLOOKUP(CONCATENATE("secal_6_raisons_ipcmanque_semences_staff_fin_natur",$B33),MSNA_Outcomes_IPC!$A:$H,8, FALSE),0)</f>
        <v>0.19613391907045</v>
      </c>
      <c r="AN33" s="147">
        <f>_xlfn.IFNA(VLOOKUP(CONCATENATE("secal_6_raisons_ipcinsecurite",$B33),MSNA_Outcomes_IPC!$A:$H,8, FALSE),0)</f>
        <v>0.80386608092955003</v>
      </c>
      <c r="AO33" s="20" t="str">
        <f t="shared" si="3"/>
        <v>Dans la préfecture de Mbomou, pour la sous-préfecture de Gambo,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20%. Enfin le pourcentage déclarant ne pas avoir pratiqué de façon optimale l'agriculture à cause de l'INSECURITE LORS DE LA CULTURE OU DE LA RECOLTE (Raisons principale uniquement) est de 80%.</v>
      </c>
      <c r="AP33" s="92"/>
      <c r="AQ33" s="93"/>
      <c r="AR33" s="93"/>
      <c r="AS33" s="93"/>
      <c r="AT33" s="93"/>
      <c r="AU33" s="93"/>
      <c r="AV33" s="20" t="str">
        <f t="shared" si="4"/>
        <v xml:space="preserve">Dans la préfecture de Mbomou, pour la sous-préfecture de Gambo,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33" s="92"/>
      <c r="AX33" s="93"/>
      <c r="AY33" s="93"/>
      <c r="AZ33" s="93"/>
      <c r="BA33" s="93"/>
      <c r="BB33" s="20" t="str">
        <f t="shared" si="5"/>
        <v xml:space="preserve">Dans la préfecture de Mbomou, pour la sous-préfecture de Gambo,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33" s="147">
        <f>_xlfn.IFNA(VLOOKUP(CONCATENATE("wash_ipcSA_surlelieu",$B33),MSNA_Outcomes_IPC!$A:$H,8, FALSE),0)</f>
        <v>0</v>
      </c>
      <c r="BD33" s="147">
        <f>_xlfn.IFNA(VLOOKUP(CONCATENATE("wash_ipcSA_30-",$B33),MSNA_Outcomes_IPC!$A:$H,8, FALSE),0)</f>
        <v>0.30851764264895298</v>
      </c>
      <c r="BE33" s="147">
        <f>_xlfn.IFNA(VLOOKUP(CONCATENATE("wash_ipcSA_30+",$B33),MSNA_Outcomes_IPC!$A:$H,8, FALSE),0)</f>
        <v>7.8781234834453498E-2</v>
      </c>
      <c r="BF33" s="147">
        <f>_xlfn.IFNA(VLOOKUP(CONCATENATE("wash_ipcSnA",$B33),MSNA_Outcomes_IPC!$A:$H,8, FALSE),0)</f>
        <v>0.61270112251659403</v>
      </c>
      <c r="BG33" s="147">
        <f>_xlfn.IFNA(VLOOKUP(CONCATENATE("wash_ipcsurface",$B33),MSNA_Outcomes_IPC!$A:$H,8, FALSE),0)</f>
        <v>0</v>
      </c>
      <c r="BH33" s="131" t="str">
        <f t="shared" si="6"/>
        <v xml:space="preserve">Dans la préfecture de Mbomou, pour la sous-préfecture de Gambo, la porportion de ménages déclarant que l'eau provient d'une SOURCE AMELIOREE DISPONIBLE SUR LE LIEU est de 0%. La proportion déclarant que l'eau provient d'une SOURCE AMELIOREE et est DISPONIBLE A MOINS DE 30 MINUTES (aller-retour et temps d'attente inclu) s'élève à 
31% et le pourcentage déclarant une SOURCE AMELIOREE DISPONIBLE A PLUS DE 30 minutes (aller-retour et temps d'attente inclu) est de 8%. La proportion de ménages déclarant que l'eau provient d'une SOURCES NON AMELIOREE est de 61% et que l'eau provient directement des rivières, lacs, surface, etc., de 0%. </v>
      </c>
    </row>
    <row r="34" spans="1:60" ht="90.75" customHeight="1">
      <c r="A34" s="28" t="s">
        <v>81</v>
      </c>
      <c r="B34" s="80" t="s">
        <v>85</v>
      </c>
      <c r="C34" s="146">
        <f>_xlfn.IFNA(VLOOKUP(CONCATENATE("rtl_ipcconflit_comm",$B34),MSNA_Outcomes_IPC!$A:$H,8, FALSE),0)</f>
        <v>0.70450579515099598</v>
      </c>
      <c r="D34" s="147">
        <f>_xlfn.IFNA(VLOOKUP(CONCATENATE("rtl_ipcconflit_arme",$B34),MSNA_Outcomes_IPC!$A:$H,8, FALSE),0)</f>
        <v>0.29549420484900402</v>
      </c>
      <c r="E34" s="147">
        <f>_xlfn.IFNA(VLOOKUP(CONCATENATE("rtl_ipctranshumance",$B34),MSNA_Outcomes_IPC!$A:$H,8, FALSE),0)</f>
        <v>0</v>
      </c>
      <c r="F34" s="147">
        <f>_xlfn.IFNA(VLOOKUP(CONCATENATE("rtl_ipccatastophe_nat",$B34),MSNA_Outcomes_IPC!$A:$H,8, FALSE),0)</f>
        <v>0</v>
      </c>
      <c r="G34" s="147">
        <f>_xlfn.IFNA(VLOOKUP(CONCATENATE("rtl_ipcrecherche_service",$B34),MSNA_Outcomes_IPC!$A:$H,8, FALSE),0)</f>
        <v>0</v>
      </c>
      <c r="H34" s="147">
        <v>0</v>
      </c>
      <c r="I34" s="147">
        <f>_xlfn.IFNA(VLOOKUP(CONCATENATE("rtl_ipcautre",$B34),MSNA_Outcomes_IPC!$A:$H,8, FALSE),0)</f>
        <v>0</v>
      </c>
      <c r="J34" s="147">
        <f>_xlfn.IFNA(VLOOKUP(CONCATENATE("rtl_ipcnsp",$B34),MSNA_Outcomes_IPC!$A:$H,8, FALSE),0)</f>
        <v>0</v>
      </c>
      <c r="K34" s="20" t="str">
        <f t="shared" si="7"/>
        <v xml:space="preserve">Dans la préfecture de Mbomou, pour la sous-préfecture de Ouango, le pourcentage de ménages ayant quitté la localité d'origine (principale raison du premier déplacement) à cause de CONFLITS COMMUNAUTAIRES est de 70 %, à cause de CONFLITS ARMES (inclus affrontements et attaques armées) est de 30 %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34" s="147">
        <f>_xlfn.IFNA(VLOOKUP(CONCATENATE("length_idp_ipc1_mois",$B34),MSNA_Outcomes_IPC!$A:$H,8, FALSE),0)</f>
        <v>0</v>
      </c>
      <c r="M34" s="147">
        <f>_xlfn.IFNA(VLOOKUP(CONCATENATE("length_idp_ipc1_3_mois",$B34),MSNA_Outcomes_IPC!$A:$H,8, FALSE),0)</f>
        <v>4.3411247896409499E-3</v>
      </c>
      <c r="N34" s="147">
        <f>_xlfn.IFNA(VLOOKUP(CONCATENATE("length_idp_ipc 3_5_mois",$B34),MSNA_Outcomes_IPC!$A:$H,8, FALSE),0)</f>
        <v>8.6822495792818893E-3</v>
      </c>
      <c r="O34" s="147">
        <f>_xlfn.IFNA(VLOOKUP(CONCATENATE("length_idp_ipc5_12_mois",$B34),MSNA_Outcomes_IPC!$A:$H,8, FALSE),0)</f>
        <v>3.9777695542966097E-2</v>
      </c>
      <c r="P34" s="147">
        <f>_xlfn.IFNA(VLOOKUP(CONCATENATE("length_idp_ipc12_mois_ou_plus",$B34),MSNA_Outcomes_IPC!$A:$H,8, FALSE),0)</f>
        <v>0.94719893008811096</v>
      </c>
      <c r="Q34" s="147">
        <f>_xlfn.IFNA(VLOOKUP(CONCATENATE("length_idp_ipcnsp",$B34),MSNA_Outcomes_IPC!$A:$H,8, FALSE),0)</f>
        <v>0</v>
      </c>
      <c r="R34" s="20" t="str">
        <f t="shared" si="8"/>
        <v xml:space="preserve">Dans la préfecture de Mbomou, pour la sous-préfecture de Ouango et pour les personnes déplacées, le pourcentage de ménages déplacés depuis MOINS D'1 MOIS est de 0%, le pourcentage déplacés depuis ENTRE 1 ET 3 MOIS est de 0%, le pourcentage de ménages déplacés depuis ENTRE 3 et 5 MOIS est de 1%, le pourcentage déplacés depuis ENTRE 5 MOIS ET UN AN est de 4% et le pourcentage de ménages déplacés depuis PLUS D'UN AN est de 95 %. Le pourcentage de NON REPONDANTS est de 0%. </v>
      </c>
      <c r="S34" s="147">
        <f>_xlfn.IFNA(VLOOKUP(CONCATENATE("pin_mssc_rev4",$B34),MSNA_Outcomes_IPC!$A:$H,8, FALSE),0)</f>
        <v>0.33309220539411</v>
      </c>
      <c r="T34" s="147">
        <f>_xlfn.IFNA(VLOOKUP(CONCATENATE("pin_mssc_rev3",$B34),MSNA_Outcomes_IPC!$A:$H,8, FALSE),0)</f>
        <v>0.46163756381772397</v>
      </c>
      <c r="U34" s="147">
        <f>_xlfn.IFNA(VLOOKUP(CONCATENATE("pin_mssc_rev2",$B34),MSNA_Outcomes_IPC!$A:$H,8, FALSE),0)</f>
        <v>0.205270230788166</v>
      </c>
      <c r="V34" s="147">
        <f>_xlfn.IFNA(VLOOKUP(CONCATENATE("pin_mssc_rev1",$B34),MSNA_Outcomes_IPC!$A:$H,8, FALSE),0)</f>
        <v>0</v>
      </c>
      <c r="W34" s="20" t="str">
        <f t="shared" si="9"/>
        <v xml:space="preserve">Dans la préfecture de Mbomou, pour la sous-préfecture de Ouango, le pourcentage de ménages ayant moins de 50'000 XAF de revenu total pour le ménage par mois est de 33%, le pourcentage ayant entre 50'000 XAF et 100 000 XAF de revenu total par mois s'élève à 46 %, tandis que le pourcentage ayant entre 100'000 XAF et 200'000 XAF de revenu total pour le ménage par mois est de 21 % et que la part ayant plus de 200'000 XAF de revenu total par mois est de 0%. </v>
      </c>
      <c r="X34" s="147">
        <f>_xlfn.IFNA(VLOOKUP(CONCATENATE("pin_mssc_dep1",$B34),MSNA_Outcomes_IPC!$A:$H,8, FALSE),0)</f>
        <v>0.14890155931833601</v>
      </c>
      <c r="Y34" s="147">
        <f>_xlfn.IFNA(VLOOKUP(CONCATENATE("pin_mssc_dep2",$B34),MSNA_Outcomes_IPC!$A:$H,8, FALSE),0)</f>
        <v>8.21717889662721E-2</v>
      </c>
      <c r="Z34" s="147">
        <f>_xlfn.IFNA(VLOOKUP(CONCATENATE("pin_mssc_dep3",$B34),MSNA_Outcomes_IPC!$A:$H,8, FALSE),0)</f>
        <v>0.23388952293897999</v>
      </c>
      <c r="AA34" s="147">
        <f>_xlfn.IFNA(VLOOKUP(CONCATENATE("pin_mssc_dep4",$B34),MSNA_Outcomes_IPC!$A:$H,8, FALSE),0)</f>
        <v>0.104072775860108</v>
      </c>
      <c r="AB34" s="147">
        <f>_xlfn.IFNA(VLOOKUP(CONCATENATE("pin_mssc_dep5",$B34),MSNA_Outcomes_IPC!$A:$H,8, FALSE),0)</f>
        <v>0.43096435291630403</v>
      </c>
      <c r="AC34" s="20" t="str">
        <f t="shared" si="0"/>
        <v xml:space="preserve">Dans la préfecture de Mbomou, pour la sous-préfecture de Ouango, le pourcentage de ménages dont MOINS DE 30% DES DEPENSES sont consacrées à la NOURRITURE est de 15%, le pourcentage dont ENTRE 30% ET 50% des DEPENSES sont consacrées à la NOURRITURE est de 8 %, tandis que le pourcentage de ménages dont ENTRE 50% et 65% des DEPENSES sont consacrées à la NOURRITURE est de 23 %. La part ménages consacrant ENTRE 65% ET 75% DE LEURS DEPENSES à la NOURRITURE est de 10 % et le pourcentage consacrant PLUS DE 75% DE LEURS DEPENSES à la NOURRITURE est de 43%. </v>
      </c>
      <c r="AD34" s="147">
        <f>_xlfn.IFNA(VLOOKUP(CONCATENATE("secal_2_durable_ipc100%_durable",$B34),MSNA_Outcomes_IPC!$A:$H,8, FALSE),0)</f>
        <v>1.3688096934244999E-2</v>
      </c>
      <c r="AE34" s="147">
        <f>_xlfn.IFNA(VLOOKUP(CONCATENATE("secal_2_durable_ipc75+_durable",$B34),MSNA_Outcomes_IPC!$A:$H,8, FALSE),0)</f>
        <v>0.57065377963668196</v>
      </c>
      <c r="AF34" s="147">
        <f>_xlfn.IFNA(VLOOKUP(CONCATENATE("secal_2_durable_ipc50+_durable",$B34),MSNA_Outcomes_IPC!$A:$H,8, FALSE),0)</f>
        <v>0.29248855015929998</v>
      </c>
      <c r="AG34" s="147">
        <f>_xlfn.IFNA(VLOOKUP(CONCATENATE("secal_2_durable_ipc50-_durable",$B34),MSNA_Outcomes_IPC!$A:$H,8, FALSE),0)</f>
        <v>0.123169573269774</v>
      </c>
      <c r="AH34" s="147">
        <f>_xlfn.IFNA(VLOOKUP(CONCATENATE("secal_2_durable_ipc0_durable",$B34),MSNA_Outcomes_IPC!$A:$H,8, FALSE),0)</f>
        <v>0</v>
      </c>
      <c r="AI34" s="20" t="str">
        <f t="shared" si="1"/>
        <v xml:space="preserve">Dans la préfecture de Mbomou, pour la sous-préfecture de Ouango , le pourcentage de ménages dont TOUS les aliments consommés proviennent de SOURCES DURABLES (propre prod, achats, chasse, troc) est de 1%, le pourcentage dont LA MAJORITE des aliments consommés (&gt; 75%) proviennent de SOURCES DURABLES (propre prod, achats, chasse, troc) est de 57%, le pourcentage dont PLUS DE LA MOITIE des aliments consommés (&gt; 50%) proviennent de SOURCES DURABLES (propre prod, achats, chasse, troc) est de 29%, le pourcentage de menages dont SEULE lA MOITIE OU MOINS des aliments consommés (&lt;= 50%) proviennent de SOURCES DURABLES (propre prod, achats, chasse, troc) est de 12%, le pourcentage de ménages  dont tous les aliments consommés proviennent de SOURCES NON DURABLES (emprunt, dons, aide) est de 0%. </v>
      </c>
      <c r="AJ34" s="147">
        <f>_xlfn.IFNA(VLOOKUP(CONCATENATE("secal_6_ipcNA",$B34),MSNA_Outcomes_IPC!$A:$H,8, FALSE),0)</f>
        <v>0.955528164980744</v>
      </c>
      <c r="AK34" s="20" t="str">
        <f t="shared" si="2"/>
        <v xml:space="preserve">Dans la préfecture de Mbomou, pour la sous-préfecture de Ouango, le pourcentage de ménages déclarant avoir PRATIQUE L'AGRICULTURE DE FACON OPTIMALE, au cours de la saison, est de 96%. </v>
      </c>
      <c r="AL34" s="147">
        <f>_xlfn.IFNA(VLOOKUP(CONCATENATE("secal_6_raisons_ipcautre_activite",$B34),MSNA_Outcomes_IPC!$A:$H,8, FALSE),0)</f>
        <v>0</v>
      </c>
      <c r="AM34" s="147">
        <f>_xlfn.IFNA(VLOOKUP(CONCATENATE("secal_6_raisons_ipcmanque_semences_staff_fin_natur",$B34),MSNA_Outcomes_IPC!$A:$H,8, FALSE),0)</f>
        <v>1</v>
      </c>
      <c r="AN34" s="147">
        <f>_xlfn.IFNA(VLOOKUP(CONCATENATE("secal_6_raisons_ipcinsecurite",$B34),MSNA_Outcomes_IPC!$A:$H,8, FALSE),0)</f>
        <v>0</v>
      </c>
      <c r="AO34" s="20" t="str">
        <f t="shared" si="3"/>
        <v>Dans la préfecture de Mbomou, pour la sous-préfecture de Ouango,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100%. Enfin le pourcentage déclarant ne pas avoir pratiqué de façon optimale l'agriculture à cause de l'INSECURITE LORS DE LA CULTURE OU DE LA RECOLTE (Raisons principale uniquement) est de 0%.</v>
      </c>
      <c r="AP34" s="92"/>
      <c r="AQ34" s="93"/>
      <c r="AR34" s="93"/>
      <c r="AS34" s="93"/>
      <c r="AT34" s="93"/>
      <c r="AU34" s="93"/>
      <c r="AV34" s="20" t="str">
        <f t="shared" si="4"/>
        <v xml:space="preserve">Dans la préfecture de Mbomou, pour la sous-préfecture de Ouango,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34" s="92"/>
      <c r="AX34" s="93"/>
      <c r="AY34" s="93"/>
      <c r="AZ34" s="93"/>
      <c r="BA34" s="93"/>
      <c r="BB34" s="20" t="str">
        <f t="shared" si="5"/>
        <v xml:space="preserve">Dans la préfecture de Mbomou, pour la sous-préfecture de Ouango,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34" s="147">
        <f>_xlfn.IFNA(VLOOKUP(CONCATENATE("wash_ipcSA_surlelieu",$B34),MSNA_Outcomes_IPC!$A:$H,8, FALSE),0)</f>
        <v>0</v>
      </c>
      <c r="BD34" s="147">
        <f>_xlfn.IFNA(VLOOKUP(CONCATENATE("wash_ipcSA_30-",$B34),MSNA_Outcomes_IPC!$A:$H,8, FALSE),0)</f>
        <v>0.37651355221798999</v>
      </c>
      <c r="BE34" s="147">
        <f>_xlfn.IFNA(VLOOKUP(CONCATENATE("wash_ipcSA_30+",$B34),MSNA_Outcomes_IPC!$A:$H,8, FALSE),0)</f>
        <v>0.14911744707969499</v>
      </c>
      <c r="BF34" s="147">
        <f>_xlfn.IFNA(VLOOKUP(CONCATENATE("wash_ipcSnA",$B34),MSNA_Outcomes_IPC!$A:$H,8, FALSE),0)</f>
        <v>0.39235165919320297</v>
      </c>
      <c r="BG34" s="147">
        <f>_xlfn.IFNA(VLOOKUP(CONCATENATE("wash_ipcsurface",$B34),MSNA_Outcomes_IPC!$A:$H,8, FALSE),0)</f>
        <v>8.2017341509111705E-2</v>
      </c>
      <c r="BH34" s="131" t="str">
        <f t="shared" si="6"/>
        <v xml:space="preserve">Dans la préfecture de Mbomou, pour la sous-préfecture de Ouango, la porportion de ménages déclarant que l'eau provient d'une SOURCE AMELIOREE DISPONIBLE SUR LE LIEU est de 0%. La proportion déclarant que l'eau provient d'une SOURCE AMELIOREE et est DISPONIBLE A MOINS DE 30 MINUTES (aller-retour et temps d'attente inclu) s'élève à 
38% et le pourcentage déclarant une SOURCE AMELIOREE DISPONIBLE A PLUS DE 30 minutes (aller-retour et temps d'attente inclu) est de 15%. La proportion de ménages déclarant que l'eau provient d'une SOURCES NON AMELIOREE est de 39% et que l'eau provient directement des rivières, lacs, surface, etc., de 8%. </v>
      </c>
    </row>
    <row r="35" spans="1:60" ht="90.75" customHeight="1">
      <c r="A35" s="28" t="s">
        <v>81</v>
      </c>
      <c r="B35" s="80" t="s">
        <v>86</v>
      </c>
      <c r="C35" s="146">
        <f>_xlfn.IFNA(VLOOKUP(CONCATENATE("rtl_ipcconflit_comm",$B35),MSNA_Outcomes_IPC!$A:$H,8, FALSE),0)</f>
        <v>0.275414405876311</v>
      </c>
      <c r="D35" s="147">
        <f>_xlfn.IFNA(VLOOKUP(CONCATENATE("rtl_ipcconflit_arme",$B35),MSNA_Outcomes_IPC!$A:$H,8, FALSE),0)</f>
        <v>0.498826718186417</v>
      </c>
      <c r="E35" s="147">
        <f>_xlfn.IFNA(VLOOKUP(CONCATENATE("rtl_ipctranshumance",$B35),MSNA_Outcomes_IPC!$A:$H,8, FALSE),0)</f>
        <v>0.16706903544852</v>
      </c>
      <c r="F35" s="147">
        <f>_xlfn.IFNA(VLOOKUP(CONCATENATE("rtl_ipccatastophe_nat",$B35),MSNA_Outcomes_IPC!$A:$H,8, FALSE),0)</f>
        <v>0</v>
      </c>
      <c r="G35" s="147">
        <f>_xlfn.IFNA(VLOOKUP(CONCATENATE("rtl_ipcrecherche_service",$B35),MSNA_Outcomes_IPC!$A:$H,8, FALSE),0)</f>
        <v>9.5441435350412905E-3</v>
      </c>
      <c r="H35" s="147">
        <v>0.05</v>
      </c>
      <c r="I35" s="147">
        <v>0</v>
      </c>
      <c r="J35" s="147">
        <f>_xlfn.IFNA(VLOOKUP(CONCATENATE("rtl_ipcnsp",$B35),MSNA_Outcomes_IPC!$A:$H,8, FALSE),0)</f>
        <v>0</v>
      </c>
      <c r="K35" s="20" t="str">
        <f t="shared" si="7"/>
        <v xml:space="preserve">Dans la préfecture de Mbomou, pour la sous-préfecture de Rafai, le pourcentage de ménages ayant quitté la localité d'origine (principale raison du premier déplacement) à cause de CONFLITS COMMUNAUTAIRES est de 28 %, à cause de CONFLITS ARMES (inclus affrontements et attaques armées) est de 50 % , à cause de l'ARRIVEE DE GROUPES D'ELEVEURS TRANSHUMANTS (armés ou non) est de 17 %, à cause de CATASTROPHES NATURELLES (inondations, feux de brousse,…) est de 0 %, à cause de la RECHERCHE DE SERVICES (santé, éducation, etc.) est de 1 %, à cause de la RECHERCHE DE MOYENS D'EXISTENCE est de 5 % , à cause d'une AUTRE RAISON est de 0 %. Le pourcentage de NON REPONDANT est de 0%. </v>
      </c>
      <c r="L35" s="147">
        <f>_xlfn.IFNA(VLOOKUP(CONCATENATE("length_idp_ipc1_mois",$B35),MSNA_Outcomes_IPC!$A:$H,8, FALSE),0)</f>
        <v>1.3751819369134499E-2</v>
      </c>
      <c r="M35" s="147">
        <f>_xlfn.IFNA(VLOOKUP(CONCATENATE("length_idp_ipc1_3_mois",$B35),MSNA_Outcomes_IPC!$A:$H,8, FALSE),0)</f>
        <v>2.7503638738269099E-2</v>
      </c>
      <c r="N35" s="147">
        <f>_xlfn.IFNA(VLOOKUP(CONCATENATE("length_idp_ipc 3_5_mois",$B35),MSNA_Outcomes_IPC!$A:$H,8, FALSE),0)</f>
        <v>1.9088287070082598E-2</v>
      </c>
      <c r="O35" s="147">
        <f>_xlfn.IFNA(VLOOKUP(CONCATENATE("length_idp_ipc5_12_mois",$B35),MSNA_Outcomes_IPC!$A:$H,8, FALSE),0)</f>
        <v>6.8582867769798703E-2</v>
      </c>
      <c r="P35" s="147">
        <f>_xlfn.IFNA(VLOOKUP(CONCATENATE("length_idp_ipc12_mois_ou_plus",$B35),MSNA_Outcomes_IPC!$A:$H,8, FALSE),0)</f>
        <v>0.87107338705271498</v>
      </c>
      <c r="Q35" s="147">
        <f>_xlfn.IFNA(VLOOKUP(CONCATENATE("length_idp_ipcnsp",$B35),MSNA_Outcomes_IPC!$A:$H,8, FALSE),0)</f>
        <v>0</v>
      </c>
      <c r="R35" s="20" t="str">
        <f t="shared" si="8"/>
        <v xml:space="preserve">Dans la préfecture de Mbomou, pour la sous-préfecture de Rafai et pour les personnes déplacées, le pourcentage de ménages déplacés depuis MOINS D'1 MOIS est de 1%, le pourcentage déplacés depuis ENTRE 1 ET 3 MOIS est de 3%, le pourcentage de ménages déplacés depuis ENTRE 3 et 5 MOIS est de 2%, le pourcentage déplacés depuis ENTRE 5 MOIS ET UN AN est de 7% et le pourcentage de ménages déplacés depuis PLUS D'UN AN est de 87 %. Le pourcentage de NON REPONDANTS est de 0%. </v>
      </c>
      <c r="S35" s="147">
        <f>_xlfn.IFNA(VLOOKUP(CONCATENATE("pin_mssc_rev4",$B35),MSNA_Outcomes_IPC!$A:$H,8, FALSE),0)</f>
        <v>0.57100754210370996</v>
      </c>
      <c r="T35" s="147">
        <f>_xlfn.IFNA(VLOOKUP(CONCATENATE("pin_mssc_rev3",$B35),MSNA_Outcomes_IPC!$A:$H,8, FALSE),0)</f>
        <v>0.39570012428669199</v>
      </c>
      <c r="U35" s="147">
        <f>_xlfn.IFNA(VLOOKUP(CONCATENATE("pin_mssc_rev2",$B35),MSNA_Outcomes_IPC!$A:$H,8, FALSE),0)</f>
        <v>1.8751898417527901E-2</v>
      </c>
      <c r="V35" s="147">
        <f>_xlfn.IFNA(VLOOKUP(CONCATENATE("pin_mssc_rev1",$B35),MSNA_Outcomes_IPC!$A:$H,8, FALSE),0)</f>
        <v>1.4540435192070199E-2</v>
      </c>
      <c r="W35" s="20" t="str">
        <f t="shared" si="9"/>
        <v xml:space="preserve">Dans la préfecture de Mbomou, pour la sous-préfecture de Rafai, le pourcentage de ménages ayant moins de 50'000 XAF de revenu total pour le ménage par mois est de 57%, le pourcentage ayant entre 50'000 XAF et 100 000 XAF de revenu total par mois s'élève à 40 %, tandis que le pourcentage ayant entre 100'000 XAF et 200'000 XAF de revenu total pour le ménage par mois est de 2 % et que la part ayant plus de 200'000 XAF de revenu total par mois est de 1%. </v>
      </c>
      <c r="X35" s="147">
        <f>_xlfn.IFNA(VLOOKUP(CONCATENATE("pin_mssc_dep1",$B35),MSNA_Outcomes_IPC!$A:$H,8, FALSE),0)</f>
        <v>0.168467761621583</v>
      </c>
      <c r="Y35" s="147">
        <f>_xlfn.IFNA(VLOOKUP(CONCATENATE("pin_mssc_dep2",$B35),MSNA_Outcomes_IPC!$A:$H,8, FALSE),0)</f>
        <v>8.1519307047096298E-2</v>
      </c>
      <c r="Z35" s="147">
        <f>_xlfn.IFNA(VLOOKUP(CONCATENATE("pin_mssc_dep3",$B35),MSNA_Outcomes_IPC!$A:$H,8, FALSE),0)</f>
        <v>0.10710077316004001</v>
      </c>
      <c r="AA35" s="147">
        <f>_xlfn.IFNA(VLOOKUP(CONCATENATE("pin_mssc_dep4",$B35),MSNA_Outcomes_IPC!$A:$H,8, FALSE),0)</f>
        <v>0.171711259404493</v>
      </c>
      <c r="AB35" s="147">
        <f>_xlfn.IFNA(VLOOKUP(CONCATENATE("pin_mssc_dep5",$B35),MSNA_Outcomes_IPC!$A:$H,8, FALSE),0)</f>
        <v>0.471200898766788</v>
      </c>
      <c r="AC35" s="20" t="str">
        <f t="shared" si="0"/>
        <v xml:space="preserve">Dans la préfecture de Mbomou, pour la sous-préfecture de Rafai, le pourcentage de ménages dont MOINS DE 30% DES DEPENSES sont consacrées à la NOURRITURE est de 17%, le pourcentage dont ENTRE 30% ET 50% des DEPENSES sont consacrées à la NOURRITURE est de 8 %, tandis que le pourcentage de ménages dont ENTRE 50% et 65% des DEPENSES sont consacrées à la NOURRITURE est de 11 %. La part ménages consacrant ENTRE 65% ET 75% DE LEURS DEPENSES à la NOURRITURE est de 17 % et le pourcentage consacrant PLUS DE 75% DE LEURS DEPENSES à la NOURRITURE est de 47%. </v>
      </c>
      <c r="AD35" s="147">
        <f>_xlfn.IFNA(VLOOKUP(CONCATENATE("secal_2_durable_ipc100%_durable",$B35),MSNA_Outcomes_IPC!$A:$H,8, FALSE),0)</f>
        <v>1.8751898417527901E-2</v>
      </c>
      <c r="AE35" s="147">
        <f>_xlfn.IFNA(VLOOKUP(CONCATENATE("secal_2_durable_ipc75+_durable",$B35),MSNA_Outcomes_IPC!$A:$H,8, FALSE),0)</f>
        <v>0.20429682291968901</v>
      </c>
      <c r="AF35" s="147">
        <f>_xlfn.IFNA(VLOOKUP(CONCATENATE("secal_2_durable_ipc50+_durable",$B35),MSNA_Outcomes_IPC!$A:$H,8, FALSE),0)</f>
        <v>0.43742774802266998</v>
      </c>
      <c r="AG35" s="147">
        <f>_xlfn.IFNA(VLOOKUP(CONCATENATE("secal_2_durable_ipc50-_durable",$B35),MSNA_Outcomes_IPC!$A:$H,8, FALSE),0)</f>
        <v>0.33952353064011198</v>
      </c>
      <c r="AH35" s="147">
        <f>_xlfn.IFNA(VLOOKUP(CONCATENATE("secal_2_durable_ipc0_durable",$B35),MSNA_Outcomes_IPC!$A:$H,8, FALSE),0)</f>
        <v>0</v>
      </c>
      <c r="AI35" s="20" t="str">
        <f t="shared" si="1"/>
        <v xml:space="preserve">Dans la préfecture de Mbomou, pour la sous-préfecture de Rafai , le pourcentage de ménages dont TOUS les aliments consommés proviennent de SOURCES DURABLES (propre prod, achats, chasse, troc) est de 2%, le pourcentage dont LA MAJORITE des aliments consommés (&gt; 75%) proviennent de SOURCES DURABLES (propre prod, achats, chasse, troc) est de 20%, le pourcentage dont PLUS DE LA MOITIE des aliments consommés (&gt; 50%) proviennent de SOURCES DURABLES (propre prod, achats, chasse, troc) est de 44%, le pourcentage de menages dont SEULE lA MOITIE OU MOINS des aliments consommés (&lt;= 50%) proviennent de SOURCES DURABLES (propre prod, achats, chasse, troc) est de 34%, le pourcentage de ménages  dont tous les aliments consommés proviennent de SOURCES NON DURABLES (emprunt, dons, aide) est de 0%. </v>
      </c>
      <c r="AJ35" s="147">
        <f>_xlfn.IFNA(VLOOKUP(CONCATENATE("secal_6_ipcNA",$B35),MSNA_Outcomes_IPC!$A:$H,8, FALSE),0)</f>
        <v>0.74146201942827406</v>
      </c>
      <c r="AK35" s="20" t="str">
        <f t="shared" si="2"/>
        <v xml:space="preserve">Dans la préfecture de Mbomou, pour la sous-préfecture de Rafai, le pourcentage de ménages déclarant avoir PRATIQUE L'AGRICULTURE DE FACON OPTIMALE, au cours de la saison, est de 74%. </v>
      </c>
      <c r="AL35" s="147">
        <f>_xlfn.IFNA(VLOOKUP(CONCATENATE("secal_6_raisons_ipcautre_activite",$B35),MSNA_Outcomes_IPC!$A:$H,8, FALSE),0)</f>
        <v>0</v>
      </c>
      <c r="AM35" s="147">
        <f>_xlfn.IFNA(VLOOKUP(CONCATENATE("secal_6_raisons_ipcmanque_semences_staff_fin_natur",$B35),MSNA_Outcomes_IPC!$A:$H,8, FALSE),0)</f>
        <v>1</v>
      </c>
      <c r="AN35" s="147">
        <f>_xlfn.IFNA(VLOOKUP(CONCATENATE("secal_6_raisons_ipcinsecurite",$B35),MSNA_Outcomes_IPC!$A:$H,8, FALSE),0)</f>
        <v>0</v>
      </c>
      <c r="AO35" s="20" t="str">
        <f t="shared" si="3"/>
        <v>Dans la préfecture de Mbomou, pour la sous-préfecture de Rafai,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100%. Enfin le pourcentage déclarant ne pas avoir pratiqué de façon optimale l'agriculture à cause de l'INSECURITE LORS DE LA CULTURE OU DE LA RECOLTE (Raisons principale uniquement) est de 0%.</v>
      </c>
      <c r="AP35" s="92"/>
      <c r="AQ35" s="93"/>
      <c r="AR35" s="93"/>
      <c r="AS35" s="93"/>
      <c r="AT35" s="93"/>
      <c r="AU35" s="93"/>
      <c r="AV35" s="20" t="str">
        <f t="shared" si="4"/>
        <v xml:space="preserve">Dans la préfecture de Mbomou, pour la sous-préfecture de Rafai,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35" s="92"/>
      <c r="AX35" s="93"/>
      <c r="AY35" s="93"/>
      <c r="AZ35" s="93"/>
      <c r="BA35" s="93"/>
      <c r="BB35" s="20" t="str">
        <f t="shared" si="5"/>
        <v xml:space="preserve">Dans la préfecture de Mbomou, pour la sous-préfecture de Rafai,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35" s="147">
        <f>_xlfn.IFNA(VLOOKUP(CONCATENATE("wash_ipcSA_surlelieu",$B35),MSNA_Outcomes_IPC!$A:$H,8, FALSE),0)</f>
        <v>2.8854910207901999E-2</v>
      </c>
      <c r="BD35" s="147">
        <f>_xlfn.IFNA(VLOOKUP(CONCATENATE("wash_ipcSA_30-",$B35),MSNA_Outcomes_IPC!$A:$H,8, FALSE),0)</f>
        <v>0.27742081265781798</v>
      </c>
      <c r="BE35" s="147">
        <f>_xlfn.IFNA(VLOOKUP(CONCATENATE("wash_ipcSA_30+",$B35),MSNA_Outcomes_IPC!$A:$H,8, FALSE),0)</f>
        <v>0.27960384508894298</v>
      </c>
      <c r="BF35" s="147">
        <f>_xlfn.IFNA(VLOOKUP(CONCATENATE("wash_ipcSnA",$B35),MSNA_Outcomes_IPC!$A:$H,8, FALSE),0)</f>
        <v>0.39115219233248999</v>
      </c>
      <c r="BG35" s="147">
        <f>_xlfn.IFNA(VLOOKUP(CONCATENATE("wash_ipcsurface",$B35),MSNA_Outcomes_IPC!$A:$H,8, FALSE),0)</f>
        <v>2.2968239712846401E-2</v>
      </c>
      <c r="BH35" s="131" t="str">
        <f t="shared" si="6"/>
        <v xml:space="preserve">Dans la préfecture de Mbomou, pour la sous-préfecture de Rafai, la porportion de ménages déclarant que l'eau provient d'une SOURCE AMELIOREE DISPONIBLE SUR LE LIEU est de 3%. La proportion déclarant que l'eau provient d'une SOURCE AMELIOREE et est DISPONIBLE A MOINS DE 30 MINUTES (aller-retour et temps d'attente inclu) s'élève à 
28% et le pourcentage déclarant une SOURCE AMELIOREE DISPONIBLE A PLUS DE 30 minutes (aller-retour et temps d'attente inclu) est de 28%. La proportion de ménages déclarant que l'eau provient d'une SOURCES NON AMELIOREE est de 39% et que l'eau provient directement des rivières, lacs, surface, etc., de 2%. </v>
      </c>
    </row>
    <row r="36" spans="1:60" ht="90.75" customHeight="1">
      <c r="A36" s="28" t="s">
        <v>87</v>
      </c>
      <c r="B36" s="80" t="s">
        <v>88</v>
      </c>
      <c r="C36" s="146">
        <f>_xlfn.IFNA(VLOOKUP(CONCATENATE("rtl_ipcconflit_comm",$B36),MSNA_Outcomes_IPC!$A:$H,8, FALSE),0)</f>
        <v>0</v>
      </c>
      <c r="D36" s="147">
        <f>_xlfn.IFNA(VLOOKUP(CONCATENATE("rtl_ipcconflit_arme",$B36),MSNA_Outcomes_IPC!$A:$H,8, FALSE),0)</f>
        <v>0</v>
      </c>
      <c r="E36" s="147">
        <f>_xlfn.IFNA(VLOOKUP(CONCATENATE("rtl_ipctranshumance",$B36),MSNA_Outcomes_IPC!$A:$H,8, FALSE),0)</f>
        <v>0</v>
      </c>
      <c r="F36" s="147">
        <f>_xlfn.IFNA(VLOOKUP(CONCATENATE("rtl_ipccatastophe_nat",$B36),MSNA_Outcomes_IPC!$A:$H,8, FALSE),0)</f>
        <v>0</v>
      </c>
      <c r="G36" s="147">
        <f>_xlfn.IFNA(VLOOKUP(CONCATENATE("rtl_ipcrecherche_service",$B36),MSNA_Outcomes_IPC!$A:$H,8, FALSE),0)</f>
        <v>0</v>
      </c>
      <c r="H36" s="147">
        <v>0</v>
      </c>
      <c r="I36" s="147">
        <f>_xlfn.IFNA(VLOOKUP(CONCATENATE("rtl_ipcautre",$B36),MSNA_Outcomes_IPC!$A:$H,8, FALSE),0)</f>
        <v>0</v>
      </c>
      <c r="J36" s="147">
        <f>_xlfn.IFNA(VLOOKUP(CONCATENATE("rtl_ipcnsp",$B36),MSNA_Outcomes_IPC!$A:$H,8, FALSE),0)</f>
        <v>0</v>
      </c>
      <c r="K36" s="20" t="str">
        <f t="shared" si="7"/>
        <v xml:space="preserve">Dans la préfecture de Nana-Mambere, pour la sous-préfecture de Abba, le pourcentage de ménages ayant quitté la localité d'origine (principale raison du premier déplacement) à cause de CONFLITS COMMUNAUTAIRES est de 0 %, à cause de CONFLITS ARMES (inclus affrontements et attaques armées) est de 0 %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36" s="147">
        <f>_xlfn.IFNA(VLOOKUP(CONCATENATE("length_idp_ipc1_mois",$B36),MSNA_Outcomes_IPC!$A:$H,8, FALSE),0)</f>
        <v>0</v>
      </c>
      <c r="M36" s="147">
        <f>_xlfn.IFNA(VLOOKUP(CONCATENATE("length_idp_ipc1_3_mois",$B36),MSNA_Outcomes_IPC!$A:$H,8, FALSE),0)</f>
        <v>0</v>
      </c>
      <c r="N36" s="147">
        <f>_xlfn.IFNA(VLOOKUP(CONCATENATE("length_idp_ipc 3_5_mois",$B36),MSNA_Outcomes_IPC!$A:$H,8, FALSE),0)</f>
        <v>0</v>
      </c>
      <c r="O36" s="147">
        <f>_xlfn.IFNA(VLOOKUP(CONCATENATE("length_idp_ipc5_12_mois",$B36),MSNA_Outcomes_IPC!$A:$H,8, FALSE),0)</f>
        <v>0</v>
      </c>
      <c r="P36" s="147">
        <f>_xlfn.IFNA(VLOOKUP(CONCATENATE("length_idp_ipc12_mois_ou_plus",$B36),MSNA_Outcomes_IPC!$A:$H,8, FALSE),0)</f>
        <v>0</v>
      </c>
      <c r="Q36" s="147">
        <f>_xlfn.IFNA(VLOOKUP(CONCATENATE("length_idp_ipcnsp",$B36),MSNA_Outcomes_IPC!$A:$H,8, FALSE),0)</f>
        <v>0</v>
      </c>
      <c r="R36" s="20" t="str">
        <f t="shared" si="8"/>
        <v xml:space="preserve">Dans la préfecture de Nana-Mambere, pour la sous-préfecture de Abba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0% et le pourcentage de ménages déplacés depuis PLUS D'UN AN est de 0 %. Le pourcentage de NON REPONDANTS est de 0%. </v>
      </c>
      <c r="S36" s="147">
        <f>_xlfn.IFNA(VLOOKUP(CONCATENATE("pin_mssc_rev4",$B36),MSNA_Outcomes_IPC!$A:$H,8, FALSE),0)</f>
        <v>0.73715143929156501</v>
      </c>
      <c r="T36" s="147">
        <f>_xlfn.IFNA(VLOOKUP(CONCATENATE("pin_mssc_rev3",$B36),MSNA_Outcomes_IPC!$A:$H,8, FALSE),0)</f>
        <v>0.228889339034134</v>
      </c>
      <c r="U36" s="147">
        <f>_xlfn.IFNA(VLOOKUP(CONCATENATE("pin_mssc_rev2",$B36),MSNA_Outcomes_IPC!$A:$H,8, FALSE),0)</f>
        <v>3.39592216743013E-2</v>
      </c>
      <c r="V36" s="147">
        <f>_xlfn.IFNA(VLOOKUP(CONCATENATE("pin_mssc_rev1",$B36),MSNA_Outcomes_IPC!$A:$H,8, FALSE),0)</f>
        <v>0</v>
      </c>
      <c r="W36" s="20" t="str">
        <f t="shared" si="9"/>
        <v xml:space="preserve">Dans la préfecture de Nana-Mambere, pour la sous-préfecture de Abba, le pourcentage de ménages ayant moins de 50'000 XAF de revenu total pour le ménage par mois est de 74%, le pourcentage ayant entre 50'000 XAF et 100 000 XAF de revenu total par mois s'élève à 23 %, tandis que le pourcentage ayant entre 100'000 XAF et 200'000 XAF de revenu total pour le ménage par mois est de 3 % et que la part ayant plus de 200'000 XAF de revenu total par mois est de 0%. </v>
      </c>
      <c r="X36" s="147">
        <f>_xlfn.IFNA(VLOOKUP(CONCATENATE("pin_mssc_dep1",$B36),MSNA_Outcomes_IPC!$A:$H,8, FALSE),0)</f>
        <v>6.2316612190015101E-2</v>
      </c>
      <c r="Y36" s="147">
        <f>_xlfn.IFNA(VLOOKUP(CONCATENATE("pin_mssc_dep2",$B36),MSNA_Outcomes_IPC!$A:$H,8, FALSE),0)</f>
        <v>0.24331112784073899</v>
      </c>
      <c r="Z36" s="147">
        <f>_xlfn.IFNA(VLOOKUP(CONCATENATE("pin_mssc_dep3",$B36),MSNA_Outcomes_IPC!$A:$H,8, FALSE),0)</f>
        <v>0.23668724756495299</v>
      </c>
      <c r="AA36" s="147">
        <f>_xlfn.IFNA(VLOOKUP(CONCATENATE("pin_mssc_dep4",$B36),MSNA_Outcomes_IPC!$A:$H,8, FALSE),0)</f>
        <v>0.24738391932454901</v>
      </c>
      <c r="AB36" s="147">
        <f>_xlfn.IFNA(VLOOKUP(CONCATENATE("pin_mssc_dep5",$B36),MSNA_Outcomes_IPC!$A:$H,8, FALSE),0)</f>
        <v>0.21030109307974501</v>
      </c>
      <c r="AC36" s="20" t="str">
        <f t="shared" ref="AC36:AC67" si="10">$A$2&amp;A36&amp;$B$2&amp;B36&amp;$X$2&amp;ROUND(X36*100,0)&amp;$Y$2&amp;ROUND(Y36*100,0)&amp;$Z$2&amp;ROUND(Z36*100,0)&amp;$AA$2&amp;ROUND(AA36*100,0)&amp;$AB$2&amp;ROUND(AB36*100,0)&amp;"%. "</f>
        <v xml:space="preserve">Dans la préfecture de Nana-Mambere, pour la sous-préfecture de Abba, le pourcentage de ménages dont MOINS DE 30% DES DEPENSES sont consacrées à la NOURRITURE est de 6%, le pourcentage dont ENTRE 30% ET 50% des DEPENSES sont consacrées à la NOURRITURE est de 24 %, tandis que le pourcentage de ménages dont ENTRE 50% et 65% des DEPENSES sont consacrées à la NOURRITURE est de 24 %. La part ménages consacrant ENTRE 65% ET 75% DE LEURS DEPENSES à la NOURRITURE est de 25 % et le pourcentage consacrant PLUS DE 75% DE LEURS DEPENSES à la NOURRITURE est de 21%. </v>
      </c>
      <c r="AD36" s="147">
        <f>_xlfn.IFNA(VLOOKUP(CONCATENATE("secal_2_durable_ipc100%_durable",$B36),MSNA_Outcomes_IPC!$A:$H,8, FALSE),0)</f>
        <v>9.3721069130294599E-2</v>
      </c>
      <c r="AE36" s="147">
        <f>_xlfn.IFNA(VLOOKUP(CONCATENATE("secal_2_durable_ipc75+_durable",$B36),MSNA_Outcomes_IPC!$A:$H,8, FALSE),0)</f>
        <v>0.66048882877319803</v>
      </c>
      <c r="AF36" s="147">
        <f>_xlfn.IFNA(VLOOKUP(CONCATENATE("secal_2_durable_ipc50+_durable",$B36),MSNA_Outcomes_IPC!$A:$H,8, FALSE),0)</f>
        <v>0.21532111521359401</v>
      </c>
      <c r="AG36" s="147">
        <f>_xlfn.IFNA(VLOOKUP(CONCATENATE("secal_2_durable_ipc50-_durable",$B36),MSNA_Outcomes_IPC!$A:$H,8, FALSE),0)</f>
        <v>3.0468986882913301E-2</v>
      </c>
      <c r="AH36" s="147">
        <f>_xlfn.IFNA(VLOOKUP(CONCATENATE("secal_2_durable_ipc0_durable",$B36),MSNA_Outcomes_IPC!$A:$H,8, FALSE),0)</f>
        <v>0</v>
      </c>
      <c r="AI36" s="20" t="str">
        <f t="shared" ref="AI36:AI67" si="11">$A$2&amp;A36&amp;$B$2&amp;B36&amp;$AD$2&amp;ROUND(AD36*100,0)&amp;$AE$2&amp;ROUND(AE36*100,0)&amp;$AF$2&amp;ROUND(AF36*100,0)&amp;$AG$2&amp;ROUND(AG36*100,0)&amp;$AH$2&amp;ROUND(AH36*100,0)&amp;"%. "</f>
        <v xml:space="preserve">Dans la préfecture de Nana-Mambere, pour la sous-préfecture de Abba , le pourcentage de ménages dont TOUS les aliments consommés proviennent de SOURCES DURABLES (propre prod, achats, chasse, troc) est de 9%, le pourcentage dont LA MAJORITE des aliments consommés (&gt; 75%) proviennent de SOURCES DURABLES (propre prod, achats, chasse, troc) est de 66%, le pourcentage dont PLUS DE LA MOITIE des aliments consommés (&gt; 50%) proviennent de SOURCES DURABLES (propre prod, achats, chasse, troc) est de 22%, le pourcentage de menages dont SEULE lA MOITIE OU MOINS des aliments consommés (&lt;= 50%) proviennent de SOURCES DURABLES (propre prod, achats, chasse, troc) est de 3%, le pourcentage de ménages  dont tous les aliments consommés proviennent de SOURCES NON DURABLES (emprunt, dons, aide) est de 0%. </v>
      </c>
      <c r="AJ36" s="147">
        <f>_xlfn.IFNA(VLOOKUP(CONCATENATE("secal_6_ipcNA",$B36),MSNA_Outcomes_IPC!$A:$H,8, FALSE),0)</f>
        <v>0.69525737776417995</v>
      </c>
      <c r="AK36" s="20" t="str">
        <f t="shared" ref="AK36:AK67" si="12">$A$2&amp;A36&amp;$B$2&amp;B36&amp;$AJ$2&amp;ROUND(AJ36*100,0)&amp;"%. "</f>
        <v xml:space="preserve">Dans la préfecture de Nana-Mambere, pour la sous-préfecture de Abba, le pourcentage de ménages déclarant avoir PRATIQUE L'AGRICULTURE DE FACON OPTIMALE, au cours de la saison, est de 70%. </v>
      </c>
      <c r="AL36" s="147">
        <f>_xlfn.IFNA(VLOOKUP(CONCATENATE("secal_6_raisons_ipcautre_activite",$B36),MSNA_Outcomes_IPC!$A:$H,8, FALSE),0)</f>
        <v>9.6462943674650095E-2</v>
      </c>
      <c r="AM36" s="147">
        <f>_xlfn.IFNA(VLOOKUP(CONCATENATE("secal_6_raisons_ipcmanque_semences_staff_fin_natur",$B36),MSNA_Outcomes_IPC!$A:$H,8, FALSE),0)</f>
        <v>0.86128778253289795</v>
      </c>
      <c r="AN36" s="147">
        <f>_xlfn.IFNA(VLOOKUP(CONCATENATE("secal_6_raisons_ipcinsecurite",$B36),MSNA_Outcomes_IPC!$A:$H,8, FALSE),0)</f>
        <v>4.2249273792452399E-2</v>
      </c>
      <c r="AO36" s="20" t="str">
        <f t="shared" ref="AO36:AO67" si="13">$A$2&amp;A36&amp;$B$2&amp;B36&amp;$AL$2&amp;ROUND(AL36*100,0)&amp;$AM$2&amp;ROUND(AM36*100,0)&amp;$AN$2&amp;ROUND(AN36*100,0)&amp;"%."</f>
        <v>Dans la préfecture de Nana-Mambere, pour la sous-préfecture de Abba, parmi les personnes ayant déclaré une pratique non optimale de l'agriculture optimale ou pas de pratique du tout, le % de ménages déclarant n'avoir JAMAIS CULTIVE / AUTRES SOURCES DE REVENUS s'élève à 10%.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86%. Enfin le pourcentage déclarant ne pas avoir pratiqué de façon optimale l'agriculture à cause de l'INSECURITE LORS DE LA CULTURE OU DE LA RECOLTE (Raisons principale uniquement) est de 4%.</v>
      </c>
      <c r="AP36" s="92"/>
      <c r="AQ36" s="93"/>
      <c r="AR36" s="93"/>
      <c r="AS36" s="93"/>
      <c r="AT36" s="93"/>
      <c r="AU36" s="93"/>
      <c r="AV36" s="20" t="str">
        <f t="shared" ref="AV36:AV67" si="14">$A$2&amp;A36&amp;$B$2&amp;B36&amp;$AP$2&amp;ROUND(AP36*100,0)&amp;$AQ$2&amp;ROUND(AQ36*100,0)&amp;$AR$2&amp;ROUND(AR36*100,0)&amp;$AS$2&amp;ROUND(AS36*100,0)&amp;$AT$2&amp;ROUND(AT36*100,0)&amp;$AU$2&amp;ROUND(AU36*100,0)&amp;"%). "</f>
        <v xml:space="preserve">Dans la préfecture de Nana-Mambere, pour la sous-préfecture de Abba,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36" s="92"/>
      <c r="AX36" s="93"/>
      <c r="AY36" s="93"/>
      <c r="AZ36" s="93"/>
      <c r="BA36" s="93"/>
      <c r="BB36" s="20" t="str">
        <f t="shared" ref="BB36:BB67" si="15">$A$2&amp;A36&amp;$B$2&amp;B36&amp;$AW$2&amp;ROUND(AW36*100,0)&amp;$AX$2&amp;ROUND(AX36*100,0)&amp;$AY$2&amp;ROUND(AY36*100,0)&amp;$AZ$2&amp;ROUND(AZ36*100,0)&amp;$BA$2&amp;ROUND(BA36*100,0)&amp;"%. "</f>
        <v xml:space="preserve">Dans la préfecture de Nana-Mambere, pour la sous-préfecture de Abba,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36" s="147">
        <f>_xlfn.IFNA(VLOOKUP(CONCATENATE("wash_ipcSA_surlelieu",$B36),MSNA_Outcomes_IPC!$A:$H,8, FALSE),0)</f>
        <v>1.2068767633845101E-2</v>
      </c>
      <c r="BD36" s="147">
        <f>_xlfn.IFNA(VLOOKUP(CONCATENATE("wash_ipcSA_30-",$B36),MSNA_Outcomes_IPC!$A:$H,8, FALSE),0)</f>
        <v>0.48186232206686203</v>
      </c>
      <c r="BE36" s="147">
        <f>_xlfn.IFNA(VLOOKUP(CONCATENATE("wash_ipcSA_30+",$B36),MSNA_Outcomes_IPC!$A:$H,8, FALSE),0)</f>
        <v>0.213292634860061</v>
      </c>
      <c r="BF36" s="147">
        <f>_xlfn.IFNA(VLOOKUP(CONCATENATE("wash_ipcSnA",$B36),MSNA_Outcomes_IPC!$A:$H,8, FALSE),0)</f>
        <v>8.0397114888436094E-3</v>
      </c>
      <c r="BG36" s="147">
        <f>_xlfn.IFNA(VLOOKUP(CONCATENATE("wash_ipcsurface",$B36),MSNA_Outcomes_IPC!$A:$H,8, FALSE),0)</f>
        <v>0.28473656395038799</v>
      </c>
      <c r="BH36" s="131" t="str">
        <f t="shared" ref="BH36:BH67" si="16">$A$2&amp;A36&amp;$B$2&amp;B36&amp;$BC$2&amp;ROUND(BC36*100,0)&amp;$BD$2&amp;ROUND(BD36*100,0)&amp;$BE$2&amp;ROUND(BE36*100,0)&amp;$BF$2&amp;ROUND(BF36*100,0)&amp;$BG$2&amp;ROUND(BG36*100,0)&amp;"%. "</f>
        <v xml:space="preserve">Dans la préfecture de Nana-Mambere, pour la sous-préfecture de Abba, la porportion de ménages déclarant que l'eau provient d'une SOURCE AMELIOREE DISPONIBLE SUR LE LIEU est de 1%. La proportion déclarant que l'eau provient d'une SOURCE AMELIOREE et est DISPONIBLE A MOINS DE 30 MINUTES (aller-retour et temps d'attente inclu) s'élève à 
48% et le pourcentage déclarant une SOURCE AMELIOREE DISPONIBLE A PLUS DE 30 minutes (aller-retour et temps d'attente inclu) est de 21%. La proportion de ménages déclarant que l'eau provient d'une SOURCES NON AMELIOREE est de 1% et que l'eau provient directement des rivières, lacs, surface, etc., de 28%. </v>
      </c>
    </row>
    <row r="37" spans="1:60" ht="90.75" customHeight="1">
      <c r="A37" s="28" t="s">
        <v>87</v>
      </c>
      <c r="B37" s="80" t="s">
        <v>89</v>
      </c>
      <c r="C37" s="146">
        <f>_xlfn.IFNA(VLOOKUP(CONCATENATE("rtl_ipcconflit_comm",$B37),MSNA_Outcomes_IPC!$A:$H,8, FALSE),0)</f>
        <v>5.7420362402981498E-2</v>
      </c>
      <c r="D37" s="147">
        <f>_xlfn.IFNA(VLOOKUP(CONCATENATE("rtl_ipcconflit_arme",$B37),MSNA_Outcomes_IPC!$A:$H,8, FALSE),0)</f>
        <v>0.59082225268193</v>
      </c>
      <c r="E37" s="147">
        <f>_xlfn.IFNA(VLOOKUP(CONCATENATE("rtl_ipctranshumance",$B37),MSNA_Outcomes_IPC!$A:$H,8, FALSE),0)</f>
        <v>0.27530865815573202</v>
      </c>
      <c r="F37" s="147">
        <f>_xlfn.IFNA(VLOOKUP(CONCATENATE("rtl_ipccatastophe_nat",$B37),MSNA_Outcomes_IPC!$A:$H,8, FALSE),0)</f>
        <v>0</v>
      </c>
      <c r="G37" s="147">
        <f>_xlfn.IFNA(VLOOKUP(CONCATENATE("rtl_ipcrecherche_service",$B37),MSNA_Outcomes_IPC!$A:$H,8, FALSE),0)</f>
        <v>0</v>
      </c>
      <c r="H37" s="147">
        <v>0.06</v>
      </c>
      <c r="I37" s="147">
        <v>0.02</v>
      </c>
      <c r="J37" s="147">
        <f>_xlfn.IFNA(VLOOKUP(CONCATENATE("rtl_ipcnsp",$B37),MSNA_Outcomes_IPC!$A:$H,8, FALSE),0)</f>
        <v>0</v>
      </c>
      <c r="K37" s="20" t="str">
        <f t="shared" si="7"/>
        <v xml:space="preserve">Dans la préfecture de Nana-Mambere, pour la sous-préfecture de Baboua, le pourcentage de ménages ayant quitté la localité d'origine (principale raison du premier déplacement) à cause de CONFLITS COMMUNAUTAIRES est de 6 %, à cause de CONFLITS ARMES (inclus affrontements et attaques armées) est de 59 % , à cause de l'ARRIVEE DE GROUPES D'ELEVEURS TRANSHUMANTS (armés ou non) est de 28 %, à cause de CATASTROPHES NATURELLES (inondations, feux de brousse,…) est de 0 %, à cause de la RECHERCHE DE SERVICES (santé, éducation, etc.) est de 0 %, à cause de la RECHERCHE DE MOYENS D'EXISTENCE est de 6 % , à cause d'une AUTRE RAISON est de 2 %. Le pourcentage de NON REPONDANT est de 0%. </v>
      </c>
      <c r="L37" s="147">
        <f>_xlfn.IFNA(VLOOKUP(CONCATENATE("length_idp_ipc1_mois",$B37),MSNA_Outcomes_IPC!$A:$H,8, FALSE),0)</f>
        <v>0</v>
      </c>
      <c r="M37" s="147">
        <f>_xlfn.IFNA(VLOOKUP(CONCATENATE("length_idp_ipc1_3_mois",$B37),MSNA_Outcomes_IPC!$A:$H,8, FALSE),0)</f>
        <v>1.7655037928264401E-2</v>
      </c>
      <c r="N37" s="147">
        <f>_xlfn.IFNA(VLOOKUP(CONCATENATE("length_idp_ipc 3_5_mois",$B37),MSNA_Outcomes_IPC!$A:$H,8, FALSE),0)</f>
        <v>0.166727643504684</v>
      </c>
      <c r="O37" s="147">
        <f>_xlfn.IFNA(VLOOKUP(CONCATENATE("length_idp_ipc5_12_mois",$B37),MSNA_Outcomes_IPC!$A:$H,8, FALSE),0)</f>
        <v>0.33126762251784803</v>
      </c>
      <c r="P37" s="147">
        <f>_xlfn.IFNA(VLOOKUP(CONCATENATE("length_idp_ipc12_mois_ou_plus",$B37),MSNA_Outcomes_IPC!$A:$H,8, FALSE),0)</f>
        <v>0.48434969604920303</v>
      </c>
      <c r="Q37" s="147">
        <f>_xlfn.IFNA(VLOOKUP(CONCATENATE("length_idp_ipcnsp",$B37),MSNA_Outcomes_IPC!$A:$H,8, FALSE),0)</f>
        <v>0</v>
      </c>
      <c r="R37" s="20" t="str">
        <f t="shared" si="8"/>
        <v xml:space="preserve">Dans la préfecture de Nana-Mambere, pour la sous-préfecture de Baboua et pour les personnes déplacées, le pourcentage de ménages déplacés depuis MOINS D'1 MOIS est de 0%, le pourcentage déplacés depuis ENTRE 1 ET 3 MOIS est de 2%, le pourcentage de ménages déplacés depuis ENTRE 3 et 5 MOIS est de 17%, le pourcentage déplacés depuis ENTRE 5 MOIS ET UN AN est de 33% et le pourcentage de ménages déplacés depuis PLUS D'UN AN est de 48 %. Le pourcentage de NON REPONDANTS est de 0%. </v>
      </c>
      <c r="S37" s="147">
        <f>_xlfn.IFNA(VLOOKUP(CONCATENATE("pin_mssc_rev4",$B37),MSNA_Outcomes_IPC!$A:$H,8, FALSE),0)</f>
        <v>0.64052329717962597</v>
      </c>
      <c r="T37" s="147">
        <f>_xlfn.IFNA(VLOOKUP(CONCATENATE("pin_mssc_rev3",$B37),MSNA_Outcomes_IPC!$A:$H,8, FALSE),0)</f>
        <v>0.297953326103368</v>
      </c>
      <c r="U37" s="147">
        <f>_xlfn.IFNA(VLOOKUP(CONCATENATE("pin_mssc_rev2",$B37),MSNA_Outcomes_IPC!$A:$H,8, FALSE),0)</f>
        <v>5.9235943768019897E-2</v>
      </c>
      <c r="V37" s="147">
        <f>_xlfn.IFNA(VLOOKUP(CONCATENATE("pin_mssc_rev1",$B37),MSNA_Outcomes_IPC!$A:$H,8, FALSE),0)</f>
        <v>2.2874329489856902E-3</v>
      </c>
      <c r="W37" s="20" t="str">
        <f t="shared" si="9"/>
        <v xml:space="preserve">Dans la préfecture de Nana-Mambere, pour la sous-préfecture de Baboua, le pourcentage de ménages ayant moins de 50'000 XAF de revenu total pour le ménage par mois est de 64%, le pourcentage ayant entre 50'000 XAF et 100 000 XAF de revenu total par mois s'élève à 30 %, tandis que le pourcentage ayant entre 100'000 XAF et 200'000 XAF de revenu total pour le ménage par mois est de 6 % et que la part ayant plus de 200'000 XAF de revenu total par mois est de 0%. </v>
      </c>
      <c r="X37" s="147">
        <f>_xlfn.IFNA(VLOOKUP(CONCATENATE("pin_mssc_dep1",$B37),MSNA_Outcomes_IPC!$A:$H,8, FALSE),0)</f>
        <v>3.9764193604687498E-2</v>
      </c>
      <c r="Y37" s="147">
        <f>_xlfn.IFNA(VLOOKUP(CONCATENATE("pin_mssc_dep2",$B37),MSNA_Outcomes_IPC!$A:$H,8, FALSE),0)</f>
        <v>0.11880874630088401</v>
      </c>
      <c r="Z37" s="147">
        <f>_xlfn.IFNA(VLOOKUP(CONCATENATE("pin_mssc_dep3",$B37),MSNA_Outcomes_IPC!$A:$H,8, FALSE),0)</f>
        <v>0.163491835083974</v>
      </c>
      <c r="AA37" s="147">
        <f>_xlfn.IFNA(VLOOKUP(CONCATENATE("pin_mssc_dep4",$B37),MSNA_Outcomes_IPC!$A:$H,8, FALSE),0)</f>
        <v>0.19934176389140501</v>
      </c>
      <c r="AB37" s="147">
        <f>_xlfn.IFNA(VLOOKUP(CONCATENATE("pin_mssc_dep5",$B37),MSNA_Outcomes_IPC!$A:$H,8, FALSE),0)</f>
        <v>0.47859346111904999</v>
      </c>
      <c r="AC37" s="20" t="str">
        <f t="shared" si="10"/>
        <v xml:space="preserve">Dans la préfecture de Nana-Mambere, pour la sous-préfecture de Baboua, le pourcentage de ménages dont MOINS DE 30% DES DEPENSES sont consacrées à la NOURRITURE est de 4%, le pourcentage dont ENTRE 30% ET 50% des DEPENSES sont consacrées à la NOURRITURE est de 12 %, tandis que le pourcentage de ménages dont ENTRE 50% et 65% des DEPENSES sont consacrées à la NOURRITURE est de 16 %. La part ménages consacrant ENTRE 65% ET 75% DE LEURS DEPENSES à la NOURRITURE est de 20 % et le pourcentage consacrant PLUS DE 75% DE LEURS DEPENSES à la NOURRITURE est de 48%. </v>
      </c>
      <c r="AD37" s="147">
        <f>_xlfn.IFNA(VLOOKUP(CONCATENATE("secal_2_durable_ipc100%_durable",$B37),MSNA_Outcomes_IPC!$A:$H,8, FALSE),0)</f>
        <v>0.21729708055587299</v>
      </c>
      <c r="AE37" s="147">
        <f>_xlfn.IFNA(VLOOKUP(CONCATENATE("secal_2_durable_ipc75+_durable",$B37),MSNA_Outcomes_IPC!$A:$H,8, FALSE),0)</f>
        <v>0.59936970735565398</v>
      </c>
      <c r="AF37" s="147">
        <f>_xlfn.IFNA(VLOOKUP(CONCATENATE("secal_2_durable_ipc50+_durable",$B37),MSNA_Outcomes_IPC!$A:$H,8, FALSE),0)</f>
        <v>0.17824108430924801</v>
      </c>
      <c r="AG37" s="147">
        <f>_xlfn.IFNA(VLOOKUP(CONCATENATE("secal_2_durable_ipc50-_durable",$B37),MSNA_Outcomes_IPC!$A:$H,8, FALSE),0)</f>
        <v>5.0921277792258697E-3</v>
      </c>
      <c r="AH37" s="147">
        <f>_xlfn.IFNA(VLOOKUP(CONCATENATE("secal_2_durable_ipc0_durable",$B37),MSNA_Outcomes_IPC!$A:$H,8, FALSE),0)</f>
        <v>0</v>
      </c>
      <c r="AI37" s="20" t="str">
        <f t="shared" si="11"/>
        <v xml:space="preserve">Dans la préfecture de Nana-Mambere, pour la sous-préfecture de Baboua , le pourcentage de ménages dont TOUS les aliments consommés proviennent de SOURCES DURABLES (propre prod, achats, chasse, troc) est de 22%, le pourcentage dont LA MAJORITE des aliments consommés (&gt; 75%) proviennent de SOURCES DURABLES (propre prod, achats, chasse, troc) est de 60%, le pourcentage dont PLUS DE LA MOITIE des aliments consommés (&gt; 50%) proviennent de SOURCES DURABLES (propre prod, achats, chasse, troc) est de 18%, le pourcentage de menages dont SEULE lA MOITIE OU MOINS des aliments consommés (&lt;= 50%) proviennent de SOURCES DURABLES (propre prod, achats, chasse, troc) est de 1%, le pourcentage de ménages  dont tous les aliments consommés proviennent de SOURCES NON DURABLES (emprunt, dons, aide) est de 0%. </v>
      </c>
      <c r="AJ37" s="147">
        <f>_xlfn.IFNA(VLOOKUP(CONCATENATE("secal_6_ipcNA",$B37),MSNA_Outcomes_IPC!$A:$H,8, FALSE),0)</f>
        <v>0.76950056899366703</v>
      </c>
      <c r="AK37" s="20" t="str">
        <f t="shared" si="12"/>
        <v xml:space="preserve">Dans la préfecture de Nana-Mambere, pour la sous-préfecture de Baboua, le pourcentage de ménages déclarant avoir PRATIQUE L'AGRICULTURE DE FACON OPTIMALE, au cours de la saison, est de 77%. </v>
      </c>
      <c r="AL37" s="147">
        <f>_xlfn.IFNA(VLOOKUP(CONCATENATE("secal_6_raisons_ipcautre_activite",$B37),MSNA_Outcomes_IPC!$A:$H,8, FALSE),0)</f>
        <v>6.9077002996546302E-2</v>
      </c>
      <c r="AM37" s="147">
        <f>_xlfn.IFNA(VLOOKUP(CONCATENATE("secal_6_raisons_ipcmanque_semences_staff_fin_natur",$B37),MSNA_Outcomes_IPC!$A:$H,8, FALSE),0)</f>
        <v>0.67465565179133202</v>
      </c>
      <c r="AN37" s="147">
        <f>_xlfn.IFNA(VLOOKUP(CONCATENATE("secal_6_raisons_ipcinsecurite",$B37),MSNA_Outcomes_IPC!$A:$H,8, FALSE),0)</f>
        <v>0.25626734521212102</v>
      </c>
      <c r="AO37" s="20" t="str">
        <f t="shared" si="13"/>
        <v>Dans la préfecture de Nana-Mambere, pour la sous-préfecture de Baboua, parmi les personnes ayant déclaré une pratique non optimale de l'agriculture optimale ou pas de pratique du tout, le % de ménages déclarant n'avoir JAMAIS CULTIVE / AUTRES SOURCES DE REVENUS s'élève à 7%.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67%. Enfin le pourcentage déclarant ne pas avoir pratiqué de façon optimale l'agriculture à cause de l'INSECURITE LORS DE LA CULTURE OU DE LA RECOLTE (Raisons principale uniquement) est de 26%.</v>
      </c>
      <c r="AP37" s="92"/>
      <c r="AQ37" s="93"/>
      <c r="AR37" s="93"/>
      <c r="AS37" s="93"/>
      <c r="AT37" s="93"/>
      <c r="AU37" s="93"/>
      <c r="AV37" s="20" t="str">
        <f t="shared" si="14"/>
        <v xml:space="preserve">Dans la préfecture de Nana-Mambere, pour la sous-préfecture de Baboua,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37" s="92"/>
      <c r="AX37" s="93"/>
      <c r="AY37" s="93"/>
      <c r="AZ37" s="93"/>
      <c r="BA37" s="93"/>
      <c r="BB37" s="20" t="str">
        <f t="shared" si="15"/>
        <v xml:space="preserve">Dans la préfecture de Nana-Mambere, pour la sous-préfecture de Baboua,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37" s="147">
        <f>_xlfn.IFNA(VLOOKUP(CONCATENATE("wash_ipcSA_surlelieu",$B37),MSNA_Outcomes_IPC!$A:$H,8, FALSE),0)</f>
        <v>9.8148111278779301E-3</v>
      </c>
      <c r="BD37" s="147">
        <f>_xlfn.IFNA(VLOOKUP(CONCATENATE("wash_ipcSA_30-",$B37),MSNA_Outcomes_IPC!$A:$H,8, FALSE),0)</f>
        <v>0.35194520858760298</v>
      </c>
      <c r="BE37" s="147">
        <f>_xlfn.IFNA(VLOOKUP(CONCATENATE("wash_ipcSA_30+",$B37),MSNA_Outcomes_IPC!$A:$H,8, FALSE),0)</f>
        <v>0.27280101788731598</v>
      </c>
      <c r="BF37" s="147">
        <f>_xlfn.IFNA(VLOOKUP(CONCATENATE("wash_ipcSnA",$B37),MSNA_Outcomes_IPC!$A:$H,8, FALSE),0)</f>
        <v>2.6048624842044E-2</v>
      </c>
      <c r="BG37" s="147">
        <f>_xlfn.IFNA(VLOOKUP(CONCATENATE("wash_ipcsurface",$B37),MSNA_Outcomes_IPC!$A:$H,8, FALSE),0)</f>
        <v>0.33939033755515902</v>
      </c>
      <c r="BH37" s="131" t="str">
        <f t="shared" si="16"/>
        <v xml:space="preserve">Dans la préfecture de Nana-Mambere, pour la sous-préfecture de Baboua, la porportion de ménages déclarant que l'eau provient d'une SOURCE AMELIOREE DISPONIBLE SUR LE LIEU est de 1%. La proportion déclarant que l'eau provient d'une SOURCE AMELIOREE et est DISPONIBLE A MOINS DE 30 MINUTES (aller-retour et temps d'attente inclu) s'élève à 
35% et le pourcentage déclarant une SOURCE AMELIOREE DISPONIBLE A PLUS DE 30 minutes (aller-retour et temps d'attente inclu) est de 27%. La proportion de ménages déclarant que l'eau provient d'une SOURCES NON AMELIOREE est de 3% et que l'eau provient directement des rivières, lacs, surface, etc., de 34%. </v>
      </c>
    </row>
    <row r="38" spans="1:60" ht="90.75" customHeight="1">
      <c r="A38" s="28" t="s">
        <v>87</v>
      </c>
      <c r="B38" s="80" t="s">
        <v>90</v>
      </c>
      <c r="C38" s="146">
        <f>_xlfn.IFNA(VLOOKUP(CONCATENATE("rtl_ipcconflit_comm",$B38),MSNA_Outcomes_IPC!$A:$H,8, FALSE),0)</f>
        <v>0</v>
      </c>
      <c r="D38" s="147">
        <f>_xlfn.IFNA(VLOOKUP(CONCATENATE("rtl_ipcconflit_arme",$B38),MSNA_Outcomes_IPC!$A:$H,8, FALSE),0)</f>
        <v>0</v>
      </c>
      <c r="E38" s="147">
        <f>_xlfn.IFNA(VLOOKUP(CONCATENATE("rtl_ipctranshumance",$B38),MSNA_Outcomes_IPC!$A:$H,8, FALSE),0)</f>
        <v>0</v>
      </c>
      <c r="F38" s="147">
        <f>_xlfn.IFNA(VLOOKUP(CONCATENATE("rtl_ipccatastophe_nat",$B38),MSNA_Outcomes_IPC!$A:$H,8, FALSE),0)</f>
        <v>0</v>
      </c>
      <c r="G38" s="147">
        <f>_xlfn.IFNA(VLOOKUP(CONCATENATE("rtl_ipcrecherche_service",$B38),MSNA_Outcomes_IPC!$A:$H,8, FALSE),0)</f>
        <v>0</v>
      </c>
      <c r="H38" s="147">
        <v>0</v>
      </c>
      <c r="I38" s="147">
        <f>_xlfn.IFNA(VLOOKUP(CONCATENATE("rtl_ipcautre",$B38),MSNA_Outcomes_IPC!$A:$H,8, FALSE),0)</f>
        <v>0</v>
      </c>
      <c r="J38" s="147">
        <f>_xlfn.IFNA(VLOOKUP(CONCATENATE("rtl_ipcnsp",$B38),MSNA_Outcomes_IPC!$A:$H,8, FALSE),0)</f>
        <v>0</v>
      </c>
      <c r="K38" s="20" t="str">
        <f t="shared" si="7"/>
        <v xml:space="preserve">Dans la préfecture de Nana-Mambere, pour la sous-préfecture de Baoro, le pourcentage de ménages ayant quitté la localité d'origine (principale raison du premier déplacement) à cause de CONFLITS COMMUNAUTAIRES est de 0 %, à cause de CONFLITS ARMES (inclus affrontements et attaques armées) est de 0 %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38" s="147">
        <f>_xlfn.IFNA(VLOOKUP(CONCATENATE("length_idp_ipc1_mois",$B38),MSNA_Outcomes_IPC!$A:$H,8, FALSE),0)</f>
        <v>0</v>
      </c>
      <c r="M38" s="147">
        <f>_xlfn.IFNA(VLOOKUP(CONCATENATE("length_idp_ipc1_3_mois",$B38),MSNA_Outcomes_IPC!$A:$H,8, FALSE),0)</f>
        <v>0</v>
      </c>
      <c r="N38" s="147">
        <f>_xlfn.IFNA(VLOOKUP(CONCATENATE("length_idp_ipc 3_5_mois",$B38),MSNA_Outcomes_IPC!$A:$H,8, FALSE),0)</f>
        <v>0</v>
      </c>
      <c r="O38" s="147">
        <f>_xlfn.IFNA(VLOOKUP(CONCATENATE("length_idp_ipc5_12_mois",$B38),MSNA_Outcomes_IPC!$A:$H,8, FALSE),0)</f>
        <v>0</v>
      </c>
      <c r="P38" s="147">
        <f>_xlfn.IFNA(VLOOKUP(CONCATENATE("length_idp_ipc12_mois_ou_plus",$B38),MSNA_Outcomes_IPC!$A:$H,8, FALSE),0)</f>
        <v>0</v>
      </c>
      <c r="Q38" s="147">
        <f>_xlfn.IFNA(VLOOKUP(CONCATENATE("length_idp_ipcnsp",$B38),MSNA_Outcomes_IPC!$A:$H,8, FALSE),0)</f>
        <v>0</v>
      </c>
      <c r="R38" s="20" t="str">
        <f t="shared" si="8"/>
        <v xml:space="preserve">Dans la préfecture de Nana-Mambere, pour la sous-préfecture de Baoro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0% et le pourcentage de ménages déplacés depuis PLUS D'UN AN est de 0 %. Le pourcentage de NON REPONDANTS est de 0%. </v>
      </c>
      <c r="S38" s="147">
        <f>_xlfn.IFNA(VLOOKUP(CONCATENATE("pin_mssc_rev4",$B38),MSNA_Outcomes_IPC!$A:$H,8, FALSE),0)</f>
        <v>0.68046818967684597</v>
      </c>
      <c r="T38" s="147">
        <f>_xlfn.IFNA(VLOOKUP(CONCATENATE("pin_mssc_rev3",$B38),MSNA_Outcomes_IPC!$A:$H,8, FALSE),0)</f>
        <v>0.260412277392648</v>
      </c>
      <c r="U38" s="147">
        <f>_xlfn.IFNA(VLOOKUP(CONCATENATE("pin_mssc_rev2",$B38),MSNA_Outcomes_IPC!$A:$H,8, FALSE),0)</f>
        <v>5.9119532930506001E-2</v>
      </c>
      <c r="V38" s="147">
        <f>_xlfn.IFNA(VLOOKUP(CONCATENATE("pin_mssc_rev1",$B38),MSNA_Outcomes_IPC!$A:$H,8, FALSE),0)</f>
        <v>0</v>
      </c>
      <c r="W38" s="20" t="str">
        <f t="shared" si="9"/>
        <v xml:space="preserve">Dans la préfecture de Nana-Mambere, pour la sous-préfecture de Baoro, le pourcentage de ménages ayant moins de 50'000 XAF de revenu total pour le ménage par mois est de 68%, le pourcentage ayant entre 50'000 XAF et 100 000 XAF de revenu total par mois s'élève à 26 %, tandis que le pourcentage ayant entre 100'000 XAF et 200'000 XAF de revenu total pour le ménage par mois est de 6 % et que la part ayant plus de 200'000 XAF de revenu total par mois est de 0%. </v>
      </c>
      <c r="X38" s="147">
        <f>_xlfn.IFNA(VLOOKUP(CONCATENATE("pin_mssc_dep1",$B38),MSNA_Outcomes_IPC!$A:$H,8, FALSE),0)</f>
        <v>6.2293839420497397E-2</v>
      </c>
      <c r="Y38" s="147">
        <f>_xlfn.IFNA(VLOOKUP(CONCATENATE("pin_mssc_dep2",$B38),MSNA_Outcomes_IPC!$A:$H,8, FALSE),0)</f>
        <v>8.8461728329480099E-2</v>
      </c>
      <c r="Z38" s="147">
        <f>_xlfn.IFNA(VLOOKUP(CONCATENATE("pin_mssc_dep3",$B38),MSNA_Outcomes_IPC!$A:$H,8, FALSE),0)</f>
        <v>0.14854246449501901</v>
      </c>
      <c r="AA38" s="147">
        <f>_xlfn.IFNA(VLOOKUP(CONCATENATE("pin_mssc_dep4",$B38),MSNA_Outcomes_IPC!$A:$H,8, FALSE),0)</f>
        <v>0.26559085565791102</v>
      </c>
      <c r="AB38" s="147">
        <f>_xlfn.IFNA(VLOOKUP(CONCATENATE("pin_mssc_dep5",$B38),MSNA_Outcomes_IPC!$A:$H,8, FALSE),0)</f>
        <v>0.43511111209709202</v>
      </c>
      <c r="AC38" s="20" t="str">
        <f t="shared" si="10"/>
        <v xml:space="preserve">Dans la préfecture de Nana-Mambere, pour la sous-préfecture de Baoro, le pourcentage de ménages dont MOINS DE 30% DES DEPENSES sont consacrées à la NOURRITURE est de 6%, le pourcentage dont ENTRE 30% ET 50% des DEPENSES sont consacrées à la NOURRITURE est de 9 %, tandis que le pourcentage de ménages dont ENTRE 50% et 65% des DEPENSES sont consacrées à la NOURRITURE est de 15 %. La part ménages consacrant ENTRE 65% ET 75% DE LEURS DEPENSES à la NOURRITURE est de 27 % et le pourcentage consacrant PLUS DE 75% DE LEURS DEPENSES à la NOURRITURE est de 44%. </v>
      </c>
      <c r="AD38" s="147">
        <f>_xlfn.IFNA(VLOOKUP(CONCATENATE("secal_2_durable_ipc100%_durable",$B38),MSNA_Outcomes_IPC!$A:$H,8, FALSE),0)</f>
        <v>6.8758957985563807E-2</v>
      </c>
      <c r="AE38" s="147">
        <f>_xlfn.IFNA(VLOOKUP(CONCATENATE("secal_2_durable_ipc75+_durable",$B38),MSNA_Outcomes_IPC!$A:$H,8, FALSE),0)</f>
        <v>0.65738683392000496</v>
      </c>
      <c r="AF38" s="147">
        <f>_xlfn.IFNA(VLOOKUP(CONCATENATE("secal_2_durable_ipc50+_durable",$B38),MSNA_Outcomes_IPC!$A:$H,8, FALSE),0)</f>
        <v>0.21956850132538999</v>
      </c>
      <c r="AG38" s="147">
        <f>_xlfn.IFNA(VLOOKUP(CONCATENATE("secal_2_durable_ipc50-_durable",$B38),MSNA_Outcomes_IPC!$A:$H,8, FALSE),0)</f>
        <v>4.98302056823215E-2</v>
      </c>
      <c r="AH38" s="147">
        <f>_xlfn.IFNA(VLOOKUP(CONCATENATE("secal_2_durable_ipc0_durable",$B38),MSNA_Outcomes_IPC!$A:$H,8, FALSE),0)</f>
        <v>4.4555010867196997E-3</v>
      </c>
      <c r="AI38" s="20" t="str">
        <f t="shared" si="11"/>
        <v xml:space="preserve">Dans la préfecture de Nana-Mambere, pour la sous-préfecture de Baoro , le pourcentage de ménages dont TOUS les aliments consommés proviennent de SOURCES DURABLES (propre prod, achats, chasse, troc) est de 7%, le pourcentage dont LA MAJORITE des aliments consommés (&gt; 75%) proviennent de SOURCES DURABLES (propre prod, achats, chasse, troc) est de 66%, le pourcentage dont PLUS DE LA MOITIE des aliments consommés (&gt; 50%) proviennent de SOURCES DURABLES (propre prod, achats, chasse, troc) est de 22%, le pourcentage de menages dont SEULE lA MOITIE OU MOINS des aliments consommés (&lt;= 50%) proviennent de SOURCES DURABLES (propre prod, achats, chasse, troc) est de 5%, le pourcentage de ménages  dont tous les aliments consommés proviennent de SOURCES NON DURABLES (emprunt, dons, aide) est de 0%. </v>
      </c>
      <c r="AJ38" s="147">
        <f>_xlfn.IFNA(VLOOKUP(CONCATENATE("secal_6_ipcNA",$B38),MSNA_Outcomes_IPC!$A:$H,8, FALSE),0)</f>
        <v>0.70499319274580097</v>
      </c>
      <c r="AK38" s="20" t="str">
        <f t="shared" si="12"/>
        <v xml:space="preserve">Dans la préfecture de Nana-Mambere, pour la sous-préfecture de Baoro, le pourcentage de ménages déclarant avoir PRATIQUE L'AGRICULTURE DE FACON OPTIMALE, au cours de la saison, est de 70%. </v>
      </c>
      <c r="AL38" s="147">
        <f>_xlfn.IFNA(VLOOKUP(CONCATENATE("secal_6_raisons_ipcautre_activite",$B38),MSNA_Outcomes_IPC!$A:$H,8, FALSE),0)</f>
        <v>0</v>
      </c>
      <c r="AM38" s="147">
        <f>_xlfn.IFNA(VLOOKUP(CONCATENATE("secal_6_raisons_ipcmanque_semences_staff_fin_natur",$B38),MSNA_Outcomes_IPC!$A:$H,8, FALSE),0)</f>
        <v>0.92513684744903601</v>
      </c>
      <c r="AN38" s="147">
        <f>_xlfn.IFNA(VLOOKUP(CONCATENATE("secal_6_raisons_ipcinsecurite",$B38),MSNA_Outcomes_IPC!$A:$H,8, FALSE),0)</f>
        <v>7.4863152550964193E-2</v>
      </c>
      <c r="AO38" s="20" t="str">
        <f t="shared" si="13"/>
        <v>Dans la préfecture de Nana-Mambere, pour la sous-préfecture de Baoro,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93%. Enfin le pourcentage déclarant ne pas avoir pratiqué de façon optimale l'agriculture à cause de l'INSECURITE LORS DE LA CULTURE OU DE LA RECOLTE (Raisons principale uniquement) est de 7%.</v>
      </c>
      <c r="AP38" s="92"/>
      <c r="AQ38" s="93"/>
      <c r="AR38" s="93"/>
      <c r="AS38" s="93"/>
      <c r="AT38" s="93"/>
      <c r="AU38" s="93"/>
      <c r="AV38" s="20" t="str">
        <f t="shared" si="14"/>
        <v xml:space="preserve">Dans la préfecture de Nana-Mambere, pour la sous-préfecture de Baoro,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38" s="92"/>
      <c r="AX38" s="93"/>
      <c r="AY38" s="93"/>
      <c r="AZ38" s="93"/>
      <c r="BA38" s="93"/>
      <c r="BB38" s="20" t="str">
        <f t="shared" si="15"/>
        <v xml:space="preserve">Dans la préfecture de Nana-Mambere, pour la sous-préfecture de Baoro,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38" s="147">
        <f>_xlfn.IFNA(VLOOKUP(CONCATENATE("wash_ipcSA_surlelieu",$B38),MSNA_Outcomes_IPC!$A:$H,8, FALSE),0)</f>
        <v>3.4511427389134298E-2</v>
      </c>
      <c r="BD38" s="147">
        <f>_xlfn.IFNA(VLOOKUP(CONCATENATE("wash_ipcSA_30-",$B38),MSNA_Outcomes_IPC!$A:$H,8, FALSE),0)</f>
        <v>0.44506060336337899</v>
      </c>
      <c r="BE38" s="147">
        <f>_xlfn.IFNA(VLOOKUP(CONCATENATE("wash_ipcSA_30+",$B38),MSNA_Outcomes_IPC!$A:$H,8, FALSE),0)</f>
        <v>0.14049402853456</v>
      </c>
      <c r="BF38" s="147">
        <f>_xlfn.IFNA(VLOOKUP(CONCATENATE("wash_ipcSnA",$B38),MSNA_Outcomes_IPC!$A:$H,8, FALSE),0)</f>
        <v>3.9369159338696898E-2</v>
      </c>
      <c r="BG38" s="147">
        <f>_xlfn.IFNA(VLOOKUP(CONCATENATE("wash_ipcsurface",$B38),MSNA_Outcomes_IPC!$A:$H,8, FALSE),0)</f>
        <v>0.34056478137423002</v>
      </c>
      <c r="BH38" s="131" t="str">
        <f t="shared" si="16"/>
        <v xml:space="preserve">Dans la préfecture de Nana-Mambere, pour la sous-préfecture de Baoro, la porportion de ménages déclarant que l'eau provient d'une SOURCE AMELIOREE DISPONIBLE SUR LE LIEU est de 3%. La proportion déclarant que l'eau provient d'une SOURCE AMELIOREE et est DISPONIBLE A MOINS DE 30 MINUTES (aller-retour et temps d'attente inclu) s'élève à 
45% et le pourcentage déclarant une SOURCE AMELIOREE DISPONIBLE A PLUS DE 30 minutes (aller-retour et temps d'attente inclu) est de 14%. La proportion de ménages déclarant que l'eau provient d'une SOURCES NON AMELIOREE est de 4% et que l'eau provient directement des rivières, lacs, surface, etc., de 34%. </v>
      </c>
    </row>
    <row r="39" spans="1:60" ht="90.75" customHeight="1">
      <c r="A39" s="28" t="s">
        <v>87</v>
      </c>
      <c r="B39" s="80" t="s">
        <v>91</v>
      </c>
      <c r="C39" s="146">
        <f>_xlfn.IFNA(VLOOKUP(CONCATENATE("rtl_ipcconflit_comm",$B39),MSNA_Outcomes_IPC!$A:$H,8, FALSE),0)</f>
        <v>1.41780904671802E-2</v>
      </c>
      <c r="D39" s="147">
        <f>_xlfn.IFNA(VLOOKUP(CONCATENATE("rtl_ipcconflit_arme",$B39),MSNA_Outcomes_IPC!$A:$H,8, FALSE),0)</f>
        <v>0.150495801694183</v>
      </c>
      <c r="E39" s="147">
        <f>_xlfn.IFNA(VLOOKUP(CONCATENATE("rtl_ipctranshumance",$B39),MSNA_Outcomes_IPC!$A:$H,8, FALSE),0)</f>
        <v>0.62413788218757904</v>
      </c>
      <c r="F39" s="147">
        <f>_xlfn.IFNA(VLOOKUP(CONCATENATE("rtl_ipccatastophe_nat",$B39),MSNA_Outcomes_IPC!$A:$H,8, FALSE),0)</f>
        <v>1.5708298550861301E-3</v>
      </c>
      <c r="G39" s="147">
        <f>_xlfn.IFNA(VLOOKUP(CONCATENATE("rtl_ipcrecherche_service",$B39),MSNA_Outcomes_IPC!$A:$H,8, FALSE),0)</f>
        <v>1.5708298550861301E-3</v>
      </c>
      <c r="H39" s="147">
        <v>0.21</v>
      </c>
      <c r="I39" s="147">
        <v>0</v>
      </c>
      <c r="J39" s="147">
        <f>_xlfn.IFNA(VLOOKUP(CONCATENATE("rtl_ipcnsp",$B39),MSNA_Outcomes_IPC!$A:$H,8, FALSE),0)</f>
        <v>0</v>
      </c>
      <c r="K39" s="20" t="str">
        <f t="shared" si="7"/>
        <v xml:space="preserve">Dans la préfecture de Nana-Mambere, pour la sous-préfecture de Bouar, le pourcentage de ménages ayant quitté la localité d'origine (principale raison du premier déplacement) à cause de CONFLITS COMMUNAUTAIRES est de 1 %, à cause de CONFLITS ARMES (inclus affrontements et attaques armées) est de 15 % , à cause de l'ARRIVEE DE GROUPES D'ELEVEURS TRANSHUMANTS (armés ou non) est de 62 %, à cause de CATASTROPHES NATURELLES (inondations, feux de brousse,…) est de 0 %, à cause de la RECHERCHE DE SERVICES (santé, éducation, etc.) est de 0 %, à cause de la RECHERCHE DE MOYENS D'EXISTENCE est de 21 % , à cause d'une AUTRE RAISON est de 0 %. Le pourcentage de NON REPONDANT est de 0%. </v>
      </c>
      <c r="L39" s="147">
        <f>_xlfn.IFNA(VLOOKUP(CONCATENATE("length_idp_ipc1_mois",$B39),MSNA_Outcomes_IPC!$A:$H,8, FALSE),0)</f>
        <v>0</v>
      </c>
      <c r="M39" s="147">
        <f>_xlfn.IFNA(VLOOKUP(CONCATENATE("length_idp_ipc1_3_mois",$B39),MSNA_Outcomes_IPC!$A:$H,8, FALSE),0)</f>
        <v>1.4833975060424E-2</v>
      </c>
      <c r="N39" s="147">
        <f>_xlfn.IFNA(VLOOKUP(CONCATENATE("length_idp_ipc 3_5_mois",$B39),MSNA_Outcomes_IPC!$A:$H,8, FALSE),0)</f>
        <v>0.64792562804655796</v>
      </c>
      <c r="O39" s="147">
        <f>_xlfn.IFNA(VLOOKUP(CONCATENATE("length_idp_ipc5_12_mois",$B39),MSNA_Outcomes_IPC!$A:$H,8, FALSE),0)</f>
        <v>4.8505886017279898E-2</v>
      </c>
      <c r="P39" s="147">
        <f>_xlfn.IFNA(VLOOKUP(CONCATENATE("length_idp_ipc12_mois_ou_plus",$B39),MSNA_Outcomes_IPC!$A:$H,8, FALSE),0)</f>
        <v>0.28873451087573798</v>
      </c>
      <c r="Q39" s="147">
        <f>_xlfn.IFNA(VLOOKUP(CONCATENATE("length_idp_ipcnsp",$B39),MSNA_Outcomes_IPC!$A:$H,8, FALSE),0)</f>
        <v>0</v>
      </c>
      <c r="R39" s="20" t="str">
        <f t="shared" si="8"/>
        <v xml:space="preserve">Dans la préfecture de Nana-Mambere, pour la sous-préfecture de Bouar et pour les personnes déplacées, le pourcentage de ménages déplacés depuis MOINS D'1 MOIS est de 0%, le pourcentage déplacés depuis ENTRE 1 ET 3 MOIS est de 1%, le pourcentage de ménages déplacés depuis ENTRE 3 et 5 MOIS est de 65%, le pourcentage déplacés depuis ENTRE 5 MOIS ET UN AN est de 5% et le pourcentage de ménages déplacés depuis PLUS D'UN AN est de 29 %. Le pourcentage de NON REPONDANTS est de 0%. </v>
      </c>
      <c r="S39" s="147">
        <f>_xlfn.IFNA(VLOOKUP(CONCATENATE("pin_mssc_rev4",$B39),MSNA_Outcomes_IPC!$A:$H,8, FALSE),0)</f>
        <v>0.41870623104160198</v>
      </c>
      <c r="T39" s="147">
        <f>_xlfn.IFNA(VLOOKUP(CONCATENATE("pin_mssc_rev3",$B39),MSNA_Outcomes_IPC!$A:$H,8, FALSE),0)</f>
        <v>0.47573883986229099</v>
      </c>
      <c r="U39" s="147">
        <f>_xlfn.IFNA(VLOOKUP(CONCATENATE("pin_mssc_rev2",$B39),MSNA_Outcomes_IPC!$A:$H,8, FALSE),0)</f>
        <v>0.105554929096107</v>
      </c>
      <c r="V39" s="147">
        <f>_xlfn.IFNA(VLOOKUP(CONCATENATE("pin_mssc_rev1",$B39),MSNA_Outcomes_IPC!$A:$H,8, FALSE),0)</f>
        <v>0</v>
      </c>
      <c r="W39" s="20" t="str">
        <f t="shared" si="9"/>
        <v xml:space="preserve">Dans la préfecture de Nana-Mambere, pour la sous-préfecture de Bouar, le pourcentage de ménages ayant moins de 50'000 XAF de revenu total pour le ménage par mois est de 42%, le pourcentage ayant entre 50'000 XAF et 100 000 XAF de revenu total par mois s'élève à 48 %, tandis que le pourcentage ayant entre 100'000 XAF et 200'000 XAF de revenu total pour le ménage par mois est de 11 % et que la part ayant plus de 200'000 XAF de revenu total par mois est de 0%. </v>
      </c>
      <c r="X39" s="147">
        <f>_xlfn.IFNA(VLOOKUP(CONCATENATE("pin_mssc_dep1",$B39),MSNA_Outcomes_IPC!$A:$H,8, FALSE),0)</f>
        <v>0.14854134464985599</v>
      </c>
      <c r="Y39" s="147">
        <f>_xlfn.IFNA(VLOOKUP(CONCATENATE("pin_mssc_dep2",$B39),MSNA_Outcomes_IPC!$A:$H,8, FALSE),0)</f>
        <v>2.7669448685699399E-2</v>
      </c>
      <c r="Z39" s="147">
        <f>_xlfn.IFNA(VLOOKUP(CONCATENATE("pin_mssc_dep3",$B39),MSNA_Outcomes_IPC!$A:$H,8, FALSE),0)</f>
        <v>0.32451370248790801</v>
      </c>
      <c r="AA39" s="147">
        <f>_xlfn.IFNA(VLOOKUP(CONCATENATE("pin_mssc_dep4",$B39),MSNA_Outcomes_IPC!$A:$H,8, FALSE),0)</f>
        <v>0.14012995289094801</v>
      </c>
      <c r="AB39" s="147">
        <f>_xlfn.IFNA(VLOOKUP(CONCATENATE("pin_mssc_dep5",$B39),MSNA_Outcomes_IPC!$A:$H,8, FALSE),0)</f>
        <v>0.359145551285589</v>
      </c>
      <c r="AC39" s="20" t="str">
        <f t="shared" si="10"/>
        <v xml:space="preserve">Dans la préfecture de Nana-Mambere, pour la sous-préfecture de Bouar, le pourcentage de ménages dont MOINS DE 30% DES DEPENSES sont consacrées à la NOURRITURE est de 15%, le pourcentage dont ENTRE 30% ET 50% des DEPENSES sont consacrées à la NOURRITURE est de 3 %, tandis que le pourcentage de ménages dont ENTRE 50% et 65% des DEPENSES sont consacrées à la NOURRITURE est de 32 %. La part ménages consacrant ENTRE 65% ET 75% DE LEURS DEPENSES à la NOURRITURE est de 14 % et le pourcentage consacrant PLUS DE 75% DE LEURS DEPENSES à la NOURRITURE est de 36%. </v>
      </c>
      <c r="AD39" s="147">
        <f>_xlfn.IFNA(VLOOKUP(CONCATENATE("secal_2_durable_ipc100%_durable",$B39),MSNA_Outcomes_IPC!$A:$H,8, FALSE),0)</f>
        <v>0.24997152206773399</v>
      </c>
      <c r="AE39" s="147">
        <f>_xlfn.IFNA(VLOOKUP(CONCATENATE("secal_2_durable_ipc75+_durable",$B39),MSNA_Outcomes_IPC!$A:$H,8, FALSE),0)</f>
        <v>0.59203253393407396</v>
      </c>
      <c r="AF39" s="147">
        <f>_xlfn.IFNA(VLOOKUP(CONCATENATE("secal_2_durable_ipc50+_durable",$B39),MSNA_Outcomes_IPC!$A:$H,8, FALSE),0)</f>
        <v>0.12670286493218599</v>
      </c>
      <c r="AG39" s="147">
        <f>_xlfn.IFNA(VLOOKUP(CONCATENATE("secal_2_durable_ipc50-_durable",$B39),MSNA_Outcomes_IPC!$A:$H,8, FALSE),0)</f>
        <v>3.1293079066005799E-2</v>
      </c>
      <c r="AH39" s="147">
        <f>_xlfn.IFNA(VLOOKUP(CONCATENATE("secal_2_durable_ipc0_durable",$B39),MSNA_Outcomes_IPC!$A:$H,8, FALSE),0)</f>
        <v>0</v>
      </c>
      <c r="AI39" s="20" t="str">
        <f t="shared" si="11"/>
        <v xml:space="preserve">Dans la préfecture de Nana-Mambere, pour la sous-préfecture de Bouar , le pourcentage de ménages dont TOUS les aliments consommés proviennent de SOURCES DURABLES (propre prod, achats, chasse, troc) est de 25%, le pourcentage dont LA MAJORITE des aliments consommés (&gt; 75%) proviennent de SOURCES DURABLES (propre prod, achats, chasse, troc) est de 59%, le pourcentage dont PLUS DE LA MOITIE des aliments consommés (&gt; 50%) proviennent de SOURCES DURABLES (propre prod, achats, chasse, troc) est de 13%, le pourcentage de menages dont SEULE lA MOITIE OU MOINS des aliments consommés (&lt;= 50%) proviennent de SOURCES DURABLES (propre prod, achats, chasse, troc) est de 3%, le pourcentage de ménages  dont tous les aliments consommés proviennent de SOURCES NON DURABLES (emprunt, dons, aide) est de 0%. </v>
      </c>
      <c r="AJ39" s="147">
        <f>_xlfn.IFNA(VLOOKUP(CONCATENATE("secal_6_ipcNA",$B39),MSNA_Outcomes_IPC!$A:$H,8, FALSE),0)</f>
        <v>0.769551116195616</v>
      </c>
      <c r="AK39" s="20" t="str">
        <f t="shared" si="12"/>
        <v xml:space="preserve">Dans la préfecture de Nana-Mambere, pour la sous-préfecture de Bouar, le pourcentage de ménages déclarant avoir PRATIQUE L'AGRICULTURE DE FACON OPTIMALE, au cours de la saison, est de 77%. </v>
      </c>
      <c r="AL39" s="147">
        <f>_xlfn.IFNA(VLOOKUP(CONCATENATE("secal_6_raisons_ipcautre_activite",$B39),MSNA_Outcomes_IPC!$A:$H,8, FALSE),0)</f>
        <v>1.40958585632693E-2</v>
      </c>
      <c r="AM39" s="147">
        <f>_xlfn.IFNA(VLOOKUP(CONCATENATE("secal_6_raisons_ipcmanque_semences_staff_fin_natur",$B39),MSNA_Outcomes_IPC!$A:$H,8, FALSE),0)</f>
        <v>0.97762515774084002</v>
      </c>
      <c r="AN39" s="147">
        <f>_xlfn.IFNA(VLOOKUP(CONCATENATE("secal_6_raisons_ipcinsecurite",$B39),MSNA_Outcomes_IPC!$A:$H,8, FALSE),0)</f>
        <v>8.2789836958905797E-3</v>
      </c>
      <c r="AO39" s="20" t="str">
        <f t="shared" si="13"/>
        <v>Dans la préfecture de Nana-Mambere, pour la sous-préfecture de Bouar, parmi les personnes ayant déclaré une pratique non optimale de l'agriculture optimale ou pas de pratique du tout, le % de ménages déclarant n'avoir JAMAIS CULTIVE / AUTRES SOURCES DE REVENUS s'élève à 1%.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98%. Enfin le pourcentage déclarant ne pas avoir pratiqué de façon optimale l'agriculture à cause de l'INSECURITE LORS DE LA CULTURE OU DE LA RECOLTE (Raisons principale uniquement) est de 1%.</v>
      </c>
      <c r="AP39" s="92"/>
      <c r="AQ39" s="93"/>
      <c r="AR39" s="93"/>
      <c r="AS39" s="93"/>
      <c r="AT39" s="93"/>
      <c r="AU39" s="93"/>
      <c r="AV39" s="20" t="str">
        <f t="shared" si="14"/>
        <v xml:space="preserve">Dans la préfecture de Nana-Mambere, pour la sous-préfecture de Bouar,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39" s="92"/>
      <c r="AX39" s="93"/>
      <c r="AY39" s="93"/>
      <c r="AZ39" s="93"/>
      <c r="BA39" s="93"/>
      <c r="BB39" s="20" t="str">
        <f t="shared" si="15"/>
        <v xml:space="preserve">Dans la préfecture de Nana-Mambere, pour la sous-préfecture de Bouar,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39" s="147">
        <f>_xlfn.IFNA(VLOOKUP(CONCATENATE("wash_ipcSA_surlelieu",$B39),MSNA_Outcomes_IPC!$A:$H,8, FALSE),0)</f>
        <v>3.5531717496272403E-2</v>
      </c>
      <c r="BD39" s="147">
        <f>_xlfn.IFNA(VLOOKUP(CONCATENATE("wash_ipcSA_30-",$B39),MSNA_Outcomes_IPC!$A:$H,8, FALSE),0)</f>
        <v>0.85683739636963396</v>
      </c>
      <c r="BE39" s="147">
        <f>_xlfn.IFNA(VLOOKUP(CONCATENATE("wash_ipcSA_30+",$B39),MSNA_Outcomes_IPC!$A:$H,8, FALSE),0)</f>
        <v>1.8460650278532501E-2</v>
      </c>
      <c r="BF39" s="147">
        <f>_xlfn.IFNA(VLOOKUP(CONCATENATE("wash_ipcSnA",$B39),MSNA_Outcomes_IPC!$A:$H,8, FALSE),0)</f>
        <v>5.8802939496225198E-2</v>
      </c>
      <c r="BG39" s="147">
        <f>_xlfn.IFNA(VLOOKUP(CONCATENATE("wash_ipcsurface",$B39),MSNA_Outcomes_IPC!$A:$H,8, FALSE),0)</f>
        <v>3.0367296359336202E-2</v>
      </c>
      <c r="BH39" s="131" t="str">
        <f t="shared" si="16"/>
        <v xml:space="preserve">Dans la préfecture de Nana-Mambere, pour la sous-préfecture de Bouar, la porportion de ménages déclarant que l'eau provient d'une SOURCE AMELIOREE DISPONIBLE SUR LE LIEU est de 4%. La proportion déclarant que l'eau provient d'une SOURCE AMELIOREE et est DISPONIBLE A MOINS DE 30 MINUTES (aller-retour et temps d'attente inclu) s'élève à 
86% et le pourcentage déclarant une SOURCE AMELIOREE DISPONIBLE A PLUS DE 30 minutes (aller-retour et temps d'attente inclu) est de 2%. La proportion de ménages déclarant que l'eau provient d'une SOURCES NON AMELIOREE est de 6% et que l'eau provient directement des rivières, lacs, surface, etc., de 3%. </v>
      </c>
    </row>
    <row r="40" spans="1:60" ht="90.75" customHeight="1">
      <c r="A40" s="28" t="s">
        <v>92</v>
      </c>
      <c r="B40" s="80" t="s">
        <v>93</v>
      </c>
      <c r="C40" s="146">
        <f>_xlfn.IFNA(VLOOKUP(CONCATENATE("rtl_ipcconflit_comm",$B40),MSNA_Outcomes_IPC!$A:$H,8, FALSE),0)</f>
        <v>0.156932129453103</v>
      </c>
      <c r="D40" s="147">
        <f>_xlfn.IFNA(VLOOKUP(CONCATENATE("rtl_ipcconflit_arme",$B40),MSNA_Outcomes_IPC!$A:$H,8, FALSE),0)</f>
        <v>0.80872581224846396</v>
      </c>
      <c r="E40" s="147">
        <f>_xlfn.IFNA(VLOOKUP(CONCATENATE("rtl_ipctranshumance",$B40),MSNA_Outcomes_IPC!$A:$H,8, FALSE),0)</f>
        <v>1.62901668760079E-2</v>
      </c>
      <c r="F40" s="147">
        <f>_xlfn.IFNA(VLOOKUP(CONCATENATE("rtl_ipccatastophe_nat",$B40),MSNA_Outcomes_IPC!$A:$H,8, FALSE),0)</f>
        <v>0</v>
      </c>
      <c r="G40" s="147">
        <f>_xlfn.IFNA(VLOOKUP(CONCATENATE("rtl_ipcrecherche_service",$B40),MSNA_Outcomes_IPC!$A:$H,8, FALSE),0)</f>
        <v>0</v>
      </c>
      <c r="H40" s="147">
        <v>0.02</v>
      </c>
      <c r="I40" s="147">
        <v>0</v>
      </c>
      <c r="J40" s="147">
        <f>_xlfn.IFNA(VLOOKUP(CONCATENATE("rtl_ipcnsp",$B40),MSNA_Outcomes_IPC!$A:$H,8, FALSE),0)</f>
        <v>0</v>
      </c>
      <c r="K40" s="20" t="str">
        <f t="shared" si="7"/>
        <v xml:space="preserve">Dans la préfecture de Nananagribizi, pour la sous-préfecture de Kaga_Bandoro, le pourcentage de ménages ayant quitté la localité d'origine (principale raison du premier déplacement) à cause de CONFLITS COMMUNAUTAIRES est de 16 %, à cause de CONFLITS ARMES (inclus affrontements et attaques armées) est de 81 % , à cause de l'ARRIVEE DE GROUPES D'ELEVEURS TRANSHUMANTS (armés ou non) est de 2 %, à cause de CATASTROPHES NATURELLES (inondations, feux de brousse,…) est de 0 %, à cause de la RECHERCHE DE SERVICES (santé, éducation, etc.) est de 0 %, à cause de la RECHERCHE DE MOYENS D'EXISTENCE est de 2 % , à cause d'une AUTRE RAISON est de 0 %. Le pourcentage de NON REPONDANT est de 0%. </v>
      </c>
      <c r="L40" s="147">
        <f>_xlfn.IFNA(VLOOKUP(CONCATENATE("length_idp_ipc1_mois",$B40),MSNA_Outcomes_IPC!$A:$H,8, FALSE),0)</f>
        <v>0</v>
      </c>
      <c r="M40" s="147">
        <f>_xlfn.IFNA(VLOOKUP(CONCATENATE("length_idp_ipc1_3_mois",$B40),MSNA_Outcomes_IPC!$A:$H,8, FALSE),0)</f>
        <v>1.6874208300095199E-3</v>
      </c>
      <c r="N40" s="147">
        <f>_xlfn.IFNA(VLOOKUP(CONCATENATE("length_idp_ipc 3_5_mois",$B40),MSNA_Outcomes_IPC!$A:$H,8, FALSE),0)</f>
        <v>6.3422955119586705E-2</v>
      </c>
      <c r="O40" s="147">
        <f>_xlfn.IFNA(VLOOKUP(CONCATENATE("length_idp_ipc5_12_mois",$B40),MSNA_Outcomes_IPC!$A:$H,8, FALSE),0)</f>
        <v>0.17866678091284499</v>
      </c>
      <c r="P40" s="147">
        <f>_xlfn.IFNA(VLOOKUP(CONCATENATE("length_idp_ipc12_mois_ou_plus",$B40),MSNA_Outcomes_IPC!$A:$H,8, FALSE),0)</f>
        <v>0.73726207478983197</v>
      </c>
      <c r="Q40" s="147">
        <f>_xlfn.IFNA(VLOOKUP(CONCATENATE("length_idp_ipcnsp",$B40),MSNA_Outcomes_IPC!$A:$H,8, FALSE),0)</f>
        <v>1.8960768347726899E-2</v>
      </c>
      <c r="R40" s="20" t="str">
        <f t="shared" si="8"/>
        <v xml:space="preserve">Dans la préfecture de Nananagribizi, pour la sous-préfecture de Kaga_Bandoro et pour les personnes déplacées, le pourcentage de ménages déplacés depuis MOINS D'1 MOIS est de 0%, le pourcentage déplacés depuis ENTRE 1 ET 3 MOIS est de 0%, le pourcentage de ménages déplacés depuis ENTRE 3 et 5 MOIS est de 6%, le pourcentage déplacés depuis ENTRE 5 MOIS ET UN AN est de 18% et le pourcentage de ménages déplacés depuis PLUS D'UN AN est de 74 %. Le pourcentage de NON REPONDANTS est de 2%. </v>
      </c>
      <c r="S40" s="147">
        <f>_xlfn.IFNA(VLOOKUP(CONCATENATE("pin_mssc_rev4",$B40),MSNA_Outcomes_IPC!$A:$H,8, FALSE),0)</f>
        <v>0.61251047333815301</v>
      </c>
      <c r="T40" s="147">
        <f>_xlfn.IFNA(VLOOKUP(CONCATENATE("pin_mssc_rev3",$B40),MSNA_Outcomes_IPC!$A:$H,8, FALSE),0)</f>
        <v>0.30696115915340699</v>
      </c>
      <c r="U40" s="147">
        <f>_xlfn.IFNA(VLOOKUP(CONCATENATE("pin_mssc_rev2",$B40),MSNA_Outcomes_IPC!$A:$H,8, FALSE),0)</f>
        <v>7.2129558881939795E-2</v>
      </c>
      <c r="V40" s="147">
        <f>_xlfn.IFNA(VLOOKUP(CONCATENATE("pin_mssc_rev1",$B40),MSNA_Outcomes_IPC!$A:$H,8, FALSE),0)</f>
        <v>8.3988086264994901E-3</v>
      </c>
      <c r="W40" s="20" t="str">
        <f t="shared" si="9"/>
        <v xml:space="preserve">Dans la préfecture de Nananagribizi, pour la sous-préfecture de Kaga_Bandoro, le pourcentage de ménages ayant moins de 50'000 XAF de revenu total pour le ménage par mois est de 61%, le pourcentage ayant entre 50'000 XAF et 100 000 XAF de revenu total par mois s'élève à 31 %, tandis que le pourcentage ayant entre 100'000 XAF et 200'000 XAF de revenu total pour le ménage par mois est de 7 % et que la part ayant plus de 200'000 XAF de revenu total par mois est de 1%. </v>
      </c>
      <c r="X40" s="147">
        <f>_xlfn.IFNA(VLOOKUP(CONCATENATE("pin_mssc_dep1",$B40),MSNA_Outcomes_IPC!$A:$H,8, FALSE),0)</f>
        <v>0.150117301862809</v>
      </c>
      <c r="Y40" s="147">
        <f>_xlfn.IFNA(VLOOKUP(CONCATENATE("pin_mssc_dep2",$B40),MSNA_Outcomes_IPC!$A:$H,8, FALSE),0)</f>
        <v>0.118011165484565</v>
      </c>
      <c r="Z40" s="147">
        <f>_xlfn.IFNA(VLOOKUP(CONCATENATE("pin_mssc_dep3",$B40),MSNA_Outcomes_IPC!$A:$H,8, FALSE),0)</f>
        <v>0.226524160798069</v>
      </c>
      <c r="AA40" s="147">
        <f>_xlfn.IFNA(VLOOKUP(CONCATENATE("pin_mssc_dep4",$B40),MSNA_Outcomes_IPC!$A:$H,8, FALSE),0)</f>
        <v>0.13270652850134801</v>
      </c>
      <c r="AB40" s="147">
        <f>_xlfn.IFNA(VLOOKUP(CONCATENATE("pin_mssc_dep5",$B40),MSNA_Outcomes_IPC!$A:$H,8, FALSE),0)</f>
        <v>0.37264084335320902</v>
      </c>
      <c r="AC40" s="20" t="str">
        <f t="shared" si="10"/>
        <v xml:space="preserve">Dans la préfecture de Nananagribizi, pour la sous-préfecture de Kaga_Bandoro, le pourcentage de ménages dont MOINS DE 30% DES DEPENSES sont consacrées à la NOURRITURE est de 15%, le pourcentage dont ENTRE 30% ET 50% des DEPENSES sont consacrées à la NOURRITURE est de 12 %, tandis que le pourcentage de ménages dont ENTRE 50% et 65% des DEPENSES sont consacrées à la NOURRITURE est de 23 %. La part ménages consacrant ENTRE 65% ET 75% DE LEURS DEPENSES à la NOURRITURE est de 13 % et le pourcentage consacrant PLUS DE 75% DE LEURS DEPENSES à la NOURRITURE est de 37%. </v>
      </c>
      <c r="AD40" s="147">
        <f>_xlfn.IFNA(VLOOKUP(CONCATENATE("secal_2_durable_ipc100%_durable",$B40),MSNA_Outcomes_IPC!$A:$H,8, FALSE),0)</f>
        <v>2.17735703828267E-2</v>
      </c>
      <c r="AE40" s="147">
        <f>_xlfn.IFNA(VLOOKUP(CONCATENATE("secal_2_durable_ipc75+_durable",$B40),MSNA_Outcomes_IPC!$A:$H,8, FALSE),0)</f>
        <v>0.33024646570678701</v>
      </c>
      <c r="AF40" s="147">
        <f>_xlfn.IFNA(VLOOKUP(CONCATENATE("secal_2_durable_ipc50+_durable",$B40),MSNA_Outcomes_IPC!$A:$H,8, FALSE),0)</f>
        <v>0.373385441505027</v>
      </c>
      <c r="AG40" s="147">
        <f>_xlfn.IFNA(VLOOKUP(CONCATENATE("secal_2_durable_ipc50-_durable",$B40),MSNA_Outcomes_IPC!$A:$H,8, FALSE),0)</f>
        <v>0.26711669535442201</v>
      </c>
      <c r="AH40" s="147">
        <f>_xlfn.IFNA(VLOOKUP(CONCATENATE("secal_2_durable_ipc0_durable",$B40),MSNA_Outcomes_IPC!$A:$H,8, FALSE),0)</f>
        <v>7.47782705093705E-3</v>
      </c>
      <c r="AI40" s="20" t="str">
        <f t="shared" si="11"/>
        <v xml:space="preserve">Dans la préfecture de Nananagribizi, pour la sous-préfecture de Kaga_Bandoro , le pourcentage de ménages dont TOUS les aliments consommés proviennent de SOURCES DURABLES (propre prod, achats, chasse, troc) est de 2%, le pourcentage dont LA MAJORITE des aliments consommés (&gt; 75%) proviennent de SOURCES DURABLES (propre prod, achats, chasse, troc) est de 33%, le pourcentage dont PLUS DE LA MOITIE des aliments consommés (&gt; 50%) proviennent de SOURCES DURABLES (propre prod, achats, chasse, troc) est de 37%, le pourcentage de menages dont SEULE lA MOITIE OU MOINS des aliments consommés (&lt;= 50%) proviennent de SOURCES DURABLES (propre prod, achats, chasse, troc) est de 27%, le pourcentage de ménages  dont tous les aliments consommés proviennent de SOURCES NON DURABLES (emprunt, dons, aide) est de 1%. </v>
      </c>
      <c r="AJ40" s="147">
        <f>_xlfn.IFNA(VLOOKUP(CONCATENATE("secal_6_ipcNA",$B40),MSNA_Outcomes_IPC!$A:$H,8, FALSE),0)</f>
        <v>0.40432700059652799</v>
      </c>
      <c r="AK40" s="20" t="str">
        <f t="shared" si="12"/>
        <v xml:space="preserve">Dans la préfecture de Nananagribizi, pour la sous-préfecture de Kaga_Bandoro, le pourcentage de ménages déclarant avoir PRATIQUE L'AGRICULTURE DE FACON OPTIMALE, au cours de la saison, est de 40%. </v>
      </c>
      <c r="AL40" s="147">
        <f>_xlfn.IFNA(VLOOKUP(CONCATENATE("secal_6_raisons_ipcautre_activite",$B40),MSNA_Outcomes_IPC!$A:$H,8, FALSE),0)</f>
        <v>1.13046681153049E-2</v>
      </c>
      <c r="AM40" s="147">
        <f>_xlfn.IFNA(VLOOKUP(CONCATENATE("secal_6_raisons_ipcmanque_semences_staff_fin_natur",$B40),MSNA_Outcomes_IPC!$A:$H,8, FALSE),0)</f>
        <v>0.58102608144673795</v>
      </c>
      <c r="AN40" s="147">
        <f>_xlfn.IFNA(VLOOKUP(CONCATENATE("secal_6_raisons_ipcinsecurite",$B40),MSNA_Outcomes_IPC!$A:$H,8, FALSE),0)</f>
        <v>0.40766925043795699</v>
      </c>
      <c r="AO40" s="20" t="str">
        <f t="shared" si="13"/>
        <v>Dans la préfecture de Nananagribizi, pour la sous-préfecture de Kaga_Bandoro, parmi les personnes ayant déclaré une pratique non optimale de l'agriculture optimale ou pas de pratique du tout, le % de ménages déclarant n'avoir JAMAIS CULTIVE / AUTRES SOURCES DE REVENUS s'élève à 1%.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58%. Enfin le pourcentage déclarant ne pas avoir pratiqué de façon optimale l'agriculture à cause de l'INSECURITE LORS DE LA CULTURE OU DE LA RECOLTE (Raisons principale uniquement) est de 41%.</v>
      </c>
      <c r="AP40" s="92"/>
      <c r="AQ40" s="93"/>
      <c r="AR40" s="93"/>
      <c r="AS40" s="93"/>
      <c r="AT40" s="93"/>
      <c r="AU40" s="93"/>
      <c r="AV40" s="20" t="str">
        <f t="shared" si="14"/>
        <v xml:space="preserve">Dans la préfecture de Nananagribizi, pour la sous-préfecture de Kaga_Bandoro,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40" s="92"/>
      <c r="AX40" s="93"/>
      <c r="AY40" s="93"/>
      <c r="AZ40" s="93"/>
      <c r="BA40" s="93"/>
      <c r="BB40" s="20" t="str">
        <f t="shared" si="15"/>
        <v xml:space="preserve">Dans la préfecture de Nananagribizi, pour la sous-préfecture de Kaga_Bandoro,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40" s="147">
        <f>_xlfn.IFNA(VLOOKUP(CONCATENATE("wash_ipcSA_surlelieu",$B40),MSNA_Outcomes_IPC!$A:$H,8, FALSE),0)</f>
        <v>0</v>
      </c>
      <c r="BD40" s="147">
        <f>_xlfn.IFNA(VLOOKUP(CONCATENATE("wash_ipcSA_30-",$B40),MSNA_Outcomes_IPC!$A:$H,8, FALSE),0)</f>
        <v>0.46242834874634098</v>
      </c>
      <c r="BE40" s="147">
        <f>_xlfn.IFNA(VLOOKUP(CONCATENATE("wash_ipcSA_30+",$B40),MSNA_Outcomes_IPC!$A:$H,8, FALSE),0)</f>
        <v>0.131097042411081</v>
      </c>
      <c r="BF40" s="147">
        <f>_xlfn.IFNA(VLOOKUP(CONCATENATE("wash_ipcSnA",$B40),MSNA_Outcomes_IPC!$A:$H,8, FALSE),0)</f>
        <v>0.28967754716003302</v>
      </c>
      <c r="BG40" s="147">
        <f>_xlfn.IFNA(VLOOKUP(CONCATENATE("wash_ipcsurface",$B40),MSNA_Outcomes_IPC!$A:$H,8, FALSE),0)</f>
        <v>0.116797061682545</v>
      </c>
      <c r="BH40" s="131" t="str">
        <f t="shared" si="16"/>
        <v xml:space="preserve">Dans la préfecture de Nananagribizi, pour la sous-préfecture de Kaga_Bandoro, la porportion de ménages déclarant que l'eau provient d'une SOURCE AMELIOREE DISPONIBLE SUR LE LIEU est de 0%. La proportion déclarant que l'eau provient d'une SOURCE AMELIOREE et est DISPONIBLE A MOINS DE 30 MINUTES (aller-retour et temps d'attente inclu) s'élève à 
46% et le pourcentage déclarant une SOURCE AMELIOREE DISPONIBLE A PLUS DE 30 minutes (aller-retour et temps d'attente inclu) est de 13%. La proportion de ménages déclarant que l'eau provient d'une SOURCES NON AMELIOREE est de 29% et que l'eau provient directement des rivières, lacs, surface, etc., de 12%. </v>
      </c>
    </row>
    <row r="41" spans="1:60" ht="90.75" customHeight="1">
      <c r="A41" s="28" t="s">
        <v>92</v>
      </c>
      <c r="B41" s="80" t="s">
        <v>94</v>
      </c>
      <c r="C41" s="146">
        <f>_xlfn.IFNA(VLOOKUP(CONCATENATE("rtl_ipcconflit_comm",$B41),MSNA_Outcomes_IPC!$A:$H,8, FALSE),0)</f>
        <v>0</v>
      </c>
      <c r="D41" s="147">
        <f>_xlfn.IFNA(VLOOKUP(CONCATENATE("rtl_ipcconflit_arme",$B41),MSNA_Outcomes_IPC!$A:$H,8, FALSE),0)</f>
        <v>0</v>
      </c>
      <c r="E41" s="147">
        <f>_xlfn.IFNA(VLOOKUP(CONCATENATE("rtl_ipctranshumance",$B41),MSNA_Outcomes_IPC!$A:$H,8, FALSE),0)</f>
        <v>0</v>
      </c>
      <c r="F41" s="147">
        <f>_xlfn.IFNA(VLOOKUP(CONCATENATE("rtl_ipccatastophe_nat",$B41),MSNA_Outcomes_IPC!$A:$H,8, FALSE),0)</f>
        <v>0</v>
      </c>
      <c r="G41" s="147">
        <f>_xlfn.IFNA(VLOOKUP(CONCATENATE("rtl_ipcrecherche_service",$B41),MSNA_Outcomes_IPC!$A:$H,8, FALSE),0)</f>
        <v>0</v>
      </c>
      <c r="H41" s="147">
        <v>0</v>
      </c>
      <c r="I41" s="147">
        <f>_xlfn.IFNA(VLOOKUP(CONCATENATE("rtl_ipcautre",$B41),MSNA_Outcomes_IPC!$A:$H,8, FALSE),0)</f>
        <v>0</v>
      </c>
      <c r="J41" s="147">
        <f>_xlfn.IFNA(VLOOKUP(CONCATENATE("rtl_ipcnsp",$B41),MSNA_Outcomes_IPC!$A:$H,8, FALSE),0)</f>
        <v>0</v>
      </c>
      <c r="K41" s="20" t="str">
        <f t="shared" si="7"/>
        <v xml:space="preserve">Dans la préfecture de Nananagribizi, pour la sous-préfecture de Mbres, le pourcentage de ménages ayant quitté la localité d'origine (principale raison du premier déplacement) à cause de CONFLITS COMMUNAUTAIRES est de 0 %, à cause de CONFLITS ARMES (inclus affrontements et attaques armées) est de 0 %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41" s="147">
        <f>_xlfn.IFNA(VLOOKUP(CONCATENATE("length_idp_ipc1_mois",$B41),MSNA_Outcomes_IPC!$A:$H,8, FALSE),0)</f>
        <v>0</v>
      </c>
      <c r="M41" s="147">
        <f>_xlfn.IFNA(VLOOKUP(CONCATENATE("length_idp_ipc1_3_mois",$B41),MSNA_Outcomes_IPC!$A:$H,8, FALSE),0)</f>
        <v>0</v>
      </c>
      <c r="N41" s="147">
        <f>_xlfn.IFNA(VLOOKUP(CONCATENATE("length_idp_ipc 3_5_mois",$B41),MSNA_Outcomes_IPC!$A:$H,8, FALSE),0)</f>
        <v>0</v>
      </c>
      <c r="O41" s="147">
        <f>_xlfn.IFNA(VLOOKUP(CONCATENATE("length_idp_ipc5_12_mois",$B41),MSNA_Outcomes_IPC!$A:$H,8, FALSE),0)</f>
        <v>0</v>
      </c>
      <c r="P41" s="147">
        <f>_xlfn.IFNA(VLOOKUP(CONCATENATE("length_idp_ipc12_mois_ou_plus",$B41),MSNA_Outcomes_IPC!$A:$H,8, FALSE),0)</f>
        <v>0</v>
      </c>
      <c r="Q41" s="147">
        <f>_xlfn.IFNA(VLOOKUP(CONCATENATE("length_idp_ipcnsp",$B41),MSNA_Outcomes_IPC!$A:$H,8, FALSE),0)</f>
        <v>0</v>
      </c>
      <c r="R41" s="20" t="str">
        <f t="shared" si="8"/>
        <v xml:space="preserve">Dans la préfecture de Nananagribizi, pour la sous-préfecture de Mbres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0% et le pourcentage de ménages déplacés depuis PLUS D'UN AN est de 0 %. Le pourcentage de NON REPONDANTS est de 0%. </v>
      </c>
      <c r="S41" s="147">
        <f>_xlfn.IFNA(VLOOKUP(CONCATENATE("pin_mssc_rev4",$B41),MSNA_Outcomes_IPC!$A:$H,8, FALSE),0)</f>
        <v>0.72687128249146404</v>
      </c>
      <c r="T41" s="147">
        <f>_xlfn.IFNA(VLOOKUP(CONCATENATE("pin_mssc_rev3",$B41),MSNA_Outcomes_IPC!$A:$H,8, FALSE),0)</f>
        <v>0.203230035555994</v>
      </c>
      <c r="U41" s="147">
        <f>_xlfn.IFNA(VLOOKUP(CONCATENATE("pin_mssc_rev2",$B41),MSNA_Outcomes_IPC!$A:$H,8, FALSE),0)</f>
        <v>6.4355444699621497E-2</v>
      </c>
      <c r="V41" s="147">
        <f>_xlfn.IFNA(VLOOKUP(CONCATENATE("pin_mssc_rev1",$B41),MSNA_Outcomes_IPC!$A:$H,8, FALSE),0)</f>
        <v>5.5432372529204297E-3</v>
      </c>
      <c r="W41" s="20" t="str">
        <f t="shared" si="9"/>
        <v xml:space="preserve">Dans la préfecture de Nananagribizi, pour la sous-préfecture de Mbres, le pourcentage de ménages ayant moins de 50'000 XAF de revenu total pour le ménage par mois est de 73%, le pourcentage ayant entre 50'000 XAF et 100 000 XAF de revenu total par mois s'élève à 20 %, tandis que le pourcentage ayant entre 100'000 XAF et 200'000 XAF de revenu total pour le ménage par mois est de 6 % et que la part ayant plus de 200'000 XAF de revenu total par mois est de 1%. </v>
      </c>
      <c r="X41" s="147">
        <f>_xlfn.IFNA(VLOOKUP(CONCATENATE("pin_mssc_dep1",$B41),MSNA_Outcomes_IPC!$A:$H,8, FALSE),0)</f>
        <v>0.143533849755418</v>
      </c>
      <c r="Y41" s="147">
        <f>_xlfn.IFNA(VLOOKUP(CONCATENATE("pin_mssc_dep2",$B41),MSNA_Outcomes_IPC!$A:$H,8, FALSE),0)</f>
        <v>0.18135664531246701</v>
      </c>
      <c r="Z41" s="147">
        <f>_xlfn.IFNA(VLOOKUP(CONCATENATE("pin_mssc_dep3",$B41),MSNA_Outcomes_IPC!$A:$H,8, FALSE),0)</f>
        <v>0.185197716792453</v>
      </c>
      <c r="AA41" s="147">
        <f>_xlfn.IFNA(VLOOKUP(CONCATENATE("pin_mssc_dep4",$B41),MSNA_Outcomes_IPC!$A:$H,8, FALSE),0)</f>
        <v>0.18569364855994899</v>
      </c>
      <c r="AB41" s="147">
        <f>_xlfn.IFNA(VLOOKUP(CONCATENATE("pin_mssc_dep5",$B41),MSNA_Outcomes_IPC!$A:$H,8, FALSE),0)</f>
        <v>0.304218139579714</v>
      </c>
      <c r="AC41" s="20" t="str">
        <f t="shared" si="10"/>
        <v xml:space="preserve">Dans la préfecture de Nananagribizi, pour la sous-préfecture de Mbres, le pourcentage de ménages dont MOINS DE 30% DES DEPENSES sont consacrées à la NOURRITURE est de 14%, le pourcentage dont ENTRE 30% ET 50% des DEPENSES sont consacrées à la NOURRITURE est de 18 %, tandis que le pourcentage de ménages dont ENTRE 50% et 65% des DEPENSES sont consacrées à la NOURRITURE est de 19 %. La part ménages consacrant ENTRE 65% ET 75% DE LEURS DEPENSES à la NOURRITURE est de 19 % et le pourcentage consacrant PLUS DE 75% DE LEURS DEPENSES à la NOURRITURE est de 30%. </v>
      </c>
      <c r="AD41" s="147">
        <f>_xlfn.IFNA(VLOOKUP(CONCATENATE("secal_2_durable_ipc100%_durable",$B41),MSNA_Outcomes_IPC!$A:$H,8, FALSE),0)</f>
        <v>9.3361553442646197E-2</v>
      </c>
      <c r="AE41" s="147">
        <f>_xlfn.IFNA(VLOOKUP(CONCATENATE("secal_2_durable_ipc75+_durable",$B41),MSNA_Outcomes_IPC!$A:$H,8, FALSE),0)</f>
        <v>0.54502180500224695</v>
      </c>
      <c r="AF41" s="147">
        <f>_xlfn.IFNA(VLOOKUP(CONCATENATE("secal_2_durable_ipc50+_durable",$B41),MSNA_Outcomes_IPC!$A:$H,8, FALSE),0)</f>
        <v>0.277042678935561</v>
      </c>
      <c r="AG41" s="147">
        <f>_xlfn.IFNA(VLOOKUP(CONCATENATE("secal_2_durable_ipc50-_durable",$B41),MSNA_Outcomes_IPC!$A:$H,8, FALSE),0)</f>
        <v>8.4573962619546306E-2</v>
      </c>
      <c r="AH41" s="147">
        <f>_xlfn.IFNA(VLOOKUP(CONCATENATE("secal_2_durable_ipc0_durable",$B41),MSNA_Outcomes_IPC!$A:$H,8, FALSE),0)</f>
        <v>0</v>
      </c>
      <c r="AI41" s="20" t="str">
        <f t="shared" si="11"/>
        <v xml:space="preserve">Dans la préfecture de Nananagribizi, pour la sous-préfecture de Mbres , le pourcentage de ménages dont TOUS les aliments consommés proviennent de SOURCES DURABLES (propre prod, achats, chasse, troc) est de 9%, le pourcentage dont LA MAJORITE des aliments consommés (&gt; 75%) proviennent de SOURCES DURABLES (propre prod, achats, chasse, troc) est de 55%, le pourcentage dont PLUS DE LA MOITIE des aliments consommés (&gt; 50%) proviennent de SOURCES DURABLES (propre prod, achats, chasse, troc) est de 28%, le pourcentage de menages dont SEULE lA MOITIE OU MOINS des aliments consommés (&lt;= 50%) proviennent de SOURCES DURABLES (propre prod, achats, chasse, troc) est de 8%, le pourcentage de ménages  dont tous les aliments consommés proviennent de SOURCES NON DURABLES (emprunt, dons, aide) est de 0%. </v>
      </c>
      <c r="AJ41" s="147">
        <f>_xlfn.IFNA(VLOOKUP(CONCATENATE("secal_6_ipcNA",$B41),MSNA_Outcomes_IPC!$A:$H,8, FALSE),0)</f>
        <v>0.85514473209319297</v>
      </c>
      <c r="AK41" s="20" t="str">
        <f t="shared" si="12"/>
        <v xml:space="preserve">Dans la préfecture de Nananagribizi, pour la sous-préfecture de Mbres, le pourcentage de ménages déclarant avoir PRATIQUE L'AGRICULTURE DE FACON OPTIMALE, au cours de la saison, est de 86%. </v>
      </c>
      <c r="AL41" s="147">
        <f>_xlfn.IFNA(VLOOKUP(CONCATENATE("secal_6_raisons_ipcautre_activite",$B41),MSNA_Outcomes_IPC!$A:$H,8, FALSE),0)</f>
        <v>0</v>
      </c>
      <c r="AM41" s="147">
        <f>_xlfn.IFNA(VLOOKUP(CONCATENATE("secal_6_raisons_ipcmanque_semences_staff_fin_natur",$B41),MSNA_Outcomes_IPC!$A:$H,8, FALSE),0)</f>
        <v>0.433810375660173</v>
      </c>
      <c r="AN41" s="147">
        <f>_xlfn.IFNA(VLOOKUP(CONCATENATE("secal_6_raisons_ipcinsecurite",$B41),MSNA_Outcomes_IPC!$A:$H,8, FALSE),0)</f>
        <v>0.566189624339827</v>
      </c>
      <c r="AO41" s="20" t="str">
        <f t="shared" si="13"/>
        <v>Dans la préfecture de Nananagribizi, pour la sous-préfecture de Mbres,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43%. Enfin le pourcentage déclarant ne pas avoir pratiqué de façon optimale l'agriculture à cause de l'INSECURITE LORS DE LA CULTURE OU DE LA RECOLTE (Raisons principale uniquement) est de 57%.</v>
      </c>
      <c r="AP41" s="92"/>
      <c r="AQ41" s="93"/>
      <c r="AR41" s="93"/>
      <c r="AS41" s="93"/>
      <c r="AT41" s="93"/>
      <c r="AU41" s="93"/>
      <c r="AV41" s="20" t="str">
        <f t="shared" si="14"/>
        <v xml:space="preserve">Dans la préfecture de Nananagribizi, pour la sous-préfecture de Mbres,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41" s="92"/>
      <c r="AX41" s="93"/>
      <c r="AY41" s="93"/>
      <c r="AZ41" s="93"/>
      <c r="BA41" s="93"/>
      <c r="BB41" s="20" t="str">
        <f t="shared" si="15"/>
        <v xml:space="preserve">Dans la préfecture de Nananagribizi, pour la sous-préfecture de Mbres,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41" s="147">
        <f>_xlfn.IFNA(VLOOKUP(CONCATENATE("wash_ipcSA_surlelieu",$B41),MSNA_Outcomes_IPC!$A:$H,8, FALSE),0)</f>
        <v>7.3665663604840503E-2</v>
      </c>
      <c r="BD41" s="147">
        <f>_xlfn.IFNA(VLOOKUP(CONCATENATE("wash_ipcSA_30-",$B41),MSNA_Outcomes_IPC!$A:$H,8, FALSE),0)</f>
        <v>0.33982299036983399</v>
      </c>
      <c r="BE41" s="147">
        <f>_xlfn.IFNA(VLOOKUP(CONCATENATE("wash_ipcSA_30+",$B41),MSNA_Outcomes_IPC!$A:$H,8, FALSE),0)</f>
        <v>7.9931501429367599E-2</v>
      </c>
      <c r="BF41" s="147">
        <f>_xlfn.IFNA(VLOOKUP(CONCATENATE("wash_ipcSnA",$B41),MSNA_Outcomes_IPC!$A:$H,8, FALSE),0)</f>
        <v>0.41874923008501602</v>
      </c>
      <c r="BG41" s="147">
        <f>_xlfn.IFNA(VLOOKUP(CONCATENATE("wash_ipcsurface",$B41),MSNA_Outcomes_IPC!$A:$H,8, FALSE),0)</f>
        <v>8.7830614510941402E-2</v>
      </c>
      <c r="BH41" s="131" t="str">
        <f t="shared" si="16"/>
        <v xml:space="preserve">Dans la préfecture de Nananagribizi, pour la sous-préfecture de Mbres, la porportion de ménages déclarant que l'eau provient d'une SOURCE AMELIOREE DISPONIBLE SUR LE LIEU est de 7%. La proportion déclarant que l'eau provient d'une SOURCE AMELIOREE et est DISPONIBLE A MOINS DE 30 MINUTES (aller-retour et temps d'attente inclu) s'élève à 
34% et le pourcentage déclarant une SOURCE AMELIOREE DISPONIBLE A PLUS DE 30 minutes (aller-retour et temps d'attente inclu) est de 8%. La proportion de ménages déclarant que l'eau provient d'une SOURCES NON AMELIOREE est de 42% et que l'eau provient directement des rivières, lacs, surface, etc., de 9%. </v>
      </c>
    </row>
    <row r="42" spans="1:60" ht="90.75" customHeight="1">
      <c r="A42" s="28" t="s">
        <v>95</v>
      </c>
      <c r="B42" s="80" t="s">
        <v>96</v>
      </c>
      <c r="C42" s="146">
        <f>_xlfn.IFNA(VLOOKUP(CONCATENATE("rtl_ipcconflit_comm",$B42),MSNA_Outcomes_IPC!$A:$H,8, FALSE),0)</f>
        <v>0.47987000666894902</v>
      </c>
      <c r="D42" s="147">
        <f>_xlfn.IFNA(VLOOKUP(CONCATENATE("rtl_ipcconflit_arme",$B42),MSNA_Outcomes_IPC!$A:$H,8, FALSE),0)</f>
        <v>0.37148247561982101</v>
      </c>
      <c r="E42" s="147">
        <f>_xlfn.IFNA(VLOOKUP(CONCATENATE("rtl_ipctranshumance",$B42),MSNA_Outcomes_IPC!$A:$H,8, FALSE),0)</f>
        <v>0</v>
      </c>
      <c r="F42" s="147">
        <f>_xlfn.IFNA(VLOOKUP(CONCATENATE("rtl_ipccatastophe_nat",$B42),MSNA_Outcomes_IPC!$A:$H,8, FALSE),0)</f>
        <v>0</v>
      </c>
      <c r="G42" s="147">
        <f>_xlfn.IFNA(VLOOKUP(CONCATENATE("rtl_ipcrecherche_service",$B42),MSNA_Outcomes_IPC!$A:$H,8, FALSE),0)</f>
        <v>0</v>
      </c>
      <c r="H42" s="147">
        <v>0.1</v>
      </c>
      <c r="I42" s="147">
        <v>0.05</v>
      </c>
      <c r="J42" s="147">
        <f>_xlfn.IFNA(VLOOKUP(CONCATENATE("rtl_ipcnsp",$B42),MSNA_Outcomes_IPC!$A:$H,8, FALSE),0)</f>
        <v>0</v>
      </c>
      <c r="K42" s="20" t="str">
        <f t="shared" si="7"/>
        <v xml:space="preserve">Dans la préfecture de Ombelle Mpoko, pour la sous-préfecture de Bimbo, le pourcentage de ménages ayant quitté la localité d'origine (principale raison du premier déplacement) à cause de CONFLITS COMMUNAUTAIRES est de 48 %, à cause de CONFLITS ARMES (inclus affrontements et attaques armées) est de 37 %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10 % , à cause d'une AUTRE RAISON est de 5 %. Le pourcentage de NON REPONDANT est de 0%. </v>
      </c>
      <c r="L42" s="147">
        <f>_xlfn.IFNA(VLOOKUP(CONCATENATE("length_idp_ipc1_mois",$B42),MSNA_Outcomes_IPC!$A:$H,8, FALSE),0)</f>
        <v>0</v>
      </c>
      <c r="M42" s="147">
        <f>_xlfn.IFNA(VLOOKUP(CONCATENATE("length_idp_ipc1_3_mois",$B42),MSNA_Outcomes_IPC!$A:$H,8, FALSE),0)</f>
        <v>1.6809494565768E-2</v>
      </c>
      <c r="N42" s="147">
        <f>_xlfn.IFNA(VLOOKUP(CONCATENATE("length_idp_ipc 3_5_mois",$B42),MSNA_Outcomes_IPC!$A:$H,8, FALSE),0)</f>
        <v>6.6290220449904E-2</v>
      </c>
      <c r="O42" s="147">
        <f>_xlfn.IFNA(VLOOKUP(CONCATENATE("length_idp_ipc5_12_mois",$B42),MSNA_Outcomes_IPC!$A:$H,8, FALSE),0)</f>
        <v>0.18163632317422901</v>
      </c>
      <c r="P42" s="147">
        <f>_xlfn.IFNA(VLOOKUP(CONCATENATE("length_idp_ipc12_mois_ou_plus",$B42),MSNA_Outcomes_IPC!$A:$H,8, FALSE),0)</f>
        <v>0.73526396181009901</v>
      </c>
      <c r="Q42" s="147">
        <f>_xlfn.IFNA(VLOOKUP(CONCATENATE("length_idp_ipcnsp",$B42),MSNA_Outcomes_IPC!$A:$H,8, FALSE),0)</f>
        <v>0</v>
      </c>
      <c r="R42" s="20" t="str">
        <f t="shared" si="8"/>
        <v xml:space="preserve">Dans la préfecture de Ombelle Mpoko, pour la sous-préfecture de Bimbo et pour les personnes déplacées, le pourcentage de ménages déplacés depuis MOINS D'1 MOIS est de 0%, le pourcentage déplacés depuis ENTRE 1 ET 3 MOIS est de 2%, le pourcentage de ménages déplacés depuis ENTRE 3 et 5 MOIS est de 7%, le pourcentage déplacés depuis ENTRE 5 MOIS ET UN AN est de 18% et le pourcentage de ménages déplacés depuis PLUS D'UN AN est de 74 %. Le pourcentage de NON REPONDANTS est de 0%. </v>
      </c>
      <c r="S42" s="147">
        <f>_xlfn.IFNA(VLOOKUP(CONCATENATE("pin_mssc_rev4",$B42),MSNA_Outcomes_IPC!$A:$H,8, FALSE),0)</f>
        <v>0.32384913388751102</v>
      </c>
      <c r="T42" s="147">
        <f>_xlfn.IFNA(VLOOKUP(CONCATENATE("pin_mssc_rev3",$B42),MSNA_Outcomes_IPC!$A:$H,8, FALSE),0)</f>
        <v>0.59598653788580602</v>
      </c>
      <c r="U42" s="147">
        <f>_xlfn.IFNA(VLOOKUP(CONCATENATE("pin_mssc_rev2",$B42),MSNA_Outcomes_IPC!$A:$H,8, FALSE),0)</f>
        <v>8.0164328226682902E-2</v>
      </c>
      <c r="V42" s="147">
        <f>_xlfn.IFNA(VLOOKUP(CONCATENATE("pin_mssc_rev1",$B42),MSNA_Outcomes_IPC!$A:$H,8, FALSE),0)</f>
        <v>0</v>
      </c>
      <c r="W42" s="20" t="str">
        <f t="shared" si="9"/>
        <v xml:space="preserve">Dans la préfecture de Ombelle Mpoko, pour la sous-préfecture de Bimbo, le pourcentage de ménages ayant moins de 50'000 XAF de revenu total pour le ménage par mois est de 32%, le pourcentage ayant entre 50'000 XAF et 100 000 XAF de revenu total par mois s'élève à 60 %, tandis que le pourcentage ayant entre 100'000 XAF et 200'000 XAF de revenu total pour le ménage par mois est de 8 % et que la part ayant plus de 200'000 XAF de revenu total par mois est de 0%. </v>
      </c>
      <c r="X42" s="147">
        <f>_xlfn.IFNA(VLOOKUP(CONCATENATE("pin_mssc_dep1",$B42),MSNA_Outcomes_IPC!$A:$H,8, FALSE),0)</f>
        <v>1.5258071362081701E-3</v>
      </c>
      <c r="Y42" s="147">
        <f>_xlfn.IFNA(VLOOKUP(CONCATENATE("pin_mssc_dep2",$B42),MSNA_Outcomes_IPC!$A:$H,8, FALSE),0)</f>
        <v>0.120254320113429</v>
      </c>
      <c r="Z42" s="147">
        <f>_xlfn.IFNA(VLOOKUP(CONCATENATE("pin_mssc_dep3",$B42),MSNA_Outcomes_IPC!$A:$H,8, FALSE),0)</f>
        <v>0.150745333538294</v>
      </c>
      <c r="AA42" s="147">
        <f>_xlfn.IFNA(VLOOKUP(CONCATENATE("pin_mssc_dep4",$B42),MSNA_Outcomes_IPC!$A:$H,8, FALSE),0)</f>
        <v>0.28338470945696598</v>
      </c>
      <c r="AB42" s="147">
        <f>_xlfn.IFNA(VLOOKUP(CONCATENATE("pin_mssc_dep5",$B42),MSNA_Outcomes_IPC!$A:$H,8, FALSE),0)</f>
        <v>0.44408982975510197</v>
      </c>
      <c r="AC42" s="20" t="str">
        <f t="shared" si="10"/>
        <v xml:space="preserve">Dans la préfecture de Ombelle Mpoko, pour la sous-préfecture de Bimbo, le pourcentage de ménages dont MOINS DE 30% DES DEPENSES sont consacrées à la NOURRITURE est de 0%, le pourcentage dont ENTRE 30% ET 50% des DEPENSES sont consacrées à la NOURRITURE est de 12 %, tandis que le pourcentage de ménages dont ENTRE 50% et 65% des DEPENSES sont consacrées à la NOURRITURE est de 15 %. La part ménages consacrant ENTRE 65% ET 75% DE LEURS DEPENSES à la NOURRITURE est de 28 % et le pourcentage consacrant PLUS DE 75% DE LEURS DEPENSES à la NOURRITURE est de 44%. </v>
      </c>
      <c r="AD42" s="147">
        <f>_xlfn.IFNA(VLOOKUP(CONCATENATE("secal_2_durable_ipc100%_durable",$B42),MSNA_Outcomes_IPC!$A:$H,8, FALSE),0)</f>
        <v>0.207411394534433</v>
      </c>
      <c r="AE42" s="147">
        <f>_xlfn.IFNA(VLOOKUP(CONCATENATE("secal_2_durable_ipc75+_durable",$B42),MSNA_Outcomes_IPC!$A:$H,8, FALSE),0)</f>
        <v>0.50573100553581196</v>
      </c>
      <c r="AF42" s="147">
        <f>_xlfn.IFNA(VLOOKUP(CONCATENATE("secal_2_durable_ipc50+_durable",$B42),MSNA_Outcomes_IPC!$A:$H,8, FALSE),0)</f>
        <v>0.262402195156478</v>
      </c>
      <c r="AG42" s="147">
        <f>_xlfn.IFNA(VLOOKUP(CONCATENATE("secal_2_durable_ipc50-_durable",$B42),MSNA_Outcomes_IPC!$A:$H,8, FALSE),0)</f>
        <v>2.4455404773277099E-2</v>
      </c>
      <c r="AH42" s="147">
        <f>_xlfn.IFNA(VLOOKUP(CONCATENATE("secal_2_durable_ipc0_durable",$B42),MSNA_Outcomes_IPC!$A:$H,8, FALSE),0)</f>
        <v>0</v>
      </c>
      <c r="AI42" s="20" t="str">
        <f t="shared" si="11"/>
        <v xml:space="preserve">Dans la préfecture de Ombelle Mpoko, pour la sous-préfecture de Bimbo , le pourcentage de ménages dont TOUS les aliments consommés proviennent de SOURCES DURABLES (propre prod, achats, chasse, troc) est de 21%, le pourcentage dont LA MAJORITE des aliments consommés (&gt; 75%) proviennent de SOURCES DURABLES (propre prod, achats, chasse, troc) est de 51%, le pourcentage dont PLUS DE LA MOITIE des aliments consommés (&gt; 50%) proviennent de SOURCES DURABLES (propre prod, achats, chasse, troc) est de 26%, le pourcentage de menages dont SEULE lA MOITIE OU MOINS des aliments consommés (&lt;= 50%) proviennent de SOURCES DURABLES (propre prod, achats, chasse, troc) est de 2%, le pourcentage de ménages  dont tous les aliments consommés proviennent de SOURCES NON DURABLES (emprunt, dons, aide) est de 0%. </v>
      </c>
      <c r="AJ42" s="147">
        <f>_xlfn.IFNA(VLOOKUP(CONCATENATE("secal_6_ipcNA",$B42),MSNA_Outcomes_IPC!$A:$H,8, FALSE),0)</f>
        <v>0.85943139472651897</v>
      </c>
      <c r="AK42" s="20" t="str">
        <f t="shared" si="12"/>
        <v xml:space="preserve">Dans la préfecture de Ombelle Mpoko, pour la sous-préfecture de Bimbo, le pourcentage de ménages déclarant avoir PRATIQUE L'AGRICULTURE DE FACON OPTIMALE, au cours de la saison, est de 86%. </v>
      </c>
      <c r="AL42" s="147">
        <f>_xlfn.IFNA(VLOOKUP(CONCATENATE("secal_6_raisons_ipcautre_activite",$B42),MSNA_Outcomes_IPC!$A:$H,8, FALSE),0)</f>
        <v>0</v>
      </c>
      <c r="AM42" s="147">
        <f>_xlfn.IFNA(VLOOKUP(CONCATENATE("secal_6_raisons_ipcmanque_semences_staff_fin_natur",$B42),MSNA_Outcomes_IPC!$A:$H,8, FALSE),0)</f>
        <v>1</v>
      </c>
      <c r="AN42" s="147">
        <f>_xlfn.IFNA(VLOOKUP(CONCATENATE("secal_6_raisons_ipcinsecurite",$B42),MSNA_Outcomes_IPC!$A:$H,8, FALSE),0)</f>
        <v>0</v>
      </c>
      <c r="AO42" s="20" t="str">
        <f t="shared" si="13"/>
        <v>Dans la préfecture de Ombelle Mpoko, pour la sous-préfecture de Bimbo,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100%. Enfin le pourcentage déclarant ne pas avoir pratiqué de façon optimale l'agriculture à cause de l'INSECURITE LORS DE LA CULTURE OU DE LA RECOLTE (Raisons principale uniquement) est de 0%.</v>
      </c>
      <c r="AP42" s="92"/>
      <c r="AQ42" s="93"/>
      <c r="AR42" s="93"/>
      <c r="AS42" s="93"/>
      <c r="AT42" s="93"/>
      <c r="AU42" s="93"/>
      <c r="AV42" s="20" t="str">
        <f t="shared" si="14"/>
        <v xml:space="preserve">Dans la préfecture de Ombelle Mpoko, pour la sous-préfecture de Bimbo,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42" s="92"/>
      <c r="AX42" s="93"/>
      <c r="AY42" s="93"/>
      <c r="AZ42" s="93"/>
      <c r="BA42" s="93"/>
      <c r="BB42" s="20" t="str">
        <f t="shared" si="15"/>
        <v xml:space="preserve">Dans la préfecture de Ombelle Mpoko, pour la sous-préfecture de Bimbo,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42" s="147">
        <f>_xlfn.IFNA(VLOOKUP(CONCATENATE("wash_ipcSA_surlelieu",$B42),MSNA_Outcomes_IPC!$A:$H,8, FALSE),0)</f>
        <v>2.25377576913579E-2</v>
      </c>
      <c r="BD42" s="147">
        <f>_xlfn.IFNA(VLOOKUP(CONCATENATE("wash_ipcSA_30-",$B42),MSNA_Outcomes_IPC!$A:$H,8, FALSE),0)</f>
        <v>0.29508535234755601</v>
      </c>
      <c r="BE42" s="147">
        <f>_xlfn.IFNA(VLOOKUP(CONCATENATE("wash_ipcSA_30+",$B42),MSNA_Outcomes_IPC!$A:$H,8, FALSE),0)</f>
        <v>0.172929312694657</v>
      </c>
      <c r="BF42" s="147">
        <f>_xlfn.IFNA(VLOOKUP(CONCATENATE("wash_ipcSnA",$B42),MSNA_Outcomes_IPC!$A:$H,8, FALSE),0)</f>
        <v>0.45667696051349899</v>
      </c>
      <c r="BG42" s="147">
        <f>_xlfn.IFNA(VLOOKUP(CONCATENATE("wash_ipcsurface",$B42),MSNA_Outcomes_IPC!$A:$H,8, FALSE),0)</f>
        <v>5.2770616752930197E-2</v>
      </c>
      <c r="BH42" s="131" t="str">
        <f t="shared" si="16"/>
        <v xml:space="preserve">Dans la préfecture de Ombelle Mpoko, pour la sous-préfecture de Bimbo, la porportion de ménages déclarant que l'eau provient d'une SOURCE AMELIOREE DISPONIBLE SUR LE LIEU est de 2%. La proportion déclarant que l'eau provient d'une SOURCE AMELIOREE et est DISPONIBLE A MOINS DE 30 MINUTES (aller-retour et temps d'attente inclu) s'élève à 
30% et le pourcentage déclarant une SOURCE AMELIOREE DISPONIBLE A PLUS DE 30 minutes (aller-retour et temps d'attente inclu) est de 17%. La proportion de ménages déclarant que l'eau provient d'une SOURCES NON AMELIOREE est de 46% et que l'eau provient directement des rivières, lacs, surface, etc., de 5%. </v>
      </c>
    </row>
    <row r="43" spans="1:60" ht="90.75" customHeight="1">
      <c r="A43" s="28" t="s">
        <v>95</v>
      </c>
      <c r="B43" s="80" t="s">
        <v>97</v>
      </c>
      <c r="C43" s="146">
        <f>_xlfn.IFNA(VLOOKUP(CONCATENATE("rtl_ipcconflit_comm",$B43),MSNA_Outcomes_IPC!$A:$H,8, FALSE),0)</f>
        <v>0.25518018016701999</v>
      </c>
      <c r="D43" s="147">
        <f>_xlfn.IFNA(VLOOKUP(CONCATENATE("rtl_ipcconflit_arme",$B43),MSNA_Outcomes_IPC!$A:$H,8, FALSE),0)</f>
        <v>0.202927927947819</v>
      </c>
      <c r="E43" s="147">
        <f>_xlfn.IFNA(VLOOKUP(CONCATENATE("rtl_ipctranshumance",$B43),MSNA_Outcomes_IPC!$A:$H,8, FALSE),0)</f>
        <v>0</v>
      </c>
      <c r="F43" s="147">
        <f>_xlfn.IFNA(VLOOKUP(CONCATENATE("rtl_ipccatastophe_nat",$B43),MSNA_Outcomes_IPC!$A:$H,8, FALSE),0)</f>
        <v>0</v>
      </c>
      <c r="G43" s="147">
        <f>_xlfn.IFNA(VLOOKUP(CONCATENATE("rtl_ipcrecherche_service",$B43),MSNA_Outcomes_IPC!$A:$H,8, FALSE),0)</f>
        <v>0</v>
      </c>
      <c r="H43" s="147">
        <v>0.21</v>
      </c>
      <c r="I43" s="147">
        <v>0.33</v>
      </c>
      <c r="J43" s="147">
        <f>_xlfn.IFNA(VLOOKUP(CONCATENATE("rtl_ipcnsp",$B43),MSNA_Outcomes_IPC!$A:$H,8, FALSE),0)</f>
        <v>0</v>
      </c>
      <c r="K43" s="20" t="str">
        <f t="shared" si="7"/>
        <v xml:space="preserve">Dans la préfecture de Ombelle Mpoko, pour la sous-préfecture de Boali, le pourcentage de ménages ayant quitté la localité d'origine (principale raison du premier déplacement) à cause de CONFLITS COMMUNAUTAIRES est de 26 %, à cause de CONFLITS ARMES (inclus affrontements et attaques armées) est de 20 %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21 % , à cause d'une AUTRE RAISON est de 33 %. Le pourcentage de NON REPONDANT est de 0%. </v>
      </c>
      <c r="L43" s="147">
        <f>_xlfn.IFNA(VLOOKUP(CONCATENATE("length_idp_ipc1_mois",$B43),MSNA_Outcomes_IPC!$A:$H,8, FALSE),0)</f>
        <v>0</v>
      </c>
      <c r="M43" s="147">
        <f>_xlfn.IFNA(VLOOKUP(CONCATENATE("length_idp_ipc1_3_mois",$B43),MSNA_Outcomes_IPC!$A:$H,8, FALSE),0)</f>
        <v>0</v>
      </c>
      <c r="N43" s="147">
        <f>_xlfn.IFNA(VLOOKUP(CONCATENATE("length_idp_ipc 3_5_mois",$B43),MSNA_Outcomes_IPC!$A:$H,8, FALSE),0)</f>
        <v>0</v>
      </c>
      <c r="O43" s="147">
        <f>_xlfn.IFNA(VLOOKUP(CONCATENATE("length_idp_ipc5_12_mois",$B43),MSNA_Outcomes_IPC!$A:$H,8, FALSE),0)</f>
        <v>0.25518018016701999</v>
      </c>
      <c r="P43" s="147">
        <f>_xlfn.IFNA(VLOOKUP(CONCATENATE("length_idp_ipc12_mois_ou_plus",$B43),MSNA_Outcomes_IPC!$A:$H,8, FALSE),0)</f>
        <v>0.74481981983297996</v>
      </c>
      <c r="Q43" s="147">
        <f>_xlfn.IFNA(VLOOKUP(CONCATENATE("length_idp_ipcnsp",$B43),MSNA_Outcomes_IPC!$A:$H,8, FALSE),0)</f>
        <v>0</v>
      </c>
      <c r="R43" s="20" t="str">
        <f t="shared" si="8"/>
        <v xml:space="preserve">Dans la préfecture de Ombelle Mpoko, pour la sous-préfecture de Boali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26% et le pourcentage de ménages déplacés depuis PLUS D'UN AN est de 74 %. Le pourcentage de NON REPONDANTS est de 0%. </v>
      </c>
      <c r="S43" s="147">
        <f>_xlfn.IFNA(VLOOKUP(CONCATENATE("pin_mssc_rev4",$B43),MSNA_Outcomes_IPC!$A:$H,8, FALSE),0)</f>
        <v>0.49547406440215103</v>
      </c>
      <c r="T43" s="147">
        <f>_xlfn.IFNA(VLOOKUP(CONCATENATE("pin_mssc_rev3",$B43),MSNA_Outcomes_IPC!$A:$H,8, FALSE),0)</f>
        <v>0.47398445321850802</v>
      </c>
      <c r="U43" s="147">
        <f>_xlfn.IFNA(VLOOKUP(CONCATENATE("pin_mssc_rev2",$B43),MSNA_Outcomes_IPC!$A:$H,8, FALSE),0)</f>
        <v>3.0541482379341199E-2</v>
      </c>
      <c r="V43" s="147">
        <f>_xlfn.IFNA(VLOOKUP(CONCATENATE("pin_mssc_rev1",$B43),MSNA_Outcomes_IPC!$A:$H,8, FALSE),0)</f>
        <v>0</v>
      </c>
      <c r="W43" s="20" t="str">
        <f t="shared" si="9"/>
        <v xml:space="preserve">Dans la préfecture de Ombelle Mpoko, pour la sous-préfecture de Boali, le pourcentage de ménages ayant moins de 50'000 XAF de revenu total pour le ménage par mois est de 50%, le pourcentage ayant entre 50'000 XAF et 100 000 XAF de revenu total par mois s'élève à 47 %, tandis que le pourcentage ayant entre 100'000 XAF et 200'000 XAF de revenu total pour le ménage par mois est de 3 % et que la part ayant plus de 200'000 XAF de revenu total par mois est de 0%. </v>
      </c>
      <c r="X43" s="147">
        <f>_xlfn.IFNA(VLOOKUP(CONCATENATE("pin_mssc_dep1",$B43),MSNA_Outcomes_IPC!$A:$H,8, FALSE),0)</f>
        <v>5.2759067137999301E-3</v>
      </c>
      <c r="Y43" s="147">
        <f>_xlfn.IFNA(VLOOKUP(CONCATENATE("pin_mssc_dep2",$B43),MSNA_Outcomes_IPC!$A:$H,8, FALSE),0)</f>
        <v>8.5096168706097104E-3</v>
      </c>
      <c r="Z43" s="147">
        <f>_xlfn.IFNA(VLOOKUP(CONCATENATE("pin_mssc_dep3",$B43),MSNA_Outcomes_IPC!$A:$H,8, FALSE),0)</f>
        <v>0.12997298955182801</v>
      </c>
      <c r="AA43" s="147">
        <f>_xlfn.IFNA(VLOOKUP(CONCATENATE("pin_mssc_dep4",$B43),MSNA_Outcomes_IPC!$A:$H,8, FALSE),0)</f>
        <v>0.33123944549356599</v>
      </c>
      <c r="AB43" s="147">
        <f>_xlfn.IFNA(VLOOKUP(CONCATENATE("pin_mssc_dep5",$B43),MSNA_Outcomes_IPC!$A:$H,8, FALSE),0)</f>
        <v>0.52500204137019602</v>
      </c>
      <c r="AC43" s="20" t="str">
        <f t="shared" si="10"/>
        <v xml:space="preserve">Dans la préfecture de Ombelle Mpoko, pour la sous-préfecture de Boali, le pourcentage de ménages dont MOINS DE 30% DES DEPENSES sont consacrées à la NOURRITURE est de 1%, le pourcentage dont ENTRE 30% ET 50% des DEPENSES sont consacrées à la NOURRITURE est de 1 %, tandis que le pourcentage de ménages dont ENTRE 50% et 65% des DEPENSES sont consacrées à la NOURRITURE est de 13 %. La part ménages consacrant ENTRE 65% ET 75% DE LEURS DEPENSES à la NOURRITURE est de 33 % et le pourcentage consacrant PLUS DE 75% DE LEURS DEPENSES à la NOURRITURE est de 53%. </v>
      </c>
      <c r="AD43" s="147">
        <f>_xlfn.IFNA(VLOOKUP(CONCATENATE("secal_2_durable_ipc100%_durable",$B43),MSNA_Outcomes_IPC!$A:$H,8, FALSE),0)</f>
        <v>0.212920135084427</v>
      </c>
      <c r="AE43" s="147">
        <f>_xlfn.IFNA(VLOOKUP(CONCATENATE("secal_2_durable_ipc75+_durable",$B43),MSNA_Outcomes_IPC!$A:$H,8, FALSE),0)</f>
        <v>0.49816808601673901</v>
      </c>
      <c r="AF43" s="147">
        <f>_xlfn.IFNA(VLOOKUP(CONCATENATE("secal_2_durable_ipc50+_durable",$B43),MSNA_Outcomes_IPC!$A:$H,8, FALSE),0)</f>
        <v>0.286626405287006</v>
      </c>
      <c r="AG43" s="147">
        <f>_xlfn.IFNA(VLOOKUP(CONCATENATE("secal_2_durable_ipc50-_durable",$B43),MSNA_Outcomes_IPC!$A:$H,8, FALSE),0)</f>
        <v>2.28537361182833E-3</v>
      </c>
      <c r="AH43" s="147">
        <f>_xlfn.IFNA(VLOOKUP(CONCATENATE("secal_2_durable_ipc0_durable",$B43),MSNA_Outcomes_IPC!$A:$H,8, FALSE),0)</f>
        <v>0</v>
      </c>
      <c r="AI43" s="20" t="str">
        <f t="shared" si="11"/>
        <v xml:space="preserve">Dans la préfecture de Ombelle Mpoko, pour la sous-préfecture de Boali , le pourcentage de ménages dont TOUS les aliments consommés proviennent de SOURCES DURABLES (propre prod, achats, chasse, troc) est de 21%, le pourcentage dont LA MAJORITE des aliments consommés (&gt; 75%) proviennent de SOURCES DURABLES (propre prod, achats, chasse, troc) est de 50%, le pourcentage dont PLUS DE LA MOITIE des aliments consommés (&gt; 50%) proviennent de SOURCES DURABLES (propre prod, achats, chasse, troc) est de 29%, le pourcentage de menages dont SEULE lA MOITIE OU MOINS des aliments consommés (&lt;= 50%) proviennent de SOURCES DURABLES (propre prod, achats, chasse, troc) est de 0%, le pourcentage de ménages  dont tous les aliments consommés proviennent de SOURCES NON DURABLES (emprunt, dons, aide) est de 0%. </v>
      </c>
      <c r="AJ43" s="147">
        <f>_xlfn.IFNA(VLOOKUP(CONCATENATE("secal_6_ipcNA",$B43),MSNA_Outcomes_IPC!$A:$H,8, FALSE),0)</f>
        <v>0.94810678163328399</v>
      </c>
      <c r="AK43" s="20" t="str">
        <f t="shared" si="12"/>
        <v xml:space="preserve">Dans la préfecture de Ombelle Mpoko, pour la sous-préfecture de Boali, le pourcentage de ménages déclarant avoir PRATIQUE L'AGRICULTURE DE FACON OPTIMALE, au cours de la saison, est de 95%. </v>
      </c>
      <c r="AL43" s="147">
        <f>_xlfn.IFNA(VLOOKUP(CONCATENATE("secal_6_raisons_ipcautre_activite",$B43),MSNA_Outcomes_IPC!$A:$H,8, FALSE),0)</f>
        <v>0</v>
      </c>
      <c r="AM43" s="147">
        <f>_xlfn.IFNA(VLOOKUP(CONCATENATE("secal_6_raisons_ipcmanque_semences_staff_fin_natur",$B43),MSNA_Outcomes_IPC!$A:$H,8, FALSE),0)</f>
        <v>1</v>
      </c>
      <c r="AN43" s="147">
        <f>_xlfn.IFNA(VLOOKUP(CONCATENATE("secal_6_raisons_ipcinsecurite",$B43),MSNA_Outcomes_IPC!$A:$H,8, FALSE),0)</f>
        <v>0</v>
      </c>
      <c r="AO43" s="20" t="str">
        <f t="shared" si="13"/>
        <v>Dans la préfecture de Ombelle Mpoko, pour la sous-préfecture de Boali,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100%. Enfin le pourcentage déclarant ne pas avoir pratiqué de façon optimale l'agriculture à cause de l'INSECURITE LORS DE LA CULTURE OU DE LA RECOLTE (Raisons principale uniquement) est de 0%.</v>
      </c>
      <c r="AP43" s="92"/>
      <c r="AQ43" s="93"/>
      <c r="AR43" s="93"/>
      <c r="AS43" s="93"/>
      <c r="AT43" s="93"/>
      <c r="AU43" s="93"/>
      <c r="AV43" s="20" t="str">
        <f t="shared" si="14"/>
        <v xml:space="preserve">Dans la préfecture de Ombelle Mpoko, pour la sous-préfecture de Boali,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43" s="92"/>
      <c r="AX43" s="93"/>
      <c r="AY43" s="93"/>
      <c r="AZ43" s="93"/>
      <c r="BA43" s="93"/>
      <c r="BB43" s="20" t="str">
        <f t="shared" si="15"/>
        <v xml:space="preserve">Dans la préfecture de Ombelle Mpoko, pour la sous-préfecture de Boali,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43" s="147">
        <f>_xlfn.IFNA(VLOOKUP(CONCATENATE("wash_ipcSA_surlelieu",$B43),MSNA_Outcomes_IPC!$A:$H,8, FALSE),0)</f>
        <v>3.4113700051561502E-2</v>
      </c>
      <c r="BD43" s="147">
        <f>_xlfn.IFNA(VLOOKUP(CONCATENATE("wash_ipcSA_30-",$B43),MSNA_Outcomes_IPC!$A:$H,8, FALSE),0)</f>
        <v>0.47379304012489798</v>
      </c>
      <c r="BE43" s="147">
        <f>_xlfn.IFNA(VLOOKUP(CONCATENATE("wash_ipcSA_30+",$B43),MSNA_Outcomes_IPC!$A:$H,8, FALSE),0)</f>
        <v>0.26420147585760501</v>
      </c>
      <c r="BF43" s="147">
        <f>_xlfn.IFNA(VLOOKUP(CONCATENATE("wash_ipcSnA",$B43),MSNA_Outcomes_IPC!$A:$H,8, FALSE),0)</f>
        <v>0.14013760319032301</v>
      </c>
      <c r="BG43" s="147">
        <f>_xlfn.IFNA(VLOOKUP(CONCATENATE("wash_ipcsurface",$B43),MSNA_Outcomes_IPC!$A:$H,8, FALSE),0)</f>
        <v>8.7754180775613103E-2</v>
      </c>
      <c r="BH43" s="131" t="str">
        <f t="shared" si="16"/>
        <v xml:space="preserve">Dans la préfecture de Ombelle Mpoko, pour la sous-préfecture de Boali, la porportion de ménages déclarant que l'eau provient d'une SOURCE AMELIOREE DISPONIBLE SUR LE LIEU est de 3%. La proportion déclarant que l'eau provient d'une SOURCE AMELIOREE et est DISPONIBLE A MOINS DE 30 MINUTES (aller-retour et temps d'attente inclu) s'élève à 
47% et le pourcentage déclarant une SOURCE AMELIOREE DISPONIBLE A PLUS DE 30 minutes (aller-retour et temps d'attente inclu) est de 26%. La proportion de ménages déclarant que l'eau provient d'une SOURCES NON AMELIOREE est de 14% et que l'eau provient directement des rivières, lacs, surface, etc., de 9%. </v>
      </c>
    </row>
    <row r="44" spans="1:60" ht="90.75" customHeight="1">
      <c r="A44" s="28" t="s">
        <v>95</v>
      </c>
      <c r="B44" s="80" t="s">
        <v>98</v>
      </c>
      <c r="C44" s="146">
        <f>_xlfn.IFNA(VLOOKUP(CONCATENATE("rtl_ipcconflit_comm",$B44),MSNA_Outcomes_IPC!$A:$H,8, FALSE),0)</f>
        <v>0</v>
      </c>
      <c r="D44" s="147">
        <f>_xlfn.IFNA(VLOOKUP(CONCATENATE("rtl_ipcconflit_arme",$B44),MSNA_Outcomes_IPC!$A:$H,8, FALSE),0)</f>
        <v>0.88219895289069294</v>
      </c>
      <c r="E44" s="147">
        <f>_xlfn.IFNA(VLOOKUP(CONCATENATE("rtl_ipctranshumance",$B44),MSNA_Outcomes_IPC!$A:$H,8, FALSE),0)</f>
        <v>0</v>
      </c>
      <c r="F44" s="147">
        <f>_xlfn.IFNA(VLOOKUP(CONCATENATE("rtl_ipccatastophe_nat",$B44),MSNA_Outcomes_IPC!$A:$H,8, FALSE),0)</f>
        <v>0</v>
      </c>
      <c r="G44" s="147">
        <f>_xlfn.IFNA(VLOOKUP(CONCATENATE("rtl_ipcrecherche_service",$B44),MSNA_Outcomes_IPC!$A:$H,8, FALSE),0)</f>
        <v>3.5994764387140797E-2</v>
      </c>
      <c r="H44" s="147">
        <v>0.08</v>
      </c>
      <c r="I44" s="147">
        <v>0</v>
      </c>
      <c r="J44" s="147">
        <f>_xlfn.IFNA(VLOOKUP(CONCATENATE("rtl_ipcnsp",$B44),MSNA_Outcomes_IPC!$A:$H,8, FALSE),0)</f>
        <v>0</v>
      </c>
      <c r="K44" s="20" t="str">
        <f t="shared" si="7"/>
        <v xml:space="preserve">Dans la préfecture de Ombelle Mpoko, pour la sous-préfecture de Bogangolo, le pourcentage de ménages ayant quitté la localité d'origine (principale raison du premier déplacement) à cause de CONFLITS COMMUNAUTAIRES est de 0 %, à cause de CONFLITS ARMES (inclus affrontements et attaques armées) est de 88 % , à cause de l'ARRIVEE DE GROUPES D'ELEVEURS TRANSHUMANTS (armés ou non) est de 0 %, à cause de CATASTROPHES NATURELLES (inondations, feux de brousse,…) est de 0 %, à cause de la RECHERCHE DE SERVICES (santé, éducation, etc.) est de 4 %, à cause de la RECHERCHE DE MOYENS D'EXISTENCE est de 8 % , à cause d'une AUTRE RAISON est de 0 %. Le pourcentage de NON REPONDANT est de 0%. </v>
      </c>
      <c r="L44" s="147">
        <f>_xlfn.IFNA(VLOOKUP(CONCATENATE("length_idp_ipc1_mois",$B44),MSNA_Outcomes_IPC!$A:$H,8, FALSE),0)</f>
        <v>0.25479930192712902</v>
      </c>
      <c r="M44" s="147">
        <f>_xlfn.IFNA(VLOOKUP(CONCATENATE("length_idp_ipc1_3_mois",$B44),MSNA_Outcomes_IPC!$A:$H,8, FALSE),0)</f>
        <v>0</v>
      </c>
      <c r="N44" s="147">
        <f>_xlfn.IFNA(VLOOKUP(CONCATENATE("length_idp_ipc 3_5_mois",$B44),MSNA_Outcomes_IPC!$A:$H,8, FALSE),0)</f>
        <v>0</v>
      </c>
      <c r="O44" s="147">
        <f>_xlfn.IFNA(VLOOKUP(CONCATENATE("length_idp_ipc5_12_mois",$B44),MSNA_Outcomes_IPC!$A:$H,8, FALSE),0)</f>
        <v>3.5994764387140797E-2</v>
      </c>
      <c r="P44" s="147">
        <f>_xlfn.IFNA(VLOOKUP(CONCATENATE("length_idp_ipc12_mois_ou_plus",$B44),MSNA_Outcomes_IPC!$A:$H,8, FALSE),0)</f>
        <v>0.70920593368573004</v>
      </c>
      <c r="Q44" s="147">
        <f>_xlfn.IFNA(VLOOKUP(CONCATENATE("length_idp_ipcnsp",$B44),MSNA_Outcomes_IPC!$A:$H,8, FALSE),0)</f>
        <v>0</v>
      </c>
      <c r="R44" s="20" t="str">
        <f t="shared" si="8"/>
        <v xml:space="preserve">Dans la préfecture de Ombelle Mpoko, pour la sous-préfecture de Bogangolo et pour les personnes déplacées, le pourcentage de ménages déplacés depuis MOINS D'1 MOIS est de 25%, le pourcentage déplacés depuis ENTRE 1 ET 3 MOIS est de 0%, le pourcentage de ménages déplacés depuis ENTRE 3 et 5 MOIS est de 0%, le pourcentage déplacés depuis ENTRE 5 MOIS ET UN AN est de 4% et le pourcentage de ménages déplacés depuis PLUS D'UN AN est de 71 %. Le pourcentage de NON REPONDANTS est de 0%. </v>
      </c>
      <c r="S44" s="147">
        <f>_xlfn.IFNA(VLOOKUP(CONCATENATE("pin_mssc_rev4",$B44),MSNA_Outcomes_IPC!$A:$H,8, FALSE),0)</f>
        <v>0.77035230868472304</v>
      </c>
      <c r="T44" s="147">
        <f>_xlfn.IFNA(VLOOKUP(CONCATENATE("pin_mssc_rev3",$B44),MSNA_Outcomes_IPC!$A:$H,8, FALSE),0)</f>
        <v>0.21598916591637099</v>
      </c>
      <c r="U44" s="147">
        <f>_xlfn.IFNA(VLOOKUP(CONCATENATE("pin_mssc_rev2",$B44),MSNA_Outcomes_IPC!$A:$H,8, FALSE),0)</f>
        <v>1.3658525398906499E-2</v>
      </c>
      <c r="V44" s="147">
        <f>_xlfn.IFNA(VLOOKUP(CONCATENATE("pin_mssc_rev1",$B44),MSNA_Outcomes_IPC!$A:$H,8, FALSE),0)</f>
        <v>0</v>
      </c>
      <c r="W44" s="20" t="str">
        <f t="shared" si="9"/>
        <v xml:space="preserve">Dans la préfecture de Ombelle Mpoko, pour la sous-préfecture de Bogangolo, le pourcentage de ménages ayant moins de 50'000 XAF de revenu total pour le ménage par mois est de 77%, le pourcentage ayant entre 50'000 XAF et 100 000 XAF de revenu total par mois s'élève à 22 %, tandis que le pourcentage ayant entre 100'000 XAF et 200'000 XAF de revenu total pour le ménage par mois est de 1 % et que la part ayant plus de 200'000 XAF de revenu total par mois est de 0%. </v>
      </c>
      <c r="X44" s="147">
        <f>_xlfn.IFNA(VLOOKUP(CONCATENATE("pin_mssc_dep1",$B44),MSNA_Outcomes_IPC!$A:$H,8, FALSE),0)</f>
        <v>1.64898727468176E-2</v>
      </c>
      <c r="Y44" s="147">
        <f>_xlfn.IFNA(VLOOKUP(CONCATENATE("pin_mssc_dep2",$B44),MSNA_Outcomes_IPC!$A:$H,8, FALSE),0)</f>
        <v>0.14720996867303501</v>
      </c>
      <c r="Z44" s="147">
        <f>_xlfn.IFNA(VLOOKUP(CONCATENATE("pin_mssc_dep3",$B44),MSNA_Outcomes_IPC!$A:$H,8, FALSE),0)</f>
        <v>0.22430740349122399</v>
      </c>
      <c r="AA44" s="147">
        <f>_xlfn.IFNA(VLOOKUP(CONCATENATE("pin_mssc_dep4",$B44),MSNA_Outcomes_IPC!$A:$H,8, FALSE),0)</f>
        <v>0.211017422901426</v>
      </c>
      <c r="AB44" s="147">
        <f>_xlfn.IFNA(VLOOKUP(CONCATENATE("pin_mssc_dep5",$B44),MSNA_Outcomes_IPC!$A:$H,8, FALSE),0)</f>
        <v>0.40097533218749698</v>
      </c>
      <c r="AC44" s="20" t="str">
        <f t="shared" si="10"/>
        <v xml:space="preserve">Dans la préfecture de Ombelle Mpoko, pour la sous-préfecture de Bogangolo, le pourcentage de ménages dont MOINS DE 30% DES DEPENSES sont consacrées à la NOURRITURE est de 2%, le pourcentage dont ENTRE 30% ET 50% des DEPENSES sont consacrées à la NOURRITURE est de 15 %, tandis que le pourcentage de ménages dont ENTRE 50% et 65% des DEPENSES sont consacrées à la NOURRITURE est de 22 %. La part ménages consacrant ENTRE 65% ET 75% DE LEURS DEPENSES à la NOURRITURE est de 21 % et le pourcentage consacrant PLUS DE 75% DE LEURS DEPENSES à la NOURRITURE est de 40%. </v>
      </c>
      <c r="AD44" s="147">
        <f>_xlfn.IFNA(VLOOKUP(CONCATENATE("secal_2_durable_ipc100%_durable",$B44),MSNA_Outcomes_IPC!$A:$H,8, FALSE),0)</f>
        <v>0.31238254282986999</v>
      </c>
      <c r="AE44" s="147">
        <f>_xlfn.IFNA(VLOOKUP(CONCATENATE("secal_2_durable_ipc75+_durable",$B44),MSNA_Outcomes_IPC!$A:$H,8, FALSE),0)</f>
        <v>0.53444732245445503</v>
      </c>
      <c r="AF44" s="147">
        <f>_xlfn.IFNA(VLOOKUP(CONCATENATE("secal_2_durable_ipc50+_durable",$B44),MSNA_Outcomes_IPC!$A:$H,8, FALSE),0)</f>
        <v>0.14796941146725301</v>
      </c>
      <c r="AG44" s="147">
        <f>_xlfn.IFNA(VLOOKUP(CONCATENATE("secal_2_durable_ipc50-_durable",$B44),MSNA_Outcomes_IPC!$A:$H,8, FALSE),0)</f>
        <v>5.2007232484215698E-3</v>
      </c>
      <c r="AH44" s="147">
        <f>_xlfn.IFNA(VLOOKUP(CONCATENATE("secal_2_durable_ipc0_durable",$B44),MSNA_Outcomes_IPC!$A:$H,8, FALSE),0)</f>
        <v>0</v>
      </c>
      <c r="AI44" s="20" t="str">
        <f t="shared" si="11"/>
        <v xml:space="preserve">Dans la préfecture de Ombelle Mpoko, pour la sous-préfecture de Bogangolo , le pourcentage de ménages dont TOUS les aliments consommés proviennent de SOURCES DURABLES (propre prod, achats, chasse, troc) est de 31%, le pourcentage dont LA MAJORITE des aliments consommés (&gt; 75%) proviennent de SOURCES DURABLES (propre prod, achats, chasse, troc) est de 53%, le pourcentage dont PLUS DE LA MOITIE des aliments consommés (&gt; 50%) proviennent de SOURCES DURABLES (propre prod, achats, chasse, troc) est de 15%, le pourcentage de menages dont SEULE lA MOITIE OU MOINS des aliments consommés (&lt;= 50%) proviennent de SOURCES DURABLES (propre prod, achats, chasse, troc) est de 1%, le pourcentage de ménages  dont tous les aliments consommés proviennent de SOURCES NON DURABLES (emprunt, dons, aide) est de 0%. </v>
      </c>
      <c r="AJ44" s="147">
        <f>_xlfn.IFNA(VLOOKUP(CONCATENATE("secal_6_ipcNA",$B44),MSNA_Outcomes_IPC!$A:$H,8, FALSE),0)</f>
        <v>0.892103570339838</v>
      </c>
      <c r="AK44" s="20" t="str">
        <f t="shared" si="12"/>
        <v xml:space="preserve">Dans la préfecture de Ombelle Mpoko, pour la sous-préfecture de Bogangolo, le pourcentage de ménages déclarant avoir PRATIQUE L'AGRICULTURE DE FACON OPTIMALE, au cours de la saison, est de 89%. </v>
      </c>
      <c r="AL44" s="147">
        <f>_xlfn.IFNA(VLOOKUP(CONCATENATE("secal_6_raisons_ipcautre_activite",$B44),MSNA_Outcomes_IPC!$A:$H,8, FALSE),0)</f>
        <v>0</v>
      </c>
      <c r="AM44" s="147">
        <f>_xlfn.IFNA(VLOOKUP(CONCATENATE("secal_6_raisons_ipcmanque_semences_staff_fin_natur",$B44),MSNA_Outcomes_IPC!$A:$H,8, FALSE),0)</f>
        <v>1</v>
      </c>
      <c r="AN44" s="147">
        <f>_xlfn.IFNA(VLOOKUP(CONCATENATE("secal_6_raisons_ipcinsecurite",$B44),MSNA_Outcomes_IPC!$A:$H,8, FALSE),0)</f>
        <v>0</v>
      </c>
      <c r="AO44" s="20" t="str">
        <f t="shared" si="13"/>
        <v>Dans la préfecture de Ombelle Mpoko, pour la sous-préfecture de Bogangolo,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100%. Enfin le pourcentage déclarant ne pas avoir pratiqué de façon optimale l'agriculture à cause de l'INSECURITE LORS DE LA CULTURE OU DE LA RECOLTE (Raisons principale uniquement) est de 0%.</v>
      </c>
      <c r="AP44" s="92"/>
      <c r="AQ44" s="93"/>
      <c r="AR44" s="93"/>
      <c r="AS44" s="93"/>
      <c r="AT44" s="93"/>
      <c r="AU44" s="93"/>
      <c r="AV44" s="20" t="str">
        <f t="shared" si="14"/>
        <v xml:space="preserve">Dans la préfecture de Ombelle Mpoko, pour la sous-préfecture de Bogangolo,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44" s="92"/>
      <c r="AX44" s="93"/>
      <c r="AY44" s="93"/>
      <c r="AZ44" s="93"/>
      <c r="BA44" s="93"/>
      <c r="BB44" s="20" t="str">
        <f t="shared" si="15"/>
        <v xml:space="preserve">Dans la préfecture de Ombelle Mpoko, pour la sous-préfecture de Bogangolo,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44" s="147">
        <f>_xlfn.IFNA(VLOOKUP(CONCATENATE("wash_ipcSA_surlelieu",$B44),MSNA_Outcomes_IPC!$A:$H,8, FALSE),0)</f>
        <v>0</v>
      </c>
      <c r="BD44" s="147">
        <f>_xlfn.IFNA(VLOOKUP(CONCATENATE("wash_ipcSA_30-",$B44),MSNA_Outcomes_IPC!$A:$H,8, FALSE),0)</f>
        <v>0.39573899756773601</v>
      </c>
      <c r="BE44" s="147">
        <f>_xlfn.IFNA(VLOOKUP(CONCATENATE("wash_ipcSA_30+",$B44),MSNA_Outcomes_IPC!$A:$H,8, FALSE),0)</f>
        <v>0.44376637371678002</v>
      </c>
      <c r="BF44" s="147">
        <f>_xlfn.IFNA(VLOOKUP(CONCATENATE("wash_ipcSnA",$B44),MSNA_Outcomes_IPC!$A:$H,8, FALSE),0)</f>
        <v>7.1484640156964305E-2</v>
      </c>
      <c r="BG44" s="147">
        <f>_xlfn.IFNA(VLOOKUP(CONCATENATE("wash_ipcsurface",$B44),MSNA_Outcomes_IPC!$A:$H,8, FALSE),0)</f>
        <v>8.9009988558520201E-2</v>
      </c>
      <c r="BH44" s="131" t="str">
        <f t="shared" si="16"/>
        <v xml:space="preserve">Dans la préfecture de Ombelle Mpoko, pour la sous-préfecture de Bogangolo, la porportion de ménages déclarant que l'eau provient d'une SOURCE AMELIOREE DISPONIBLE SUR LE LIEU est de 0%. La proportion déclarant que l'eau provient d'une SOURCE AMELIOREE et est DISPONIBLE A MOINS DE 30 MINUTES (aller-retour et temps d'attente inclu) s'élève à 
40% et le pourcentage déclarant une SOURCE AMELIOREE DISPONIBLE A PLUS DE 30 minutes (aller-retour et temps d'attente inclu) est de 44%. La proportion de ménages déclarant que l'eau provient d'une SOURCES NON AMELIOREE est de 7% et que l'eau provient directement des rivières, lacs, surface, etc., de 9%. </v>
      </c>
    </row>
    <row r="45" spans="1:60" ht="90.75" customHeight="1">
      <c r="A45" s="28" t="s">
        <v>95</v>
      </c>
      <c r="B45" s="80" t="s">
        <v>99</v>
      </c>
      <c r="C45" s="146">
        <f>_xlfn.IFNA(VLOOKUP(CONCATENATE("rtl_ipcconflit_comm",$B45),MSNA_Outcomes_IPC!$A:$H,8, FALSE),0)</f>
        <v>0.27116194220881801</v>
      </c>
      <c r="D45" s="147">
        <f>_xlfn.IFNA(VLOOKUP(CONCATENATE("rtl_ipcconflit_arme",$B45),MSNA_Outcomes_IPC!$A:$H,8, FALSE),0)</f>
        <v>0.57360848961990896</v>
      </c>
      <c r="E45" s="147">
        <f>_xlfn.IFNA(VLOOKUP(CONCATENATE("rtl_ipctranshumance",$B45),MSNA_Outcomes_IPC!$A:$H,8, FALSE),0)</f>
        <v>9.3514511678949405E-2</v>
      </c>
      <c r="F45" s="147">
        <f>_xlfn.IFNA(VLOOKUP(CONCATENATE("rtl_ipccatastophe_nat",$B45),MSNA_Outcomes_IPC!$A:$H,8, FALSE),0)</f>
        <v>0</v>
      </c>
      <c r="G45" s="147">
        <f>_xlfn.IFNA(VLOOKUP(CONCATENATE("rtl_ipcrecherche_service",$B45),MSNA_Outcomes_IPC!$A:$H,8, FALSE),0)</f>
        <v>0</v>
      </c>
      <c r="H45" s="147">
        <v>0</v>
      </c>
      <c r="I45" s="147">
        <f>_xlfn.IFNA(VLOOKUP(CONCATENATE("rtl_ipcautre",$B45),MSNA_Outcomes_IPC!$A:$H,8, FALSE),0)</f>
        <v>6.1715056492323603E-2</v>
      </c>
      <c r="J45" s="147">
        <f>_xlfn.IFNA(VLOOKUP(CONCATENATE("rtl_ipcnsp",$B45),MSNA_Outcomes_IPC!$A:$H,8, FALSE),0)</f>
        <v>0</v>
      </c>
      <c r="K45" s="20" t="str">
        <f t="shared" si="7"/>
        <v xml:space="preserve">Dans la préfecture de Ombelle Mpoko, pour la sous-préfecture de Bossembele, le pourcentage de ménages ayant quitté la localité d'origine (principale raison du premier déplacement) à cause de CONFLITS COMMUNAUTAIRES est de 27 %, à cause de CONFLITS ARMES (inclus affrontements et attaques armées) est de 57 % , à cause de l'ARRIVEE DE GROUPES D'ELEVEURS TRANSHUMANTS (armés ou non) est de 9 %, à cause de CATASTROPHES NATURELLES (inondations, feux de brousse,…) est de 0 %, à cause de la RECHERCHE DE SERVICES (santé, éducation, etc.) est de 0 %, à cause de la RECHERCHE DE MOYENS D'EXISTENCE est de 0 % , à cause d'une AUTRE RAISON est de 6 %. Le pourcentage de NON REPONDANT est de 0%. </v>
      </c>
      <c r="L45" s="147">
        <f>_xlfn.IFNA(VLOOKUP(CONCATENATE("length_idp_ipc1_mois",$B45),MSNA_Outcomes_IPC!$A:$H,8, FALSE),0)</f>
        <v>0</v>
      </c>
      <c r="M45" s="147">
        <f>_xlfn.IFNA(VLOOKUP(CONCATENATE("length_idp_ipc1_3_mois",$B45),MSNA_Outcomes_IPC!$A:$H,8, FALSE),0)</f>
        <v>0</v>
      </c>
      <c r="N45" s="147">
        <f>_xlfn.IFNA(VLOOKUP(CONCATENATE("length_idp_ipc 3_5_mois",$B45),MSNA_Outcomes_IPC!$A:$H,8, FALSE),0)</f>
        <v>0</v>
      </c>
      <c r="O45" s="147">
        <f>_xlfn.IFNA(VLOOKUP(CONCATENATE("length_idp_ipc5_12_mois",$B45),MSNA_Outcomes_IPC!$A:$H,8, FALSE),0)</f>
        <v>0.28054353503684798</v>
      </c>
      <c r="P45" s="147">
        <f>_xlfn.IFNA(VLOOKUP(CONCATENATE("length_idp_ipc12_mois_ou_plus",$B45),MSNA_Outcomes_IPC!$A:$H,8, FALSE),0)</f>
        <v>0.71945646496315196</v>
      </c>
      <c r="Q45" s="147">
        <f>_xlfn.IFNA(VLOOKUP(CONCATENATE("length_idp_ipcnsp",$B45),MSNA_Outcomes_IPC!$A:$H,8, FALSE),0)</f>
        <v>0</v>
      </c>
      <c r="R45" s="20" t="str">
        <f t="shared" si="8"/>
        <v xml:space="preserve">Dans la préfecture de Ombelle Mpoko, pour la sous-préfecture de Bossembele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28% et le pourcentage de ménages déplacés depuis PLUS D'UN AN est de 72 %. Le pourcentage de NON REPONDANTS est de 0%. </v>
      </c>
      <c r="S45" s="147">
        <f>_xlfn.IFNA(VLOOKUP(CONCATENATE("pin_mssc_rev4",$B45),MSNA_Outcomes_IPC!$A:$H,8, FALSE),0)</f>
        <v>0.58445170249823097</v>
      </c>
      <c r="T45" s="147">
        <f>_xlfn.IFNA(VLOOKUP(CONCATENATE("pin_mssc_rev3",$B45),MSNA_Outcomes_IPC!$A:$H,8, FALSE),0)</f>
        <v>0.40189075120593998</v>
      </c>
      <c r="U45" s="147">
        <f>_xlfn.IFNA(VLOOKUP(CONCATENATE("pin_mssc_rev2",$B45),MSNA_Outcomes_IPC!$A:$H,8, FALSE),0)</f>
        <v>1.3657546295828899E-2</v>
      </c>
      <c r="V45" s="147">
        <f>_xlfn.IFNA(VLOOKUP(CONCATENATE("pin_mssc_rev1",$B45),MSNA_Outcomes_IPC!$A:$H,8, FALSE),0)</f>
        <v>0</v>
      </c>
      <c r="W45" s="20" t="str">
        <f t="shared" si="9"/>
        <v xml:space="preserve">Dans la préfecture de Ombelle Mpoko, pour la sous-préfecture de Bossembele, le pourcentage de ménages ayant moins de 50'000 XAF de revenu total pour le ménage par mois est de 58%, le pourcentage ayant entre 50'000 XAF et 100 000 XAF de revenu total par mois s'élève à 40 %, tandis que le pourcentage ayant entre 100'000 XAF et 200'000 XAF de revenu total pour le ménage par mois est de 1 % et que la part ayant plus de 200'000 XAF de revenu total par mois est de 0%. </v>
      </c>
      <c r="X45" s="147">
        <f>_xlfn.IFNA(VLOOKUP(CONCATENATE("pin_mssc_dep1",$B45),MSNA_Outcomes_IPC!$A:$H,8, FALSE),0)</f>
        <v>0</v>
      </c>
      <c r="Y45" s="147">
        <f>_xlfn.IFNA(VLOOKUP(CONCATENATE("pin_mssc_dep2",$B45),MSNA_Outcomes_IPC!$A:$H,8, FALSE),0)</f>
        <v>2.4355199288954799E-2</v>
      </c>
      <c r="Z45" s="147">
        <f>_xlfn.IFNA(VLOOKUP(CONCATENATE("pin_mssc_dep3",$B45),MSNA_Outcomes_IPC!$A:$H,8, FALSE),0)</f>
        <v>0.19433089923847099</v>
      </c>
      <c r="AA45" s="147">
        <f>_xlfn.IFNA(VLOOKUP(CONCATENATE("pin_mssc_dep4",$B45),MSNA_Outcomes_IPC!$A:$H,8, FALSE),0)</f>
        <v>0.34401250403432398</v>
      </c>
      <c r="AB45" s="147">
        <f>_xlfn.IFNA(VLOOKUP(CONCATENATE("pin_mssc_dep5",$B45),MSNA_Outcomes_IPC!$A:$H,8, FALSE),0)</f>
        <v>0.43730139743824997</v>
      </c>
      <c r="AC45" s="20" t="str">
        <f t="shared" si="10"/>
        <v xml:space="preserve">Dans la préfecture de Ombelle Mpoko, pour la sous-préfecture de Bossembele, le pourcentage de ménages dont MOINS DE 30% DES DEPENSES sont consacrées à la NOURRITURE est de 0%, le pourcentage dont ENTRE 30% ET 50% des DEPENSES sont consacrées à la NOURRITURE est de 2 %, tandis que le pourcentage de ménages dont ENTRE 50% et 65% des DEPENSES sont consacrées à la NOURRITURE est de 19 %. La part ménages consacrant ENTRE 65% ET 75% DE LEURS DEPENSES à la NOURRITURE est de 34 % et le pourcentage consacrant PLUS DE 75% DE LEURS DEPENSES à la NOURRITURE est de 44%. </v>
      </c>
      <c r="AD45" s="147">
        <f>_xlfn.IFNA(VLOOKUP(CONCATENATE("secal_2_durable_ipc100%_durable",$B45),MSNA_Outcomes_IPC!$A:$H,8, FALSE),0)</f>
        <v>0.12299368466706501</v>
      </c>
      <c r="AE45" s="147">
        <f>_xlfn.IFNA(VLOOKUP(CONCATENATE("secal_2_durable_ipc75+_durable",$B45),MSNA_Outcomes_IPC!$A:$H,8, FALSE),0)</f>
        <v>0.69543230304303305</v>
      </c>
      <c r="AF45" s="147">
        <f>_xlfn.IFNA(VLOOKUP(CONCATENATE("secal_2_durable_ipc50+_durable",$B45),MSNA_Outcomes_IPC!$A:$H,8, FALSE),0)</f>
        <v>0.15640418031396899</v>
      </c>
      <c r="AG45" s="147">
        <f>_xlfn.IFNA(VLOOKUP(CONCATENATE("secal_2_durable_ipc50-_durable",$B45),MSNA_Outcomes_IPC!$A:$H,8, FALSE),0)</f>
        <v>2.5169831975933199E-2</v>
      </c>
      <c r="AH45" s="147">
        <f>_xlfn.IFNA(VLOOKUP(CONCATENATE("secal_2_durable_ipc0_durable",$B45),MSNA_Outcomes_IPC!$A:$H,8, FALSE),0)</f>
        <v>0</v>
      </c>
      <c r="AI45" s="20" t="str">
        <f t="shared" si="11"/>
        <v xml:space="preserve">Dans la préfecture de Ombelle Mpoko, pour la sous-préfecture de Bossembele , le pourcentage de ménages dont TOUS les aliments consommés proviennent de SOURCES DURABLES (propre prod, achats, chasse, troc) est de 12%, le pourcentage dont LA MAJORITE des aliments consommés (&gt; 75%) proviennent de SOURCES DURABLES (propre prod, achats, chasse, troc) est de 70%, le pourcentage dont PLUS DE LA MOITIE des aliments consommés (&gt; 50%) proviennent de SOURCES DURABLES (propre prod, achats, chasse, troc) est de 16%, le pourcentage de menages dont SEULE lA MOITIE OU MOINS des aliments consommés (&lt;= 50%) proviennent de SOURCES DURABLES (propre prod, achats, chasse, troc) est de 3%, le pourcentage de ménages  dont tous les aliments consommés proviennent de SOURCES NON DURABLES (emprunt, dons, aide) est de 0%. </v>
      </c>
      <c r="AJ45" s="147">
        <f>_xlfn.IFNA(VLOOKUP(CONCATENATE("secal_6_ipcNA",$B45),MSNA_Outcomes_IPC!$A:$H,8, FALSE),0)</f>
        <v>0.954342337269242</v>
      </c>
      <c r="AK45" s="20" t="str">
        <f t="shared" si="12"/>
        <v xml:space="preserve">Dans la préfecture de Ombelle Mpoko, pour la sous-préfecture de Bossembele, le pourcentage de ménages déclarant avoir PRATIQUE L'AGRICULTURE DE FACON OPTIMALE, au cours de la saison, est de 95%. </v>
      </c>
      <c r="AL45" s="147">
        <f>_xlfn.IFNA(VLOOKUP(CONCATENATE("secal_6_raisons_ipcautre_activite",$B45),MSNA_Outcomes_IPC!$A:$H,8, FALSE),0)</f>
        <v>0</v>
      </c>
      <c r="AM45" s="147">
        <f>_xlfn.IFNA(VLOOKUP(CONCATENATE("secal_6_raisons_ipcmanque_semences_staff_fin_natur",$B45),MSNA_Outcomes_IPC!$A:$H,8, FALSE),0)</f>
        <v>1</v>
      </c>
      <c r="AN45" s="147">
        <f>_xlfn.IFNA(VLOOKUP(CONCATENATE("secal_6_raisons_ipcinsecurite",$B45),MSNA_Outcomes_IPC!$A:$H,8, FALSE),0)</f>
        <v>0</v>
      </c>
      <c r="AO45" s="20" t="str">
        <f t="shared" si="13"/>
        <v>Dans la préfecture de Ombelle Mpoko, pour la sous-préfecture de Bossembele,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100%. Enfin le pourcentage déclarant ne pas avoir pratiqué de façon optimale l'agriculture à cause de l'INSECURITE LORS DE LA CULTURE OU DE LA RECOLTE (Raisons principale uniquement) est de 0%.</v>
      </c>
      <c r="AP45" s="92"/>
      <c r="AQ45" s="93"/>
      <c r="AR45" s="93"/>
      <c r="AS45" s="93"/>
      <c r="AT45" s="93"/>
      <c r="AU45" s="93"/>
      <c r="AV45" s="20" t="str">
        <f t="shared" si="14"/>
        <v xml:space="preserve">Dans la préfecture de Ombelle Mpoko, pour la sous-préfecture de Bossembele,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45" s="92"/>
      <c r="AX45" s="93"/>
      <c r="AY45" s="93"/>
      <c r="AZ45" s="93"/>
      <c r="BA45" s="93"/>
      <c r="BB45" s="20" t="str">
        <f t="shared" si="15"/>
        <v xml:space="preserve">Dans la préfecture de Ombelle Mpoko, pour la sous-préfecture de Bossembele,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45" s="147">
        <f>_xlfn.IFNA(VLOOKUP(CONCATENATE("wash_ipcSA_surlelieu",$B45),MSNA_Outcomes_IPC!$A:$H,8, FALSE),0)</f>
        <v>0</v>
      </c>
      <c r="BD45" s="147">
        <f>_xlfn.IFNA(VLOOKUP(CONCATENATE("wash_ipcSA_30-",$B45),MSNA_Outcomes_IPC!$A:$H,8, FALSE),0)</f>
        <v>0.60322158969872997</v>
      </c>
      <c r="BE45" s="147">
        <f>_xlfn.IFNA(VLOOKUP(CONCATENATE("wash_ipcSA_30+",$B45),MSNA_Outcomes_IPC!$A:$H,8, FALSE),0)</f>
        <v>0.35297199998835099</v>
      </c>
      <c r="BF45" s="147">
        <f>_xlfn.IFNA(VLOOKUP(CONCATENATE("wash_ipcSnA",$B45),MSNA_Outcomes_IPC!$A:$H,8, FALSE),0)</f>
        <v>3.6175935504628998E-2</v>
      </c>
      <c r="BG45" s="147">
        <f>_xlfn.IFNA(VLOOKUP(CONCATENATE("wash_ipcsurface",$B45),MSNA_Outcomes_IPC!$A:$H,8, FALSE),0)</f>
        <v>7.6304748082907502E-3</v>
      </c>
      <c r="BH45" s="131" t="str">
        <f t="shared" si="16"/>
        <v xml:space="preserve">Dans la préfecture de Ombelle Mpoko, pour la sous-préfecture de Bossembele, la porportion de ménages déclarant que l'eau provient d'une SOURCE AMELIOREE DISPONIBLE SUR LE LIEU est de 0%. La proportion déclarant que l'eau provient d'une SOURCE AMELIOREE et est DISPONIBLE A MOINS DE 30 MINUTES (aller-retour et temps d'attente inclu) s'élève à 
60% et le pourcentage déclarant une SOURCE AMELIOREE DISPONIBLE A PLUS DE 30 minutes (aller-retour et temps d'attente inclu) est de 35%. La proportion de ménages déclarant que l'eau provient d'une SOURCES NON AMELIOREE est de 4% et que l'eau provient directement des rivières, lacs, surface, etc., de 1%. </v>
      </c>
    </row>
    <row r="46" spans="1:60" ht="90.75" customHeight="1">
      <c r="A46" s="28" t="s">
        <v>95</v>
      </c>
      <c r="B46" s="80" t="s">
        <v>100</v>
      </c>
      <c r="C46" s="146">
        <f>_xlfn.IFNA(VLOOKUP(CONCATENATE("rtl_ipcconflit_comm",$B46),MSNA_Outcomes_IPC!$A:$H,8, FALSE),0)</f>
        <v>0.239068441030093</v>
      </c>
      <c r="D46" s="147">
        <f>_xlfn.IFNA(VLOOKUP(CONCATENATE("rtl_ipcconflit_arme",$B46),MSNA_Outcomes_IPC!$A:$H,8, FALSE),0)</f>
        <v>0.76093155896990705</v>
      </c>
      <c r="E46" s="147">
        <f>_xlfn.IFNA(VLOOKUP(CONCATENATE("rtl_ipctranshumance",$B46),MSNA_Outcomes_IPC!$A:$H,8, FALSE),0)</f>
        <v>0</v>
      </c>
      <c r="F46" s="147">
        <f>_xlfn.IFNA(VLOOKUP(CONCATENATE("rtl_ipccatastophe_nat",$B46),MSNA_Outcomes_IPC!$A:$H,8, FALSE),0)</f>
        <v>0</v>
      </c>
      <c r="G46" s="147">
        <f>_xlfn.IFNA(VLOOKUP(CONCATENATE("rtl_ipcrecherche_service",$B46),MSNA_Outcomes_IPC!$A:$H,8, FALSE),0)</f>
        <v>0</v>
      </c>
      <c r="H46" s="147">
        <v>0</v>
      </c>
      <c r="I46" s="147">
        <f>_xlfn.IFNA(VLOOKUP(CONCATENATE("rtl_ipcautre",$B46),MSNA_Outcomes_IPC!$A:$H,8, FALSE),0)</f>
        <v>0</v>
      </c>
      <c r="J46" s="147">
        <f>_xlfn.IFNA(VLOOKUP(CONCATENATE("rtl_ipcnsp",$B46),MSNA_Outcomes_IPC!$A:$H,8, FALSE),0)</f>
        <v>0</v>
      </c>
      <c r="K46" s="20" t="str">
        <f t="shared" si="7"/>
        <v xml:space="preserve">Dans la préfecture de Ombelle Mpoko, pour la sous-préfecture de Damara, le pourcentage de ménages ayant quitté la localité d'origine (principale raison du premier déplacement) à cause de CONFLITS COMMUNAUTAIRES est de 24 %, à cause de CONFLITS ARMES (inclus affrontements et attaques armées) est de 76 %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46" s="147">
        <f>_xlfn.IFNA(VLOOKUP(CONCATENATE("length_idp_ipc1_mois",$B46),MSNA_Outcomes_IPC!$A:$H,8, FALSE),0)</f>
        <v>0</v>
      </c>
      <c r="M46" s="147">
        <f>_xlfn.IFNA(VLOOKUP(CONCATENATE("length_idp_ipc1_3_mois",$B46),MSNA_Outcomes_IPC!$A:$H,8, FALSE),0)</f>
        <v>0</v>
      </c>
      <c r="N46" s="147">
        <f>_xlfn.IFNA(VLOOKUP(CONCATENATE("length_idp_ipc 3_5_mois",$B46),MSNA_Outcomes_IPC!$A:$H,8, FALSE),0)</f>
        <v>0.52186311793981499</v>
      </c>
      <c r="O46" s="147">
        <f>_xlfn.IFNA(VLOOKUP(CONCATENATE("length_idp_ipc5_12_mois",$B46),MSNA_Outcomes_IPC!$A:$H,8, FALSE),0)</f>
        <v>0.239068441030093</v>
      </c>
      <c r="P46" s="147">
        <f>_xlfn.IFNA(VLOOKUP(CONCATENATE("length_idp_ipc12_mois_ou_plus",$B46),MSNA_Outcomes_IPC!$A:$H,8, FALSE),0)</f>
        <v>0.239068441030093</v>
      </c>
      <c r="Q46" s="147">
        <f>_xlfn.IFNA(VLOOKUP(CONCATENATE("length_idp_ipcnsp",$B46),MSNA_Outcomes_IPC!$A:$H,8, FALSE),0)</f>
        <v>0</v>
      </c>
      <c r="R46" s="20" t="str">
        <f t="shared" si="8"/>
        <v xml:space="preserve">Dans la préfecture de Ombelle Mpoko, pour la sous-préfecture de Damara et pour les personnes déplacées, le pourcentage de ménages déplacés depuis MOINS D'1 MOIS est de 0%, le pourcentage déplacés depuis ENTRE 1 ET 3 MOIS est de 0%, le pourcentage de ménages déplacés depuis ENTRE 3 et 5 MOIS est de 52%, le pourcentage déplacés depuis ENTRE 5 MOIS ET UN AN est de 24% et le pourcentage de ménages déplacés depuis PLUS D'UN AN est de 24 %. Le pourcentage de NON REPONDANTS est de 0%. </v>
      </c>
      <c r="S46" s="147">
        <f>_xlfn.IFNA(VLOOKUP(CONCATENATE("pin_mssc_rev4",$B46),MSNA_Outcomes_IPC!$A:$H,8, FALSE),0)</f>
        <v>0.77378558468340797</v>
      </c>
      <c r="T46" s="147">
        <f>_xlfn.IFNA(VLOOKUP(CONCATENATE("pin_mssc_rev3",$B46),MSNA_Outcomes_IPC!$A:$H,8, FALSE),0)</f>
        <v>0.12870018379858</v>
      </c>
      <c r="U46" s="147">
        <f>_xlfn.IFNA(VLOOKUP(CONCATENATE("pin_mssc_rev2",$B46),MSNA_Outcomes_IPC!$A:$H,8, FALSE),0)</f>
        <v>9.7514231518012098E-2</v>
      </c>
      <c r="V46" s="147">
        <f>_xlfn.IFNA(VLOOKUP(CONCATENATE("pin_mssc_rev1",$B46),MSNA_Outcomes_IPC!$A:$H,8, FALSE),0)</f>
        <v>0</v>
      </c>
      <c r="W46" s="20" t="str">
        <f t="shared" si="9"/>
        <v xml:space="preserve">Dans la préfecture de Ombelle Mpoko, pour la sous-préfecture de Damara, le pourcentage de ménages ayant moins de 50'000 XAF de revenu total pour le ménage par mois est de 77%, le pourcentage ayant entre 50'000 XAF et 100 000 XAF de revenu total par mois s'élève à 13 %, tandis que le pourcentage ayant entre 100'000 XAF et 200'000 XAF de revenu total pour le ménage par mois est de 10 % et que la part ayant plus de 200'000 XAF de revenu total par mois est de 0%. </v>
      </c>
      <c r="X46" s="147">
        <f>_xlfn.IFNA(VLOOKUP(CONCATENATE("pin_mssc_dep1",$B46),MSNA_Outcomes_IPC!$A:$H,8, FALSE),0)</f>
        <v>0.109168492984882</v>
      </c>
      <c r="Y46" s="147">
        <f>_xlfn.IFNA(VLOOKUP(CONCATENATE("pin_mssc_dep2",$B46),MSNA_Outcomes_IPC!$A:$H,8, FALSE),0)</f>
        <v>3.71577131344503E-2</v>
      </c>
      <c r="Z46" s="147">
        <f>_xlfn.IFNA(VLOOKUP(CONCATENATE("pin_mssc_dep3",$B46),MSNA_Outcomes_IPC!$A:$H,8, FALSE),0)</f>
        <v>8.6902816335802796E-2</v>
      </c>
      <c r="AA46" s="147">
        <f>_xlfn.IFNA(VLOOKUP(CONCATENATE("pin_mssc_dep4",$B46),MSNA_Outcomes_IPC!$A:$H,8, FALSE),0)</f>
        <v>0.181232441409864</v>
      </c>
      <c r="AB46" s="147">
        <f>_xlfn.IFNA(VLOOKUP(CONCATENATE("pin_mssc_dep5",$B46),MSNA_Outcomes_IPC!$A:$H,8, FALSE),0)</f>
        <v>0.58553853613500095</v>
      </c>
      <c r="AC46" s="20" t="str">
        <f t="shared" si="10"/>
        <v xml:space="preserve">Dans la préfecture de Ombelle Mpoko, pour la sous-préfecture de Damara, le pourcentage de ménages dont MOINS DE 30% DES DEPENSES sont consacrées à la NOURRITURE est de 11%, le pourcentage dont ENTRE 30% ET 50% des DEPENSES sont consacrées à la NOURRITURE est de 4 %, tandis que le pourcentage de ménages dont ENTRE 50% et 65% des DEPENSES sont consacrées à la NOURRITURE est de 9 %. La part ménages consacrant ENTRE 65% ET 75% DE LEURS DEPENSES à la NOURRITURE est de 18 % et le pourcentage consacrant PLUS DE 75% DE LEURS DEPENSES à la NOURRITURE est de 59%. </v>
      </c>
      <c r="AD46" s="147">
        <f>_xlfn.IFNA(VLOOKUP(CONCATENATE("secal_2_durable_ipc100%_durable",$B46),MSNA_Outcomes_IPC!$A:$H,8, FALSE),0)</f>
        <v>0.28163344773537202</v>
      </c>
      <c r="AE46" s="147">
        <f>_xlfn.IFNA(VLOOKUP(CONCATENATE("secal_2_durable_ipc75+_durable",$B46),MSNA_Outcomes_IPC!$A:$H,8, FALSE),0)</f>
        <v>0.56450945224332605</v>
      </c>
      <c r="AF46" s="147">
        <f>_xlfn.IFNA(VLOOKUP(CONCATENATE("secal_2_durable_ipc50+_durable",$B46),MSNA_Outcomes_IPC!$A:$H,8, FALSE),0)</f>
        <v>0.13905649233378001</v>
      </c>
      <c r="AG46" s="147">
        <f>_xlfn.IFNA(VLOOKUP(CONCATENATE("secal_2_durable_ipc50-_durable",$B46),MSNA_Outcomes_IPC!$A:$H,8, FALSE),0)</f>
        <v>1.48006076875212E-2</v>
      </c>
      <c r="AH46" s="147">
        <f>_xlfn.IFNA(VLOOKUP(CONCATENATE("secal_2_durable_ipc0_durable",$B46),MSNA_Outcomes_IPC!$A:$H,8, FALSE),0)</f>
        <v>0</v>
      </c>
      <c r="AI46" s="20" t="str">
        <f t="shared" si="11"/>
        <v xml:space="preserve">Dans la préfecture de Ombelle Mpoko, pour la sous-préfecture de Damara , le pourcentage de ménages dont TOUS les aliments consommés proviennent de SOURCES DURABLES (propre prod, achats, chasse, troc) est de 28%, le pourcentage dont LA MAJORITE des aliments consommés (&gt; 75%) proviennent de SOURCES DURABLES (propre prod, achats, chasse, troc) est de 56%, le pourcentage dont PLUS DE LA MOITIE des aliments consommés (&gt; 50%) proviennent de SOURCES DURABLES (propre prod, achats, chasse, troc) est de 14%, le pourcentage de menages dont SEULE lA MOITIE OU MOINS des aliments consommés (&lt;= 50%) proviennent de SOURCES DURABLES (propre prod, achats, chasse, troc) est de 1%, le pourcentage de ménages  dont tous les aliments consommés proviennent de SOURCES NON DURABLES (emprunt, dons, aide) est de 0%. </v>
      </c>
      <c r="AJ46" s="147">
        <f>_xlfn.IFNA(VLOOKUP(CONCATENATE("secal_6_ipcNA",$B46),MSNA_Outcomes_IPC!$A:$H,8, FALSE),0)</f>
        <v>0.83823148968831995</v>
      </c>
      <c r="AK46" s="20" t="str">
        <f t="shared" si="12"/>
        <v xml:space="preserve">Dans la préfecture de Ombelle Mpoko, pour la sous-préfecture de Damara, le pourcentage de ménages déclarant avoir PRATIQUE L'AGRICULTURE DE FACON OPTIMALE, au cours de la saison, est de 84%. </v>
      </c>
      <c r="AL46" s="147">
        <f>_xlfn.IFNA(VLOOKUP(CONCATENATE("secal_6_raisons_ipcautre_activite",$B46),MSNA_Outcomes_IPC!$A:$H,8, FALSE),0)</f>
        <v>0.105680119580162</v>
      </c>
      <c r="AM46" s="147">
        <f>_xlfn.IFNA(VLOOKUP(CONCATENATE("secal_6_raisons_ipcmanque_semences_staff_fin_natur",$B46),MSNA_Outcomes_IPC!$A:$H,8, FALSE),0)</f>
        <v>0.89431988041983901</v>
      </c>
      <c r="AN46" s="147">
        <f>_xlfn.IFNA(VLOOKUP(CONCATENATE("secal_6_raisons_ipcinsecurite",$B46),MSNA_Outcomes_IPC!$A:$H,8, FALSE),0)</f>
        <v>0</v>
      </c>
      <c r="AO46" s="20" t="str">
        <f t="shared" si="13"/>
        <v>Dans la préfecture de Ombelle Mpoko, pour la sous-préfecture de Damara, parmi les personnes ayant déclaré une pratique non optimale de l'agriculture optimale ou pas de pratique du tout, le % de ménages déclarant n'avoir JAMAIS CULTIVE / AUTRES SOURCES DE REVENUS s'élève à 11%.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89%. Enfin le pourcentage déclarant ne pas avoir pratiqué de façon optimale l'agriculture à cause de l'INSECURITE LORS DE LA CULTURE OU DE LA RECOLTE (Raisons principale uniquement) est de 0%.</v>
      </c>
      <c r="AP46" s="92"/>
      <c r="AQ46" s="93"/>
      <c r="AR46" s="93"/>
      <c r="AS46" s="93"/>
      <c r="AT46" s="93"/>
      <c r="AU46" s="93"/>
      <c r="AV46" s="20" t="str">
        <f t="shared" si="14"/>
        <v xml:space="preserve">Dans la préfecture de Ombelle Mpoko, pour la sous-préfecture de Damara,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46" s="92"/>
      <c r="AX46" s="93"/>
      <c r="AY46" s="93"/>
      <c r="AZ46" s="93"/>
      <c r="BA46" s="93"/>
      <c r="BB46" s="20" t="str">
        <f t="shared" si="15"/>
        <v xml:space="preserve">Dans la préfecture de Ombelle Mpoko, pour la sous-préfecture de Damara,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46" s="147">
        <f>_xlfn.IFNA(VLOOKUP(CONCATENATE("wash_ipcSA_surlelieu",$B46),MSNA_Outcomes_IPC!$A:$H,8, FALSE),0)</f>
        <v>1.11303594623155E-2</v>
      </c>
      <c r="BD46" s="147">
        <f>_xlfn.IFNA(VLOOKUP(CONCATENATE("wash_ipcSA_30-",$B46),MSNA_Outcomes_IPC!$A:$H,8, FALSE),0)</f>
        <v>0.750843956420015</v>
      </c>
      <c r="BE46" s="147">
        <f>_xlfn.IFNA(VLOOKUP(CONCATENATE("wash_ipcSA_30+",$B46),MSNA_Outcomes_IPC!$A:$H,8, FALSE),0)</f>
        <v>7.8836103200402102E-2</v>
      </c>
      <c r="BF46" s="147">
        <f>_xlfn.IFNA(VLOOKUP(CONCATENATE("wash_ipcSnA",$B46),MSNA_Outcomes_IPC!$A:$H,8, FALSE),0)</f>
        <v>8.6247607802847598E-2</v>
      </c>
      <c r="BG46" s="147">
        <f>_xlfn.IFNA(VLOOKUP(CONCATENATE("wash_ipcsurface",$B46),MSNA_Outcomes_IPC!$A:$H,8, FALSE),0)</f>
        <v>7.2941973114419606E-2</v>
      </c>
      <c r="BH46" s="131" t="str">
        <f t="shared" si="16"/>
        <v xml:space="preserve">Dans la préfecture de Ombelle Mpoko, pour la sous-préfecture de Damara, la porportion de ménages déclarant que l'eau provient d'une SOURCE AMELIOREE DISPONIBLE SUR LE LIEU est de 1%. La proportion déclarant que l'eau provient d'une SOURCE AMELIOREE et est DISPONIBLE A MOINS DE 30 MINUTES (aller-retour et temps d'attente inclu) s'élève à 
75% et le pourcentage déclarant une SOURCE AMELIOREE DISPONIBLE A PLUS DE 30 minutes (aller-retour et temps d'attente inclu) est de 8%. La proportion de ménages déclarant que l'eau provient d'une SOURCES NON AMELIOREE est de 9% et que l'eau provient directement des rivières, lacs, surface, etc., de 7%. </v>
      </c>
    </row>
    <row r="47" spans="1:60" ht="90.75" customHeight="1">
      <c r="A47" s="28" t="s">
        <v>95</v>
      </c>
      <c r="B47" s="80" t="s">
        <v>101</v>
      </c>
      <c r="C47" s="146">
        <f>_xlfn.IFNA(VLOOKUP(CONCATENATE("rtl_ipcconflit_comm",$B47),MSNA_Outcomes_IPC!$A:$H,8, FALSE),0)</f>
        <v>0.71845730025664001</v>
      </c>
      <c r="D47" s="147">
        <f>_xlfn.IFNA(VLOOKUP(CONCATENATE("rtl_ipcconflit_arme",$B47),MSNA_Outcomes_IPC!$A:$H,8, FALSE),0)</f>
        <v>0.28154269974335999</v>
      </c>
      <c r="E47" s="147">
        <f>_xlfn.IFNA(VLOOKUP(CONCATENATE("rtl_ipctranshumance",$B47),MSNA_Outcomes_IPC!$A:$H,8, FALSE),0)</f>
        <v>0</v>
      </c>
      <c r="F47" s="147">
        <f>_xlfn.IFNA(VLOOKUP(CONCATENATE("rtl_ipccatastophe_nat",$B47),MSNA_Outcomes_IPC!$A:$H,8, FALSE),0)</f>
        <v>0</v>
      </c>
      <c r="G47" s="147">
        <f>_xlfn.IFNA(VLOOKUP(CONCATENATE("rtl_ipcrecherche_service",$B47),MSNA_Outcomes_IPC!$A:$H,8, FALSE),0)</f>
        <v>0</v>
      </c>
      <c r="H47" s="147">
        <v>0</v>
      </c>
      <c r="I47" s="147">
        <f>_xlfn.IFNA(VLOOKUP(CONCATENATE("rtl_ipcautre",$B47),MSNA_Outcomes_IPC!$A:$H,8, FALSE),0)</f>
        <v>0</v>
      </c>
      <c r="J47" s="147">
        <f>_xlfn.IFNA(VLOOKUP(CONCATENATE("rtl_ipcnsp",$B47),MSNA_Outcomes_IPC!$A:$H,8, FALSE),0)</f>
        <v>0</v>
      </c>
      <c r="K47" s="20" t="str">
        <f t="shared" si="7"/>
        <v xml:space="preserve">Dans la préfecture de Ombelle Mpoko, pour la sous-préfecture de Yaloke, le pourcentage de ménages ayant quitté la localité d'origine (principale raison du premier déplacement) à cause de CONFLITS COMMUNAUTAIRES est de 72 %, à cause de CONFLITS ARMES (inclus affrontements et attaques armées) est de 28 %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47" s="147">
        <f>_xlfn.IFNA(VLOOKUP(CONCATENATE("length_idp_ipc1_mois",$B47),MSNA_Outcomes_IPC!$A:$H,8, FALSE),0)</f>
        <v>0</v>
      </c>
      <c r="M47" s="147">
        <f>_xlfn.IFNA(VLOOKUP(CONCATENATE("length_idp_ipc1_3_mois",$B47),MSNA_Outcomes_IPC!$A:$H,8, FALSE),0)</f>
        <v>0</v>
      </c>
      <c r="N47" s="147">
        <f>_xlfn.IFNA(VLOOKUP(CONCATENATE("length_idp_ipc 3_5_mois",$B47),MSNA_Outcomes_IPC!$A:$H,8, FALSE),0)</f>
        <v>0</v>
      </c>
      <c r="O47" s="147">
        <f>_xlfn.IFNA(VLOOKUP(CONCATENATE("length_idp_ipc5_12_mois",$B47),MSNA_Outcomes_IPC!$A:$H,8, FALSE),0)</f>
        <v>0</v>
      </c>
      <c r="P47" s="147">
        <f>_xlfn.IFNA(VLOOKUP(CONCATENATE("length_idp_ipc12_mois_ou_plus",$B47),MSNA_Outcomes_IPC!$A:$H,8, FALSE),0)</f>
        <v>1</v>
      </c>
      <c r="Q47" s="147">
        <f>_xlfn.IFNA(VLOOKUP(CONCATENATE("length_idp_ipcnsp",$B47),MSNA_Outcomes_IPC!$A:$H,8, FALSE),0)</f>
        <v>0</v>
      </c>
      <c r="R47" s="20" t="str">
        <f t="shared" si="8"/>
        <v xml:space="preserve">Dans la préfecture de Ombelle Mpoko, pour la sous-préfecture de Yaloke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0% et le pourcentage de ménages déplacés depuis PLUS D'UN AN est de 100 %. Le pourcentage de NON REPONDANTS est de 0%. </v>
      </c>
      <c r="S47" s="147">
        <f>_xlfn.IFNA(VLOOKUP(CONCATENATE("pin_mssc_rev4",$B47),MSNA_Outcomes_IPC!$A:$H,8, FALSE),0)</f>
        <v>0.55066591166830203</v>
      </c>
      <c r="T47" s="147">
        <f>_xlfn.IFNA(VLOOKUP(CONCATENATE("pin_mssc_rev3",$B47),MSNA_Outcomes_IPC!$A:$H,8, FALSE),0)</f>
        <v>0.383123284981293</v>
      </c>
      <c r="U47" s="147">
        <f>_xlfn.IFNA(VLOOKUP(CONCATENATE("pin_mssc_rev2",$B47),MSNA_Outcomes_IPC!$A:$H,8, FALSE),0)</f>
        <v>6.6210803350404898E-2</v>
      </c>
      <c r="V47" s="147">
        <f>_xlfn.IFNA(VLOOKUP(CONCATENATE("pin_mssc_rev1",$B47),MSNA_Outcomes_IPC!$A:$H,8, FALSE),0)</f>
        <v>0</v>
      </c>
      <c r="W47" s="20" t="str">
        <f t="shared" si="9"/>
        <v xml:space="preserve">Dans la préfecture de Ombelle Mpoko, pour la sous-préfecture de Yaloke, le pourcentage de ménages ayant moins de 50'000 XAF de revenu total pour le ménage par mois est de 55%, le pourcentage ayant entre 50'000 XAF et 100 000 XAF de revenu total par mois s'élève à 38 %, tandis que le pourcentage ayant entre 100'000 XAF et 200'000 XAF de revenu total pour le ménage par mois est de 7 % et que la part ayant plus de 200'000 XAF de revenu total par mois est de 0%. </v>
      </c>
      <c r="X47" s="147">
        <f>_xlfn.IFNA(VLOOKUP(CONCATENATE("pin_mssc_dep1",$B47),MSNA_Outcomes_IPC!$A:$H,8, FALSE),0)</f>
        <v>0</v>
      </c>
      <c r="Y47" s="147">
        <f>_xlfn.IFNA(VLOOKUP(CONCATENATE("pin_mssc_dep2",$B47),MSNA_Outcomes_IPC!$A:$H,8, FALSE),0)</f>
        <v>2.8866355923550201E-2</v>
      </c>
      <c r="Z47" s="147">
        <f>_xlfn.IFNA(VLOOKUP(CONCATENATE("pin_mssc_dep3",$B47),MSNA_Outcomes_IPC!$A:$H,8, FALSE),0)</f>
        <v>0.37030815340969803</v>
      </c>
      <c r="AA47" s="147">
        <f>_xlfn.IFNA(VLOOKUP(CONCATENATE("pin_mssc_dep4",$B47),MSNA_Outcomes_IPC!$A:$H,8, FALSE),0)</f>
        <v>0.27904579600866197</v>
      </c>
      <c r="AB47" s="147">
        <f>_xlfn.IFNA(VLOOKUP(CONCATENATE("pin_mssc_dep5",$B47),MSNA_Outcomes_IPC!$A:$H,8, FALSE),0)</f>
        <v>0.32177969465808998</v>
      </c>
      <c r="AC47" s="20" t="str">
        <f t="shared" si="10"/>
        <v xml:space="preserve">Dans la préfecture de Ombelle Mpoko, pour la sous-préfecture de Yaloke, le pourcentage de ménages dont MOINS DE 30% DES DEPENSES sont consacrées à la NOURRITURE est de 0%, le pourcentage dont ENTRE 30% ET 50% des DEPENSES sont consacrées à la NOURRITURE est de 3 %, tandis que le pourcentage de ménages dont ENTRE 50% et 65% des DEPENSES sont consacrées à la NOURRITURE est de 37 %. La part ménages consacrant ENTRE 65% ET 75% DE LEURS DEPENSES à la NOURRITURE est de 28 % et le pourcentage consacrant PLUS DE 75% DE LEURS DEPENSES à la NOURRITURE est de 32%. </v>
      </c>
      <c r="AD47" s="147">
        <f>_xlfn.IFNA(VLOOKUP(CONCATENATE("secal_2_durable_ipc100%_durable",$B47),MSNA_Outcomes_IPC!$A:$H,8, FALSE),0)</f>
        <v>0.16076750723890201</v>
      </c>
      <c r="AE47" s="147">
        <f>_xlfn.IFNA(VLOOKUP(CONCATENATE("secal_2_durable_ipc75+_durable",$B47),MSNA_Outcomes_IPC!$A:$H,8, FALSE),0)</f>
        <v>0.57704305187979898</v>
      </c>
      <c r="AF47" s="147">
        <f>_xlfn.IFNA(VLOOKUP(CONCATENATE("secal_2_durable_ipc50+_durable",$B47),MSNA_Outcomes_IPC!$A:$H,8, FALSE),0)</f>
        <v>0.25254256078823201</v>
      </c>
      <c r="AG47" s="147">
        <f>_xlfn.IFNA(VLOOKUP(CONCATENATE("secal_2_durable_ipc50-_durable",$B47),MSNA_Outcomes_IPC!$A:$H,8, FALSE),0)</f>
        <v>9.6468800930671807E-3</v>
      </c>
      <c r="AH47" s="147">
        <f>_xlfn.IFNA(VLOOKUP(CONCATENATE("secal_2_durable_ipc0_durable",$B47),MSNA_Outcomes_IPC!$A:$H,8, FALSE),0)</f>
        <v>0</v>
      </c>
      <c r="AI47" s="20" t="str">
        <f t="shared" si="11"/>
        <v xml:space="preserve">Dans la préfecture de Ombelle Mpoko, pour la sous-préfecture de Yaloke , le pourcentage de ménages dont TOUS les aliments consommés proviennent de SOURCES DURABLES (propre prod, achats, chasse, troc) est de 16%, le pourcentage dont LA MAJORITE des aliments consommés (&gt; 75%) proviennent de SOURCES DURABLES (propre prod, achats, chasse, troc) est de 58%, le pourcentage dont PLUS DE LA MOITIE des aliments consommés (&gt; 50%) proviennent de SOURCES DURABLES (propre prod, achats, chasse, troc) est de 25%, le pourcentage de menages dont SEULE lA MOITIE OU MOINS des aliments consommés (&lt;= 50%) proviennent de SOURCES DURABLES (propre prod, achats, chasse, troc) est de 1%, le pourcentage de ménages  dont tous les aliments consommés proviennent de SOURCES NON DURABLES (emprunt, dons, aide) est de 0%. </v>
      </c>
      <c r="AJ47" s="147">
        <f>_xlfn.IFNA(VLOOKUP(CONCATENATE("secal_6_ipcNA",$B47),MSNA_Outcomes_IPC!$A:$H,8, FALSE),0)</f>
        <v>0.75778313026643596</v>
      </c>
      <c r="AK47" s="20" t="str">
        <f t="shared" si="12"/>
        <v xml:space="preserve">Dans la préfecture de Ombelle Mpoko, pour la sous-préfecture de Yaloke, le pourcentage de ménages déclarant avoir PRATIQUE L'AGRICULTURE DE FACON OPTIMALE, au cours de la saison, est de 76%. </v>
      </c>
      <c r="AL47" s="147">
        <f>_xlfn.IFNA(VLOOKUP(CONCATENATE("secal_6_raisons_ipcautre_activite",$B47),MSNA_Outcomes_IPC!$A:$H,8, FALSE),0)</f>
        <v>5.9702812218423003E-2</v>
      </c>
      <c r="AM47" s="147">
        <f>_xlfn.IFNA(VLOOKUP(CONCATENATE("secal_6_raisons_ipcmanque_semences_staff_fin_natur",$B47),MSNA_Outcomes_IPC!$A:$H,8, FALSE),0)</f>
        <v>0.940297187781577</v>
      </c>
      <c r="AN47" s="147">
        <f>_xlfn.IFNA(VLOOKUP(CONCATENATE("secal_6_raisons_ipcinsecurite",$B47),MSNA_Outcomes_IPC!$A:$H,8, FALSE),0)</f>
        <v>0</v>
      </c>
      <c r="AO47" s="20" t="str">
        <f t="shared" si="13"/>
        <v>Dans la préfecture de Ombelle Mpoko, pour la sous-préfecture de Yaloke, parmi les personnes ayant déclaré une pratique non optimale de l'agriculture optimale ou pas de pratique du tout, le % de ménages déclarant n'avoir JAMAIS CULTIVE / AUTRES SOURCES DE REVENUS s'élève à 6%.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94%. Enfin le pourcentage déclarant ne pas avoir pratiqué de façon optimale l'agriculture à cause de l'INSECURITE LORS DE LA CULTURE OU DE LA RECOLTE (Raisons principale uniquement) est de 0%.</v>
      </c>
      <c r="AP47" s="92"/>
      <c r="AQ47" s="93"/>
      <c r="AR47" s="93"/>
      <c r="AS47" s="93"/>
      <c r="AT47" s="93"/>
      <c r="AU47" s="93"/>
      <c r="AV47" s="20" t="str">
        <f t="shared" si="14"/>
        <v xml:space="preserve">Dans la préfecture de Ombelle Mpoko, pour la sous-préfecture de Yaloke,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47" s="92"/>
      <c r="AX47" s="93"/>
      <c r="AY47" s="93"/>
      <c r="AZ47" s="93"/>
      <c r="BA47" s="93"/>
      <c r="BB47" s="20" t="str">
        <f t="shared" si="15"/>
        <v xml:space="preserve">Dans la préfecture de Ombelle Mpoko, pour la sous-préfecture de Yaloke,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47" s="147">
        <f>_xlfn.IFNA(VLOOKUP(CONCATENATE("wash_ipcSA_surlelieu",$B47),MSNA_Outcomes_IPC!$A:$H,8, FALSE),0)</f>
        <v>1.03479160368866E-2</v>
      </c>
      <c r="BD47" s="147">
        <f>_xlfn.IFNA(VLOOKUP(CONCATENATE("wash_ipcSA_30-",$B47),MSNA_Outcomes_IPC!$A:$H,8, FALSE),0)</f>
        <v>0.39358268408091901</v>
      </c>
      <c r="BE47" s="147">
        <f>_xlfn.IFNA(VLOOKUP(CONCATENATE("wash_ipcSA_30+",$B47),MSNA_Outcomes_IPC!$A:$H,8, FALSE),0)</f>
        <v>0.323509942351555</v>
      </c>
      <c r="BF47" s="147">
        <f>_xlfn.IFNA(VLOOKUP(CONCATENATE("wash_ipcSnA",$B47),MSNA_Outcomes_IPC!$A:$H,8, FALSE),0)</f>
        <v>0.21548258642340001</v>
      </c>
      <c r="BG47" s="147">
        <f>_xlfn.IFNA(VLOOKUP(CONCATENATE("wash_ipcsurface",$B47),MSNA_Outcomes_IPC!$A:$H,8, FALSE),0)</f>
        <v>5.7076871107238997E-2</v>
      </c>
      <c r="BH47" s="131" t="str">
        <f t="shared" si="16"/>
        <v xml:space="preserve">Dans la préfecture de Ombelle Mpoko, pour la sous-préfecture de Yaloke, la porportion de ménages déclarant que l'eau provient d'une SOURCE AMELIOREE DISPONIBLE SUR LE LIEU est de 1%. La proportion déclarant que l'eau provient d'une SOURCE AMELIOREE et est DISPONIBLE A MOINS DE 30 MINUTES (aller-retour et temps d'attente inclu) s'élève à 
39% et le pourcentage déclarant une SOURCE AMELIOREE DISPONIBLE A PLUS DE 30 minutes (aller-retour et temps d'attente inclu) est de 32%. La proportion de ménages déclarant que l'eau provient d'une SOURCES NON AMELIOREE est de 22% et que l'eau provient directement des rivières, lacs, surface, etc., de 6%. </v>
      </c>
    </row>
    <row r="48" spans="1:60" ht="90.75" customHeight="1">
      <c r="A48" s="28" t="s">
        <v>102</v>
      </c>
      <c r="B48" s="80" t="s">
        <v>103</v>
      </c>
      <c r="C48" s="146">
        <f>_xlfn.IFNA(VLOOKUP(CONCATENATE("rtl_ipcconflit_comm",$B48),MSNA_Outcomes_IPC!$A:$H,8, FALSE),0)</f>
        <v>0</v>
      </c>
      <c r="D48" s="147">
        <f>_xlfn.IFNA(VLOOKUP(CONCATENATE("rtl_ipcconflit_arme",$B48),MSNA_Outcomes_IPC!$A:$H,8, FALSE),0)</f>
        <v>0</v>
      </c>
      <c r="E48" s="147">
        <f>_xlfn.IFNA(VLOOKUP(CONCATENATE("rtl_ipctranshumance",$B48),MSNA_Outcomes_IPC!$A:$H,8, FALSE),0)</f>
        <v>0</v>
      </c>
      <c r="F48" s="147">
        <f>_xlfn.IFNA(VLOOKUP(CONCATENATE("rtl_ipccatastophe_nat",$B48),MSNA_Outcomes_IPC!$A:$H,8, FALSE),0)</f>
        <v>0</v>
      </c>
      <c r="G48" s="147">
        <f>_xlfn.IFNA(VLOOKUP(CONCATENATE("rtl_ipcrecherche_service",$B48),MSNA_Outcomes_IPC!$A:$H,8, FALSE),0)</f>
        <v>0</v>
      </c>
      <c r="H48" s="147">
        <v>0</v>
      </c>
      <c r="I48" s="147">
        <f>_xlfn.IFNA(VLOOKUP(CONCATENATE("rtl_ipcautre",$B48),MSNA_Outcomes_IPC!$A:$H,8, FALSE),0)</f>
        <v>0</v>
      </c>
      <c r="J48" s="147">
        <f>_xlfn.IFNA(VLOOKUP(CONCATENATE("rtl_ipcnsp",$B48),MSNA_Outcomes_IPC!$A:$H,8, FALSE),0)</f>
        <v>0</v>
      </c>
      <c r="K48" s="20" t="str">
        <f t="shared" si="7"/>
        <v xml:space="preserve">Dans la préfecture de Ouaka, pour la sous-préfecture de Bakala, le pourcentage de ménages ayant quitté la localité d'origine (principale raison du premier déplacement) à cause de CONFLITS COMMUNAUTAIRES est de 0 %, à cause de CONFLITS ARMES (inclus affrontements et attaques armées) est de 0 %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48" s="147">
        <f>_xlfn.IFNA(VLOOKUP(CONCATENATE("length_idp_ipc1_mois",$B48),MSNA_Outcomes_IPC!$A:$H,8, FALSE),0)</f>
        <v>0</v>
      </c>
      <c r="M48" s="147">
        <f>_xlfn.IFNA(VLOOKUP(CONCATENATE("length_idp_ipc1_3_mois",$B48),MSNA_Outcomes_IPC!$A:$H,8, FALSE),0)</f>
        <v>0</v>
      </c>
      <c r="N48" s="147">
        <f>_xlfn.IFNA(VLOOKUP(CONCATENATE("length_idp_ipc 3_5_mois",$B48),MSNA_Outcomes_IPC!$A:$H,8, FALSE),0)</f>
        <v>0</v>
      </c>
      <c r="O48" s="147">
        <f>_xlfn.IFNA(VLOOKUP(CONCATENATE("length_idp_ipc5_12_mois",$B48),MSNA_Outcomes_IPC!$A:$H,8, FALSE),0)</f>
        <v>0</v>
      </c>
      <c r="P48" s="147">
        <f>_xlfn.IFNA(VLOOKUP(CONCATENATE("length_idp_ipc12_mois_ou_plus",$B48),MSNA_Outcomes_IPC!$A:$H,8, FALSE),0)</f>
        <v>0</v>
      </c>
      <c r="Q48" s="147">
        <f>_xlfn.IFNA(VLOOKUP(CONCATENATE("length_idp_ipcnsp",$B48),MSNA_Outcomes_IPC!$A:$H,8, FALSE),0)</f>
        <v>0</v>
      </c>
      <c r="R48" s="20" t="str">
        <f t="shared" si="8"/>
        <v xml:space="preserve">Dans la préfecture de Ouaka, pour la sous-préfecture de Bakala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0% et le pourcentage de ménages déplacés depuis PLUS D'UN AN est de 0 %. Le pourcentage de NON REPONDANTS est de 0%. </v>
      </c>
      <c r="S48" s="147">
        <f>_xlfn.IFNA(VLOOKUP(CONCATENATE("pin_mssc_rev4",$B48),MSNA_Outcomes_IPC!$A:$H,8, FALSE),0)</f>
        <v>0.91637786743540905</v>
      </c>
      <c r="T48" s="147">
        <f>_xlfn.IFNA(VLOOKUP(CONCATENATE("pin_mssc_rev3",$B48),MSNA_Outcomes_IPC!$A:$H,8, FALSE),0)</f>
        <v>7.58603630839121E-2</v>
      </c>
      <c r="U48" s="147">
        <f>_xlfn.IFNA(VLOOKUP(CONCATENATE("pin_mssc_rev2",$B48),MSNA_Outcomes_IPC!$A:$H,8, FALSE),0)</f>
        <v>7.7617694806792802E-3</v>
      </c>
      <c r="V48" s="147">
        <f>_xlfn.IFNA(VLOOKUP(CONCATENATE("pin_mssc_rev1",$B48),MSNA_Outcomes_IPC!$A:$H,8, FALSE),0)</f>
        <v>0</v>
      </c>
      <c r="W48" s="20" t="str">
        <f t="shared" si="9"/>
        <v xml:space="preserve">Dans la préfecture de Ouaka, pour la sous-préfecture de Bakala, le pourcentage de ménages ayant moins de 50'000 XAF de revenu total pour le ménage par mois est de 92%, le pourcentage ayant entre 50'000 XAF et 100 000 XAF de revenu total par mois s'élève à 8 %, tandis que le pourcentage ayant entre 100'000 XAF et 200'000 XAF de revenu total pour le ménage par mois est de 1 % et que la part ayant plus de 200'000 XAF de revenu total par mois est de 0%. </v>
      </c>
      <c r="X48" s="147">
        <f>_xlfn.IFNA(VLOOKUP(CONCATENATE("pin_mssc_dep1",$B48),MSNA_Outcomes_IPC!$A:$H,8, FALSE),0)</f>
        <v>4.1443076598754902E-2</v>
      </c>
      <c r="Y48" s="147">
        <f>_xlfn.IFNA(VLOOKUP(CONCATENATE("pin_mssc_dep2",$B48),MSNA_Outcomes_IPC!$A:$H,8, FALSE),0)</f>
        <v>7.7040870010404799E-2</v>
      </c>
      <c r="Z48" s="147">
        <f>_xlfn.IFNA(VLOOKUP(CONCATENATE("pin_mssc_dep3",$B48),MSNA_Outcomes_IPC!$A:$H,8, FALSE),0)</f>
        <v>0.10094809703940701</v>
      </c>
      <c r="AA48" s="147">
        <f>_xlfn.IFNA(VLOOKUP(CONCATENATE("pin_mssc_dep4",$B48),MSNA_Outcomes_IPC!$A:$H,8, FALSE),0)</f>
        <v>6.2126097283707403E-2</v>
      </c>
      <c r="AB48" s="147">
        <f>_xlfn.IFNA(VLOOKUP(CONCATENATE("pin_mssc_dep5",$B48),MSNA_Outcomes_IPC!$A:$H,8, FALSE),0)</f>
        <v>0.71844185906772595</v>
      </c>
      <c r="AC48" s="20" t="str">
        <f t="shared" si="10"/>
        <v xml:space="preserve">Dans la préfecture de Ouaka, pour la sous-préfecture de Bakala, le pourcentage de ménages dont MOINS DE 30% DES DEPENSES sont consacrées à la NOURRITURE est de 4%, le pourcentage dont ENTRE 30% ET 50% des DEPENSES sont consacrées à la NOURRITURE est de 8 %, tandis que le pourcentage de ménages dont ENTRE 50% et 65% des DEPENSES sont consacrées à la NOURRITURE est de 10 %. La part ménages consacrant ENTRE 65% ET 75% DE LEURS DEPENSES à la NOURRITURE est de 6 % et le pourcentage consacrant PLUS DE 75% DE LEURS DEPENSES à la NOURRITURE est de 72%. </v>
      </c>
      <c r="AD48" s="147">
        <f>_xlfn.IFNA(VLOOKUP(CONCATENATE("secal_2_durable_ipc100%_durable",$B48),MSNA_Outcomes_IPC!$A:$H,8, FALSE),0)</f>
        <v>3.88088474033964E-2</v>
      </c>
      <c r="AE48" s="147">
        <f>_xlfn.IFNA(VLOOKUP(CONCATENATE("secal_2_durable_ipc75+_durable",$B48),MSNA_Outcomes_IPC!$A:$H,8, FALSE),0)</f>
        <v>0.26551403389705203</v>
      </c>
      <c r="AF48" s="147">
        <f>_xlfn.IFNA(VLOOKUP(CONCATENATE("secal_2_durable_ipc50+_durable",$B48),MSNA_Outcomes_IPC!$A:$H,8, FALSE),0)</f>
        <v>0.42893140526647699</v>
      </c>
      <c r="AG48" s="147">
        <f>_xlfn.IFNA(VLOOKUP(CONCATENATE("secal_2_durable_ipc50-_durable",$B48),MSNA_Outcomes_IPC!$A:$H,8, FALSE),0)</f>
        <v>0.26674571343307502</v>
      </c>
      <c r="AH48" s="147">
        <f>_xlfn.IFNA(VLOOKUP(CONCATENATE("secal_2_durable_ipc0_durable",$B48),MSNA_Outcomes_IPC!$A:$H,8, FALSE),0)</f>
        <v>0</v>
      </c>
      <c r="AI48" s="20" t="str">
        <f t="shared" si="11"/>
        <v xml:space="preserve">Dans la préfecture de Ouaka, pour la sous-préfecture de Bakala , le pourcentage de ménages dont TOUS les aliments consommés proviennent de SOURCES DURABLES (propre prod, achats, chasse, troc) est de 4%, le pourcentage dont LA MAJORITE des aliments consommés (&gt; 75%) proviennent de SOURCES DURABLES (propre prod, achats, chasse, troc) est de 27%, le pourcentage dont PLUS DE LA MOITIE des aliments consommés (&gt; 50%) proviennent de SOURCES DURABLES (propre prod, achats, chasse, troc) est de 43%, le pourcentage de menages dont SEULE lA MOITIE OU MOINS des aliments consommés (&lt;= 50%) proviennent de SOURCES DURABLES (propre prod, achats, chasse, troc) est de 27%, le pourcentage de ménages  dont tous les aliments consommés proviennent de SOURCES NON DURABLES (emprunt, dons, aide) est de 0%. </v>
      </c>
      <c r="AJ48" s="147">
        <f>_xlfn.IFNA(VLOOKUP(CONCATENATE("secal_6_ipcNA",$B48),MSNA_Outcomes_IPC!$A:$H,8, FALSE),0)</f>
        <v>0.63216726084247798</v>
      </c>
      <c r="AK48" s="20" t="str">
        <f t="shared" si="12"/>
        <v xml:space="preserve">Dans la préfecture de Ouaka, pour la sous-préfecture de Bakala, le pourcentage de ménages déclarant avoir PRATIQUE L'AGRICULTURE DE FACON OPTIMALE, au cours de la saison, est de 63%. </v>
      </c>
      <c r="AL48" s="147">
        <f>_xlfn.IFNA(VLOOKUP(CONCATENATE("secal_6_raisons_ipcautre_activite",$B48),MSNA_Outcomes_IPC!$A:$H,8, FALSE),0)</f>
        <v>0</v>
      </c>
      <c r="AM48" s="147">
        <f>_xlfn.IFNA(VLOOKUP(CONCATENATE("secal_6_raisons_ipcmanque_semences_staff_fin_natur",$B48),MSNA_Outcomes_IPC!$A:$H,8, FALSE),0)</f>
        <v>0.86390323691722004</v>
      </c>
      <c r="AN48" s="147">
        <f>_xlfn.IFNA(VLOOKUP(CONCATENATE("secal_6_raisons_ipcinsecurite",$B48),MSNA_Outcomes_IPC!$A:$H,8, FALSE),0)</f>
        <v>0.13609676308277999</v>
      </c>
      <c r="AO48" s="20" t="str">
        <f t="shared" si="13"/>
        <v>Dans la préfecture de Ouaka, pour la sous-préfecture de Bakala,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86%. Enfin le pourcentage déclarant ne pas avoir pratiqué de façon optimale l'agriculture à cause de l'INSECURITE LORS DE LA CULTURE OU DE LA RECOLTE (Raisons principale uniquement) est de 14%.</v>
      </c>
      <c r="AP48" s="92"/>
      <c r="AQ48" s="93"/>
      <c r="AR48" s="93"/>
      <c r="AS48" s="93"/>
      <c r="AT48" s="93"/>
      <c r="AU48" s="93"/>
      <c r="AV48" s="20" t="str">
        <f t="shared" si="14"/>
        <v xml:space="preserve">Dans la préfecture de Ouaka, pour la sous-préfecture de Bakala,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48" s="92"/>
      <c r="AX48" s="93"/>
      <c r="AY48" s="93"/>
      <c r="AZ48" s="93"/>
      <c r="BA48" s="93"/>
      <c r="BB48" s="20" t="str">
        <f t="shared" si="15"/>
        <v xml:space="preserve">Dans la préfecture de Ouaka, pour la sous-préfecture de Bakala,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48" s="147">
        <f>_xlfn.IFNA(VLOOKUP(CONCATENATE("wash_ipcSA_surlelieu",$B48),MSNA_Outcomes_IPC!$A:$H,8, FALSE),0)</f>
        <v>0</v>
      </c>
      <c r="BD48" s="147">
        <f>_xlfn.IFNA(VLOOKUP(CONCATENATE("wash_ipcSA_30-",$B48),MSNA_Outcomes_IPC!$A:$H,8, FALSE),0)</f>
        <v>0.29081320028304902</v>
      </c>
      <c r="BE48" s="147">
        <f>_xlfn.IFNA(VLOOKUP(CONCATENATE("wash_ipcSA_30+",$B48),MSNA_Outcomes_IPC!$A:$H,8, FALSE),0)</f>
        <v>0.297814011968416</v>
      </c>
      <c r="BF48" s="147">
        <f>_xlfn.IFNA(VLOOKUP(CONCATENATE("wash_ipcSnA",$B48),MSNA_Outcomes_IPC!$A:$H,8, FALSE),0)</f>
        <v>0.22058127228126201</v>
      </c>
      <c r="BG48" s="147">
        <f>_xlfn.IFNA(VLOOKUP(CONCATENATE("wash_ipcsurface",$B48),MSNA_Outcomes_IPC!$A:$H,8, FALSE),0)</f>
        <v>0.19079151546727299</v>
      </c>
      <c r="BH48" s="131" t="str">
        <f t="shared" si="16"/>
        <v xml:space="preserve">Dans la préfecture de Ouaka, pour la sous-préfecture de Bakala, la porportion de ménages déclarant que l'eau provient d'une SOURCE AMELIOREE DISPONIBLE SUR LE LIEU est de 0%. La proportion déclarant que l'eau provient d'une SOURCE AMELIOREE et est DISPONIBLE A MOINS DE 30 MINUTES (aller-retour et temps d'attente inclu) s'élève à 
29% et le pourcentage déclarant une SOURCE AMELIOREE DISPONIBLE A PLUS DE 30 minutes (aller-retour et temps d'attente inclu) est de 30%. La proportion de ménages déclarant que l'eau provient d'une SOURCES NON AMELIOREE est de 22% et que l'eau provient directement des rivières, lacs, surface, etc., de 19%. </v>
      </c>
    </row>
    <row r="49" spans="1:60" ht="90.75" customHeight="1">
      <c r="A49" s="28" t="s">
        <v>102</v>
      </c>
      <c r="B49" s="80" t="s">
        <v>104</v>
      </c>
      <c r="C49" s="146">
        <f>_xlfn.IFNA(VLOOKUP(CONCATENATE("rtl_ipcconflit_comm",$B49),MSNA_Outcomes_IPC!$A:$H,8, FALSE),0)</f>
        <v>6.04461522541608E-2</v>
      </c>
      <c r="D49" s="147">
        <f>_xlfn.IFNA(VLOOKUP(CONCATENATE("rtl_ipcconflit_arme",$B49),MSNA_Outcomes_IPC!$A:$H,8, FALSE),0)</f>
        <v>0.92904803356882903</v>
      </c>
      <c r="E49" s="147">
        <f>_xlfn.IFNA(VLOOKUP(CONCATENATE("rtl_ipctranshumance",$B49),MSNA_Outcomes_IPC!$A:$H,8, FALSE),0)</f>
        <v>0</v>
      </c>
      <c r="F49" s="147">
        <f>_xlfn.IFNA(VLOOKUP(CONCATENATE("rtl_ipccatastophe_nat",$B49),MSNA_Outcomes_IPC!$A:$H,8, FALSE),0)</f>
        <v>7.7493949176320196E-3</v>
      </c>
      <c r="G49" s="147">
        <f>_xlfn.IFNA(VLOOKUP(CONCATENATE("rtl_ipcrecherche_service",$B49),MSNA_Outcomes_IPC!$A:$H,8, FALSE),0)</f>
        <v>4.9317114917687098E-4</v>
      </c>
      <c r="H49" s="147">
        <v>0</v>
      </c>
      <c r="I49" s="147">
        <f>_xlfn.IFNA(VLOOKUP(CONCATENATE("rtl_ipcautre",$B49),MSNA_Outcomes_IPC!$A:$H,8, FALSE),0)</f>
        <v>2.2632481102013201E-3</v>
      </c>
      <c r="J49" s="147">
        <f>_xlfn.IFNA(VLOOKUP(CONCATENATE("rtl_ipcnsp",$B49),MSNA_Outcomes_IPC!$A:$H,8, FALSE),0)</f>
        <v>0</v>
      </c>
      <c r="K49" s="20" t="str">
        <f t="shared" si="7"/>
        <v xml:space="preserve">Dans la préfecture de Ouaka, pour la sous-préfecture de Bambari, le pourcentage de ménages ayant quitté la localité d'origine (principale raison du premier déplacement) à cause de CONFLITS COMMUNAUTAIRES est de 6 %, à cause de CONFLITS ARMES (inclus affrontements et attaques armées) est de 93 % , à cause de l'ARRIVEE DE GROUPES D'ELEVEURS TRANSHUMANTS (armés ou non) est de 0 %, à cause de CATASTROPHES NATURELLES (inondations, feux de brousse,…) est de 1 %, à cause de la RECHERCHE DE SERVICES (santé, éducation, etc.) est de 0 %, à cause de la RECHERCHE DE MOYENS D'EXISTENCE est de 0 % , à cause d'une AUTRE RAISON est de 0 %. Le pourcentage de NON REPONDANT est de 0%. </v>
      </c>
      <c r="L49" s="147">
        <f>_xlfn.IFNA(VLOOKUP(CONCATENATE("length_idp_ipc1_mois",$B49),MSNA_Outcomes_IPC!$A:$H,8, FALSE),0)</f>
        <v>1.1316240551006601E-3</v>
      </c>
      <c r="M49" s="147">
        <f>_xlfn.IFNA(VLOOKUP(CONCATENATE("length_idp_ipc1_3_mois",$B49),MSNA_Outcomes_IPC!$A:$H,8, FALSE),0)</f>
        <v>4.4028154871007296E-3</v>
      </c>
      <c r="N49" s="147">
        <f>_xlfn.IFNA(VLOOKUP(CONCATENATE("length_idp_ipc 3_5_mois",$B49),MSNA_Outcomes_IPC!$A:$H,8, FALSE),0)</f>
        <v>3.3262021372985101E-3</v>
      </c>
      <c r="O49" s="147">
        <f>_xlfn.IFNA(VLOOKUP(CONCATENATE("length_idp_ipc5_12_mois",$B49),MSNA_Outcomes_IPC!$A:$H,8, FALSE),0)</f>
        <v>7.70328235505201E-3</v>
      </c>
      <c r="P49" s="147">
        <f>_xlfn.IFNA(VLOOKUP(CONCATENATE("length_idp_ipc12_mois_ou_plus",$B49),MSNA_Outcomes_IPC!$A:$H,8, FALSE),0)</f>
        <v>0.97868788745681001</v>
      </c>
      <c r="Q49" s="147">
        <f>_xlfn.IFNA(VLOOKUP(CONCATENATE("length_idp_ipcnsp",$B49),MSNA_Outcomes_IPC!$A:$H,8, FALSE),0)</f>
        <v>4.7481885086381901E-3</v>
      </c>
      <c r="R49" s="20" t="str">
        <f t="shared" si="8"/>
        <v xml:space="preserve">Dans la préfecture de Ouaka, pour la sous-préfecture de Bambari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1% et le pourcentage de ménages déplacés depuis PLUS D'UN AN est de 98 %. Le pourcentage de NON REPONDANTS est de 0%. </v>
      </c>
      <c r="S49" s="147">
        <f>_xlfn.IFNA(VLOOKUP(CONCATENATE("pin_mssc_rev4",$B49),MSNA_Outcomes_IPC!$A:$H,8, FALSE),0)</f>
        <v>0.77229377205618299</v>
      </c>
      <c r="T49" s="147">
        <f>_xlfn.IFNA(VLOOKUP(CONCATENATE("pin_mssc_rev3",$B49),MSNA_Outcomes_IPC!$A:$H,8, FALSE),0)</f>
        <v>0.217892619620352</v>
      </c>
      <c r="U49" s="147">
        <f>_xlfn.IFNA(VLOOKUP(CONCATENATE("pin_mssc_rev2",$B49),MSNA_Outcomes_IPC!$A:$H,8, FALSE),0)</f>
        <v>9.1074705362064901E-3</v>
      </c>
      <c r="V49" s="147">
        <f>_xlfn.IFNA(VLOOKUP(CONCATENATE("pin_mssc_rev1",$B49),MSNA_Outcomes_IPC!$A:$H,8, FALSE),0)</f>
        <v>7.0613778725801303E-4</v>
      </c>
      <c r="W49" s="20" t="str">
        <f t="shared" si="9"/>
        <v xml:space="preserve">Dans la préfecture de Ouaka, pour la sous-préfecture de Bambari, le pourcentage de ménages ayant moins de 50'000 XAF de revenu total pour le ménage par mois est de 77%, le pourcentage ayant entre 50'000 XAF et 100 000 XAF de revenu total par mois s'élève à 22 %, tandis que le pourcentage ayant entre 100'000 XAF et 200'000 XAF de revenu total pour le ménage par mois est de 1 % et que la part ayant plus de 200'000 XAF de revenu total par mois est de 0%. </v>
      </c>
      <c r="X49" s="147">
        <f>_xlfn.IFNA(VLOOKUP(CONCATENATE("pin_mssc_dep1",$B49),MSNA_Outcomes_IPC!$A:$H,8, FALSE),0)</f>
        <v>5.2727204421158601E-2</v>
      </c>
      <c r="Y49" s="147">
        <f>_xlfn.IFNA(VLOOKUP(CONCATENATE("pin_mssc_dep2",$B49),MSNA_Outcomes_IPC!$A:$H,8, FALSE),0)</f>
        <v>0.15964387858125101</v>
      </c>
      <c r="Z49" s="147">
        <f>_xlfn.IFNA(VLOOKUP(CONCATENATE("pin_mssc_dep3",$B49),MSNA_Outcomes_IPC!$A:$H,8, FALSE),0)</f>
        <v>0.176735959107893</v>
      </c>
      <c r="AA49" s="147">
        <f>_xlfn.IFNA(VLOOKUP(CONCATENATE("pin_mssc_dep4",$B49),MSNA_Outcomes_IPC!$A:$H,8, FALSE),0)</f>
        <v>0.220392207991706</v>
      </c>
      <c r="AB49" s="147">
        <f>_xlfn.IFNA(VLOOKUP(CONCATENATE("pin_mssc_dep5",$B49),MSNA_Outcomes_IPC!$A:$H,8, FALSE),0)</f>
        <v>0.39050074989799199</v>
      </c>
      <c r="AC49" s="20" t="str">
        <f t="shared" si="10"/>
        <v xml:space="preserve">Dans la préfecture de Ouaka, pour la sous-préfecture de Bambari, le pourcentage de ménages dont MOINS DE 30% DES DEPENSES sont consacrées à la NOURRITURE est de 5%, le pourcentage dont ENTRE 30% ET 50% des DEPENSES sont consacrées à la NOURRITURE est de 16 %, tandis que le pourcentage de ménages dont ENTRE 50% et 65% des DEPENSES sont consacrées à la NOURRITURE est de 18 %. La part ménages consacrant ENTRE 65% ET 75% DE LEURS DEPENSES à la NOURRITURE est de 22 % et le pourcentage consacrant PLUS DE 75% DE LEURS DEPENSES à la NOURRITURE est de 39%. </v>
      </c>
      <c r="AD49" s="147">
        <f>_xlfn.IFNA(VLOOKUP(CONCATENATE("secal_2_durable_ipc100%_durable",$B49),MSNA_Outcomes_IPC!$A:$H,8, FALSE),0)</f>
        <v>0.180265803808599</v>
      </c>
      <c r="AE49" s="147">
        <f>_xlfn.IFNA(VLOOKUP(CONCATENATE("secal_2_durable_ipc75+_durable",$B49),MSNA_Outcomes_IPC!$A:$H,8, FALSE),0)</f>
        <v>0.28020198589550299</v>
      </c>
      <c r="AF49" s="147">
        <f>_xlfn.IFNA(VLOOKUP(CONCATENATE("secal_2_durable_ipc50+_durable",$B49),MSNA_Outcomes_IPC!$A:$H,8, FALSE),0)</f>
        <v>0.42116454259284303</v>
      </c>
      <c r="AG49" s="147">
        <f>_xlfn.IFNA(VLOOKUP(CONCATENATE("secal_2_durable_ipc50-_durable",$B49),MSNA_Outcomes_IPC!$A:$H,8, FALSE),0)</f>
        <v>0.117683160424445</v>
      </c>
      <c r="AH49" s="147">
        <f>_xlfn.IFNA(VLOOKUP(CONCATENATE("secal_2_durable_ipc0_durable",$B49),MSNA_Outcomes_IPC!$A:$H,8, FALSE),0)</f>
        <v>6.84507278611078E-4</v>
      </c>
      <c r="AI49" s="20" t="str">
        <f t="shared" si="11"/>
        <v xml:space="preserve">Dans la préfecture de Ouaka, pour la sous-préfecture de Bambari , le pourcentage de ménages dont TOUS les aliments consommés proviennent de SOURCES DURABLES (propre prod, achats, chasse, troc) est de 18%, le pourcentage dont LA MAJORITE des aliments consommés (&gt; 75%) proviennent de SOURCES DURABLES (propre prod, achats, chasse, troc) est de 28%, le pourcentage dont PLUS DE LA MOITIE des aliments consommés (&gt; 50%) proviennent de SOURCES DURABLES (propre prod, achats, chasse, troc) est de 42%, le pourcentage de menages dont SEULE lA MOITIE OU MOINS des aliments consommés (&lt;= 50%) proviennent de SOURCES DURABLES (propre prod, achats, chasse, troc) est de 12%, le pourcentage de ménages  dont tous les aliments consommés proviennent de SOURCES NON DURABLES (emprunt, dons, aide) est de 0%. </v>
      </c>
      <c r="AJ49" s="147">
        <f>_xlfn.IFNA(VLOOKUP(CONCATENATE("secal_6_ipcNA",$B49),MSNA_Outcomes_IPC!$A:$H,8, FALSE),0)</f>
        <v>0.343701874112669</v>
      </c>
      <c r="AK49" s="20" t="str">
        <f t="shared" si="12"/>
        <v xml:space="preserve">Dans la préfecture de Ouaka, pour la sous-préfecture de Bambari, le pourcentage de ménages déclarant avoir PRATIQUE L'AGRICULTURE DE FACON OPTIMALE, au cours de la saison, est de 34%. </v>
      </c>
      <c r="AL49" s="147">
        <f>_xlfn.IFNA(VLOOKUP(CONCATENATE("secal_6_raisons_ipcautre_activite",$B49),MSNA_Outcomes_IPC!$A:$H,8, FALSE),0)</f>
        <v>0.10607873765569401</v>
      </c>
      <c r="AM49" s="147">
        <f>_xlfn.IFNA(VLOOKUP(CONCATENATE("secal_6_raisons_ipcmanque_semences_staff_fin_natur",$B49),MSNA_Outcomes_IPC!$A:$H,8, FALSE),0)</f>
        <v>0.85226196631296003</v>
      </c>
      <c r="AN49" s="147">
        <f>_xlfn.IFNA(VLOOKUP(CONCATENATE("secal_6_raisons_ipcinsecurite",$B49),MSNA_Outcomes_IPC!$A:$H,8, FALSE),0)</f>
        <v>4.16592960313465E-2</v>
      </c>
      <c r="AO49" s="20" t="str">
        <f t="shared" si="13"/>
        <v>Dans la préfecture de Ouaka, pour la sous-préfecture de Bambari, parmi les personnes ayant déclaré une pratique non optimale de l'agriculture optimale ou pas de pratique du tout, le % de ménages déclarant n'avoir JAMAIS CULTIVE / AUTRES SOURCES DE REVENUS s'élève à 11%.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85%. Enfin le pourcentage déclarant ne pas avoir pratiqué de façon optimale l'agriculture à cause de l'INSECURITE LORS DE LA CULTURE OU DE LA RECOLTE (Raisons principale uniquement) est de 4%.</v>
      </c>
      <c r="AP49" s="92"/>
      <c r="AQ49" s="93"/>
      <c r="AR49" s="93"/>
      <c r="AS49" s="93"/>
      <c r="AT49" s="93"/>
      <c r="AU49" s="93"/>
      <c r="AV49" s="20" t="str">
        <f t="shared" si="14"/>
        <v xml:space="preserve">Dans la préfecture de Ouaka, pour la sous-préfecture de Bambari,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49" s="92"/>
      <c r="AX49" s="93"/>
      <c r="AY49" s="93"/>
      <c r="AZ49" s="93"/>
      <c r="BA49" s="93"/>
      <c r="BB49" s="20" t="str">
        <f t="shared" si="15"/>
        <v xml:space="preserve">Dans la préfecture de Ouaka, pour la sous-préfecture de Bambari,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49" s="147">
        <f>_xlfn.IFNA(VLOOKUP(CONCATENATE("wash_ipcSA_surlelieu",$B49),MSNA_Outcomes_IPC!$A:$H,8, FALSE),0)</f>
        <v>1.34771753555064E-2</v>
      </c>
      <c r="BD49" s="147">
        <f>_xlfn.IFNA(VLOOKUP(CONCATENATE("wash_ipcSA_30-",$B49),MSNA_Outcomes_IPC!$A:$H,8, FALSE),0)</f>
        <v>0.35734793814988902</v>
      </c>
      <c r="BE49" s="147">
        <f>_xlfn.IFNA(VLOOKUP(CONCATENATE("wash_ipcSA_30+",$B49),MSNA_Outcomes_IPC!$A:$H,8, FALSE),0)</f>
        <v>0.49255763962277699</v>
      </c>
      <c r="BF49" s="147">
        <f>_xlfn.IFNA(VLOOKUP(CONCATENATE("wash_ipcSnA",$B49),MSNA_Outcomes_IPC!$A:$H,8, FALSE),0)</f>
        <v>0.110747733977068</v>
      </c>
      <c r="BG49" s="147">
        <f>_xlfn.IFNA(VLOOKUP(CONCATENATE("wash_ipcsurface",$B49),MSNA_Outcomes_IPC!$A:$H,8, FALSE),0)</f>
        <v>2.5869512894759802E-2</v>
      </c>
      <c r="BH49" s="131" t="str">
        <f t="shared" si="16"/>
        <v xml:space="preserve">Dans la préfecture de Ouaka, pour la sous-préfecture de Bambari, la porportion de ménages déclarant que l'eau provient d'une SOURCE AMELIOREE DISPONIBLE SUR LE LIEU est de 1%. La proportion déclarant que l'eau provient d'une SOURCE AMELIOREE et est DISPONIBLE A MOINS DE 30 MINUTES (aller-retour et temps d'attente inclu) s'élève à 
36% et le pourcentage déclarant une SOURCE AMELIOREE DISPONIBLE A PLUS DE 30 minutes (aller-retour et temps d'attente inclu) est de 49%. La proportion de ménages déclarant que l'eau provient d'une SOURCES NON AMELIOREE est de 11% et que l'eau provient directement des rivières, lacs, surface, etc., de 3%. </v>
      </c>
    </row>
    <row r="50" spans="1:60" ht="90.75" customHeight="1">
      <c r="A50" s="28" t="s">
        <v>102</v>
      </c>
      <c r="B50" s="80" t="s">
        <v>105</v>
      </c>
      <c r="C50" s="146">
        <f>_xlfn.IFNA(VLOOKUP(CONCATENATE("rtl_ipcconflit_comm",$B50),MSNA_Outcomes_IPC!$A:$H,8, FALSE),0)</f>
        <v>0</v>
      </c>
      <c r="D50" s="147">
        <f>_xlfn.IFNA(VLOOKUP(CONCATENATE("rtl_ipcconflit_arme",$B50),MSNA_Outcomes_IPC!$A:$H,8, FALSE),0)</f>
        <v>1</v>
      </c>
      <c r="E50" s="147">
        <f>_xlfn.IFNA(VLOOKUP(CONCATENATE("rtl_ipctranshumance",$B50),MSNA_Outcomes_IPC!$A:$H,8, FALSE),0)</f>
        <v>0</v>
      </c>
      <c r="F50" s="147">
        <f>_xlfn.IFNA(VLOOKUP(CONCATENATE("rtl_ipccatastophe_nat",$B50),MSNA_Outcomes_IPC!$A:$H,8, FALSE),0)</f>
        <v>0</v>
      </c>
      <c r="G50" s="147">
        <f>_xlfn.IFNA(VLOOKUP(CONCATENATE("rtl_ipcrecherche_service",$B50),MSNA_Outcomes_IPC!$A:$H,8, FALSE),0)</f>
        <v>0</v>
      </c>
      <c r="H50" s="147">
        <v>0</v>
      </c>
      <c r="I50" s="147">
        <f>_xlfn.IFNA(VLOOKUP(CONCATENATE("rtl_ipcautre",$B50),MSNA_Outcomes_IPC!$A:$H,8, FALSE),0)</f>
        <v>0</v>
      </c>
      <c r="J50" s="147">
        <f>_xlfn.IFNA(VLOOKUP(CONCATENATE("rtl_ipcnsp",$B50),MSNA_Outcomes_IPC!$A:$H,8, FALSE),0)</f>
        <v>0</v>
      </c>
      <c r="K50" s="20" t="str">
        <f t="shared" si="7"/>
        <v xml:space="preserve">Dans la préfecture de Ouaka, pour la sous-préfecture de Grimari, le pourcentage de ménages ayant quitté la localité d'origine (principale raison du premier déplacement) à cause de CONFLITS COMMUNAUTAIRES est de 0 %, à cause de CONFLITS ARMES (inclus affrontements et attaques armées) est de 100 %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50" s="147">
        <f>_xlfn.IFNA(VLOOKUP(CONCATENATE("length_idp_ipc1_mois",$B50),MSNA_Outcomes_IPC!$A:$H,8, FALSE),0)</f>
        <v>0</v>
      </c>
      <c r="M50" s="147">
        <f>_xlfn.IFNA(VLOOKUP(CONCATENATE("length_idp_ipc1_3_mois",$B50),MSNA_Outcomes_IPC!$A:$H,8, FALSE),0)</f>
        <v>0</v>
      </c>
      <c r="N50" s="147">
        <f>_xlfn.IFNA(VLOOKUP(CONCATENATE("length_idp_ipc 3_5_mois",$B50),MSNA_Outcomes_IPC!$A:$H,8, FALSE),0)</f>
        <v>0</v>
      </c>
      <c r="O50" s="147">
        <f>_xlfn.IFNA(VLOOKUP(CONCATENATE("length_idp_ipc5_12_mois",$B50),MSNA_Outcomes_IPC!$A:$H,8, FALSE),0)</f>
        <v>0.37760659227578902</v>
      </c>
      <c r="P50" s="147">
        <f>_xlfn.IFNA(VLOOKUP(CONCATENATE("length_idp_ipc12_mois_ou_plus",$B50),MSNA_Outcomes_IPC!$A:$H,8, FALSE),0)</f>
        <v>0.62239340772421103</v>
      </c>
      <c r="Q50" s="147">
        <f>_xlfn.IFNA(VLOOKUP(CONCATENATE("length_idp_ipcnsp",$B50),MSNA_Outcomes_IPC!$A:$H,8, FALSE),0)</f>
        <v>0</v>
      </c>
      <c r="R50" s="20" t="str">
        <f t="shared" si="8"/>
        <v xml:space="preserve">Dans la préfecture de Ouaka, pour la sous-préfecture de Grimari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38% et le pourcentage de ménages déplacés depuis PLUS D'UN AN est de 62 %. Le pourcentage de NON REPONDANTS est de 0%. </v>
      </c>
      <c r="S50" s="147">
        <f>_xlfn.IFNA(VLOOKUP(CONCATENATE("pin_mssc_rev4",$B50),MSNA_Outcomes_IPC!$A:$H,8, FALSE),0)</f>
        <v>0.93295090560194205</v>
      </c>
      <c r="T50" s="147">
        <f>_xlfn.IFNA(VLOOKUP(CONCATENATE("pin_mssc_rev3",$B50),MSNA_Outcomes_IPC!$A:$H,8, FALSE),0)</f>
        <v>6.7049094398057896E-2</v>
      </c>
      <c r="U50" s="147">
        <f>_xlfn.IFNA(VLOOKUP(CONCATENATE("pin_mssc_rev2",$B50),MSNA_Outcomes_IPC!$A:$H,8, FALSE),0)</f>
        <v>0</v>
      </c>
      <c r="V50" s="147">
        <f>_xlfn.IFNA(VLOOKUP(CONCATENATE("pin_mssc_rev1",$B50),MSNA_Outcomes_IPC!$A:$H,8, FALSE),0)</f>
        <v>0</v>
      </c>
      <c r="W50" s="20" t="str">
        <f t="shared" si="9"/>
        <v xml:space="preserve">Dans la préfecture de Ouaka, pour la sous-préfecture de Grimari, le pourcentage de ménages ayant moins de 50'000 XAF de revenu total pour le ménage par mois est de 93%, le pourcentage ayant entre 50'000 XAF et 100 000 XAF de revenu total par mois s'élève à 7 %, tandis que le pourcentage ayant entre 100'000 XAF et 200'000 XAF de revenu total pour le ménage par mois est de 0 % et que la part ayant plus de 200'000 XAF de revenu total par mois est de 0%. </v>
      </c>
      <c r="X50" s="147">
        <f>_xlfn.IFNA(VLOOKUP(CONCATENATE("pin_mssc_dep1",$B50),MSNA_Outcomes_IPC!$A:$H,8, FALSE),0)</f>
        <v>0.16482643512196199</v>
      </c>
      <c r="Y50" s="147">
        <f>_xlfn.IFNA(VLOOKUP(CONCATENATE("pin_mssc_dep2",$B50),MSNA_Outcomes_IPC!$A:$H,8, FALSE),0)</f>
        <v>6.0139858897437802E-2</v>
      </c>
      <c r="Z50" s="147">
        <f>_xlfn.IFNA(VLOOKUP(CONCATENATE("pin_mssc_dep3",$B50),MSNA_Outcomes_IPC!$A:$H,8, FALSE),0)</f>
        <v>0.32537547995604199</v>
      </c>
      <c r="AA50" s="147">
        <f>_xlfn.IFNA(VLOOKUP(CONCATENATE("pin_mssc_dep4",$B50),MSNA_Outcomes_IPC!$A:$H,8, FALSE),0)</f>
        <v>9.4665236050118201E-2</v>
      </c>
      <c r="AB50" s="147">
        <f>_xlfn.IFNA(VLOOKUP(CONCATENATE("pin_mssc_dep5",$B50),MSNA_Outcomes_IPC!$A:$H,8, FALSE),0)</f>
        <v>0.35499298997444001</v>
      </c>
      <c r="AC50" s="20" t="str">
        <f t="shared" si="10"/>
        <v xml:space="preserve">Dans la préfecture de Ouaka, pour la sous-préfecture de Grimari, le pourcentage de ménages dont MOINS DE 30% DES DEPENSES sont consacrées à la NOURRITURE est de 16%, le pourcentage dont ENTRE 30% ET 50% des DEPENSES sont consacrées à la NOURRITURE est de 6 %, tandis que le pourcentage de ménages dont ENTRE 50% et 65% des DEPENSES sont consacrées à la NOURRITURE est de 33 %. La part ménages consacrant ENTRE 65% ET 75% DE LEURS DEPENSES à la NOURRITURE est de 9 % et le pourcentage consacrant PLUS DE 75% DE LEURS DEPENSES à la NOURRITURE est de 35%. </v>
      </c>
      <c r="AD50" s="147">
        <f>_xlfn.IFNA(VLOOKUP(CONCATENATE("secal_2_durable_ipc100%_durable",$B50),MSNA_Outcomes_IPC!$A:$H,8, FALSE),0)</f>
        <v>7.0587200251182904E-3</v>
      </c>
      <c r="AE50" s="147">
        <f>_xlfn.IFNA(VLOOKUP(CONCATENATE("secal_2_durable_ipc75+_durable",$B50),MSNA_Outcomes_IPC!$A:$H,8, FALSE),0)</f>
        <v>0.25091203254702099</v>
      </c>
      <c r="AF50" s="147">
        <f>_xlfn.IFNA(VLOOKUP(CONCATENATE("secal_2_durable_ipc50+_durable",$B50),MSNA_Outcomes_IPC!$A:$H,8, FALSE),0)</f>
        <v>0.55437527447780299</v>
      </c>
      <c r="AG50" s="147">
        <f>_xlfn.IFNA(VLOOKUP(CONCATENATE("secal_2_durable_ipc50-_durable",$B50),MSNA_Outcomes_IPC!$A:$H,8, FALSE),0)</f>
        <v>0.18765397295005801</v>
      </c>
      <c r="AH50" s="147">
        <f>_xlfn.IFNA(VLOOKUP(CONCATENATE("secal_2_durable_ipc0_durable",$B50),MSNA_Outcomes_IPC!$A:$H,8, FALSE),0)</f>
        <v>0</v>
      </c>
      <c r="AI50" s="20" t="str">
        <f t="shared" si="11"/>
        <v xml:space="preserve">Dans la préfecture de Ouaka, pour la sous-préfecture de Grimari , le pourcentage de ménages dont TOUS les aliments consommés proviennent de SOURCES DURABLES (propre prod, achats, chasse, troc) est de 1%, le pourcentage dont LA MAJORITE des aliments consommés (&gt; 75%) proviennent de SOURCES DURABLES (propre prod, achats, chasse, troc) est de 25%, le pourcentage dont PLUS DE LA MOITIE des aliments consommés (&gt; 50%) proviennent de SOURCES DURABLES (propre prod, achats, chasse, troc) est de 55%, le pourcentage de menages dont SEULE lA MOITIE OU MOINS des aliments consommés (&lt;= 50%) proviennent de SOURCES DURABLES (propre prod, achats, chasse, troc) est de 19%, le pourcentage de ménages  dont tous les aliments consommés proviennent de SOURCES NON DURABLES (emprunt, dons, aide) est de 0%. </v>
      </c>
      <c r="AJ50" s="147">
        <f>_xlfn.IFNA(VLOOKUP(CONCATENATE("secal_6_ipcNA",$B50),MSNA_Outcomes_IPC!$A:$H,8, FALSE),0)</f>
        <v>0.82530057754729802</v>
      </c>
      <c r="AK50" s="20" t="str">
        <f t="shared" si="12"/>
        <v xml:space="preserve">Dans la préfecture de Ouaka, pour la sous-préfecture de Grimari, le pourcentage de ménages déclarant avoir PRATIQUE L'AGRICULTURE DE FACON OPTIMALE, au cours de la saison, est de 83%. </v>
      </c>
      <c r="AL50" s="147">
        <f>_xlfn.IFNA(VLOOKUP(CONCATENATE("secal_6_raisons_ipcautre_activite",$B50),MSNA_Outcomes_IPC!$A:$H,8, FALSE),0)</f>
        <v>0</v>
      </c>
      <c r="AM50" s="147">
        <f>_xlfn.IFNA(VLOOKUP(CONCATENATE("secal_6_raisons_ipcmanque_semences_staff_fin_natur",$B50),MSNA_Outcomes_IPC!$A:$H,8, FALSE),0)</f>
        <v>1</v>
      </c>
      <c r="AN50" s="147">
        <f>_xlfn.IFNA(VLOOKUP(CONCATENATE("secal_6_raisons_ipcinsecurite",$B50),MSNA_Outcomes_IPC!$A:$H,8, FALSE),0)</f>
        <v>0</v>
      </c>
      <c r="AO50" s="20" t="str">
        <f t="shared" si="13"/>
        <v>Dans la préfecture de Ouaka, pour la sous-préfecture de Grimari,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100%. Enfin le pourcentage déclarant ne pas avoir pratiqué de façon optimale l'agriculture à cause de l'INSECURITE LORS DE LA CULTURE OU DE LA RECOLTE (Raisons principale uniquement) est de 0%.</v>
      </c>
      <c r="AP50" s="92"/>
      <c r="AQ50" s="93"/>
      <c r="AR50" s="93"/>
      <c r="AS50" s="93"/>
      <c r="AT50" s="93"/>
      <c r="AU50" s="93"/>
      <c r="AV50" s="20" t="str">
        <f t="shared" si="14"/>
        <v xml:space="preserve">Dans la préfecture de Ouaka, pour la sous-préfecture de Grimari,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50" s="92"/>
      <c r="AX50" s="93"/>
      <c r="AY50" s="93"/>
      <c r="AZ50" s="93"/>
      <c r="BA50" s="93"/>
      <c r="BB50" s="20" t="str">
        <f t="shared" si="15"/>
        <v xml:space="preserve">Dans la préfecture de Ouaka, pour la sous-préfecture de Grimari,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50" s="147">
        <f>_xlfn.IFNA(VLOOKUP(CONCATENATE("wash_ipcSA_surlelieu",$B50),MSNA_Outcomes_IPC!$A:$H,8, FALSE),0)</f>
        <v>0</v>
      </c>
      <c r="BD50" s="147">
        <f>_xlfn.IFNA(VLOOKUP(CONCATENATE("wash_ipcSA_30-",$B50),MSNA_Outcomes_IPC!$A:$H,8, FALSE),0)</f>
        <v>0.38609624801891401</v>
      </c>
      <c r="BE50" s="147">
        <f>_xlfn.IFNA(VLOOKUP(CONCATENATE("wash_ipcSA_30+",$B50),MSNA_Outcomes_IPC!$A:$H,8, FALSE),0)</f>
        <v>0.20116042841192999</v>
      </c>
      <c r="BF50" s="147">
        <f>_xlfn.IFNA(VLOOKUP(CONCATENATE("wash_ipcSnA",$B50),MSNA_Outcomes_IPC!$A:$H,8, FALSE),0)</f>
        <v>0.3602846869338</v>
      </c>
      <c r="BG50" s="147">
        <f>_xlfn.IFNA(VLOOKUP(CONCATENATE("wash_ipcsurface",$B50),MSNA_Outcomes_IPC!$A:$H,8, FALSE),0)</f>
        <v>5.2458636635355702E-2</v>
      </c>
      <c r="BH50" s="131" t="str">
        <f t="shared" si="16"/>
        <v xml:space="preserve">Dans la préfecture de Ouaka, pour la sous-préfecture de Grimari, la porportion de ménages déclarant que l'eau provient d'une SOURCE AMELIOREE DISPONIBLE SUR LE LIEU est de 0%. La proportion déclarant que l'eau provient d'une SOURCE AMELIOREE et est DISPONIBLE A MOINS DE 30 MINUTES (aller-retour et temps d'attente inclu) s'élève à 
39% et le pourcentage déclarant une SOURCE AMELIOREE DISPONIBLE A PLUS DE 30 minutes (aller-retour et temps d'attente inclu) est de 20%. La proportion de ménages déclarant que l'eau provient d'une SOURCES NON AMELIOREE est de 36% et que l'eau provient directement des rivières, lacs, surface, etc., de 5%. </v>
      </c>
    </row>
    <row r="51" spans="1:60" ht="90.75" customHeight="1">
      <c r="A51" s="28" t="s">
        <v>102</v>
      </c>
      <c r="B51" s="80" t="s">
        <v>106</v>
      </c>
      <c r="C51" s="146">
        <f>_xlfn.IFNA(VLOOKUP(CONCATENATE("rtl_ipcconflit_comm",$B51),MSNA_Outcomes_IPC!$A:$H,8, FALSE),0)</f>
        <v>0</v>
      </c>
      <c r="D51" s="147">
        <f>_xlfn.IFNA(VLOOKUP(CONCATENATE("rtl_ipcconflit_arme",$B51),MSNA_Outcomes_IPC!$A:$H,8, FALSE),0)</f>
        <v>0</v>
      </c>
      <c r="E51" s="147">
        <f>_xlfn.IFNA(VLOOKUP(CONCATENATE("rtl_ipctranshumance",$B51),MSNA_Outcomes_IPC!$A:$H,8, FALSE),0)</f>
        <v>0</v>
      </c>
      <c r="F51" s="147">
        <f>_xlfn.IFNA(VLOOKUP(CONCATENATE("rtl_ipccatastophe_nat",$B51),MSNA_Outcomes_IPC!$A:$H,8, FALSE),0)</f>
        <v>0</v>
      </c>
      <c r="G51" s="147">
        <f>_xlfn.IFNA(VLOOKUP(CONCATENATE("rtl_ipcrecherche_service",$B51),MSNA_Outcomes_IPC!$A:$H,8, FALSE),0)</f>
        <v>0</v>
      </c>
      <c r="H51" s="147">
        <v>0</v>
      </c>
      <c r="I51" s="147">
        <f>_xlfn.IFNA(VLOOKUP(CONCATENATE("rtl_ipcautre",$B51),MSNA_Outcomes_IPC!$A:$H,8, FALSE),0)</f>
        <v>0</v>
      </c>
      <c r="J51" s="147">
        <f>_xlfn.IFNA(VLOOKUP(CONCATENATE("rtl_ipcnsp",$B51),MSNA_Outcomes_IPC!$A:$H,8, FALSE),0)</f>
        <v>0</v>
      </c>
      <c r="K51" s="20" t="str">
        <f t="shared" si="7"/>
        <v xml:space="preserve">Dans la préfecture de Ouaka, pour la sous-préfecture de Ippy, le pourcentage de ménages ayant quitté la localité d'origine (principale raison du premier déplacement) à cause de CONFLITS COMMUNAUTAIRES est de 0 %, à cause de CONFLITS ARMES (inclus affrontements et attaques armées) est de 0 %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51" s="147">
        <f>_xlfn.IFNA(VLOOKUP(CONCATENATE("length_idp_ipc1_mois",$B51),MSNA_Outcomes_IPC!$A:$H,8, FALSE),0)</f>
        <v>0</v>
      </c>
      <c r="M51" s="147">
        <f>_xlfn.IFNA(VLOOKUP(CONCATENATE("length_idp_ipc1_3_mois",$B51),MSNA_Outcomes_IPC!$A:$H,8, FALSE),0)</f>
        <v>0</v>
      </c>
      <c r="N51" s="147">
        <f>_xlfn.IFNA(VLOOKUP(CONCATENATE("length_idp_ipc 3_5_mois",$B51),MSNA_Outcomes_IPC!$A:$H,8, FALSE),0)</f>
        <v>0</v>
      </c>
      <c r="O51" s="147">
        <f>_xlfn.IFNA(VLOOKUP(CONCATENATE("length_idp_ipc5_12_mois",$B51),MSNA_Outcomes_IPC!$A:$H,8, FALSE),0)</f>
        <v>0</v>
      </c>
      <c r="P51" s="147">
        <f>_xlfn.IFNA(VLOOKUP(CONCATENATE("length_idp_ipc12_mois_ou_plus",$B51),MSNA_Outcomes_IPC!$A:$H,8, FALSE),0)</f>
        <v>0</v>
      </c>
      <c r="Q51" s="147">
        <f>_xlfn.IFNA(VLOOKUP(CONCATENATE("length_idp_ipcnsp",$B51),MSNA_Outcomes_IPC!$A:$H,8, FALSE),0)</f>
        <v>0</v>
      </c>
      <c r="R51" s="20" t="str">
        <f t="shared" si="8"/>
        <v xml:space="preserve">Dans la préfecture de Ouaka, pour la sous-préfecture de Ippy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0% et le pourcentage de ménages déplacés depuis PLUS D'UN AN est de 0 %. Le pourcentage de NON REPONDANTS est de 0%. </v>
      </c>
      <c r="S51" s="147">
        <f>_xlfn.IFNA(VLOOKUP(CONCATENATE("pin_mssc_rev4",$B51),MSNA_Outcomes_IPC!$A:$H,8, FALSE),0)</f>
        <v>0.94792179593130199</v>
      </c>
      <c r="T51" s="147">
        <f>_xlfn.IFNA(VLOOKUP(CONCATENATE("pin_mssc_rev3",$B51),MSNA_Outcomes_IPC!$A:$H,8, FALSE),0)</f>
        <v>3.6741189647985298E-2</v>
      </c>
      <c r="U51" s="147">
        <f>_xlfn.IFNA(VLOOKUP(CONCATENATE("pin_mssc_rev2",$B51),MSNA_Outcomes_IPC!$A:$H,8, FALSE),0)</f>
        <v>1.5337014420713099E-2</v>
      </c>
      <c r="V51" s="147">
        <f>_xlfn.IFNA(VLOOKUP(CONCATENATE("pin_mssc_rev1",$B51),MSNA_Outcomes_IPC!$A:$H,8, FALSE),0)</f>
        <v>0</v>
      </c>
      <c r="W51" s="20" t="str">
        <f t="shared" si="9"/>
        <v xml:space="preserve">Dans la préfecture de Ouaka, pour la sous-préfecture de Ippy, le pourcentage de ménages ayant moins de 50'000 XAF de revenu total pour le ménage par mois est de 95%, le pourcentage ayant entre 50'000 XAF et 100 000 XAF de revenu total par mois s'élève à 4 %, tandis que le pourcentage ayant entre 100'000 XAF et 200'000 XAF de revenu total pour le ménage par mois est de 2 % et que la part ayant plus de 200'000 XAF de revenu total par mois est de 0%. </v>
      </c>
      <c r="X51" s="147">
        <f>_xlfn.IFNA(VLOOKUP(CONCATENATE("pin_mssc_dep1",$B51),MSNA_Outcomes_IPC!$A:$H,8, FALSE),0)</f>
        <v>9.1112526874075599E-3</v>
      </c>
      <c r="Y51" s="147">
        <f>_xlfn.IFNA(VLOOKUP(CONCATENATE("pin_mssc_dep2",$B51),MSNA_Outcomes_IPC!$A:$H,8, FALSE),0)</f>
        <v>5.3494923768394799E-2</v>
      </c>
      <c r="Z51" s="147">
        <f>_xlfn.IFNA(VLOOKUP(CONCATENATE("pin_mssc_dep3",$B51),MSNA_Outcomes_IPC!$A:$H,8, FALSE),0)</f>
        <v>6.5248255124156704E-2</v>
      </c>
      <c r="AA51" s="147">
        <f>_xlfn.IFNA(VLOOKUP(CONCATENATE("pin_mssc_dep4",$B51),MSNA_Outcomes_IPC!$A:$H,8, FALSE),0)</f>
        <v>0.18645374933505501</v>
      </c>
      <c r="AB51" s="147">
        <f>_xlfn.IFNA(VLOOKUP(CONCATENATE("pin_mssc_dep5",$B51),MSNA_Outcomes_IPC!$A:$H,8, FALSE),0)</f>
        <v>0.685691819084986</v>
      </c>
      <c r="AC51" s="20" t="str">
        <f t="shared" si="10"/>
        <v xml:space="preserve">Dans la préfecture de Ouaka, pour la sous-préfecture de Ippy, le pourcentage de ménages dont MOINS DE 30% DES DEPENSES sont consacrées à la NOURRITURE est de 1%, le pourcentage dont ENTRE 30% ET 50% des DEPENSES sont consacrées à la NOURRITURE est de 5 %, tandis que le pourcentage de ménages dont ENTRE 50% et 65% des DEPENSES sont consacrées à la NOURRITURE est de 7 %. La part ménages consacrant ENTRE 65% ET 75% DE LEURS DEPENSES à la NOURRITURE est de 19 % et le pourcentage consacrant PLUS DE 75% DE LEURS DEPENSES à la NOURRITURE est de 69%. </v>
      </c>
      <c r="AD51" s="147">
        <f>_xlfn.IFNA(VLOOKUP(CONCATENATE("secal_2_durable_ipc100%_durable",$B51),MSNA_Outcomes_IPC!$A:$H,8, FALSE),0)</f>
        <v>0</v>
      </c>
      <c r="AE51" s="147">
        <f>_xlfn.IFNA(VLOOKUP(CONCATENATE("secal_2_durable_ipc75+_durable",$B51),MSNA_Outcomes_IPC!$A:$H,8, FALSE),0)</f>
        <v>0.39627330085319001</v>
      </c>
      <c r="AF51" s="147">
        <f>_xlfn.IFNA(VLOOKUP(CONCATENATE("secal_2_durable_ipc50+_durable",$B51),MSNA_Outcomes_IPC!$A:$H,8, FALSE),0)</f>
        <v>0.45175950298240902</v>
      </c>
      <c r="AG51" s="147">
        <f>_xlfn.IFNA(VLOOKUP(CONCATENATE("secal_2_durable_ipc50-_durable",$B51),MSNA_Outcomes_IPC!$A:$H,8, FALSE),0)</f>
        <v>0.15196719616440099</v>
      </c>
      <c r="AH51" s="147">
        <f>_xlfn.IFNA(VLOOKUP(CONCATENATE("secal_2_durable_ipc0_durable",$B51),MSNA_Outcomes_IPC!$A:$H,8, FALSE),0)</f>
        <v>0</v>
      </c>
      <c r="AI51" s="20" t="str">
        <f t="shared" si="11"/>
        <v xml:space="preserve">Dans la préfecture de Ouaka, pour la sous-préfecture de Ippy , le pourcentage de ménages dont TOUS les aliments consommés proviennent de SOURCES DURABLES (propre prod, achats, chasse, troc) est de 0%, le pourcentage dont LA MAJORITE des aliments consommés (&gt; 75%) proviennent de SOURCES DURABLES (propre prod, achats, chasse, troc) est de 40%, le pourcentage dont PLUS DE LA MOITIE des aliments consommés (&gt; 50%) proviennent de SOURCES DURABLES (propre prod, achats, chasse, troc) est de 45%, le pourcentage de menages dont SEULE lA MOITIE OU MOINS des aliments consommés (&lt;= 50%) proviennent de SOURCES DURABLES (propre prod, achats, chasse, troc) est de 15%, le pourcentage de ménages  dont tous les aliments consommés proviennent de SOURCES NON DURABLES (emprunt, dons, aide) est de 0%. </v>
      </c>
      <c r="AJ51" s="147">
        <f>_xlfn.IFNA(VLOOKUP(CONCATENATE("secal_6_ipcNA",$B51),MSNA_Outcomes_IPC!$A:$H,8, FALSE),0)</f>
        <v>0.45546844933976299</v>
      </c>
      <c r="AK51" s="20" t="str">
        <f t="shared" si="12"/>
        <v xml:space="preserve">Dans la préfecture de Ouaka, pour la sous-préfecture de Ippy, le pourcentage de ménages déclarant avoir PRATIQUE L'AGRICULTURE DE FACON OPTIMALE, au cours de la saison, est de 46%. </v>
      </c>
      <c r="AL51" s="147">
        <f>_xlfn.IFNA(VLOOKUP(CONCATENATE("secal_6_raisons_ipcautre_activite",$B51),MSNA_Outcomes_IPC!$A:$H,8, FALSE),0)</f>
        <v>5.7808746662687698E-2</v>
      </c>
      <c r="AM51" s="147">
        <f>_xlfn.IFNA(VLOOKUP(CONCATENATE("secal_6_raisons_ipcmanque_semences_staff_fin_natur",$B51),MSNA_Outcomes_IPC!$A:$H,8, FALSE),0)</f>
        <v>0.62095637992139596</v>
      </c>
      <c r="AN51" s="147">
        <f>_xlfn.IFNA(VLOOKUP(CONCATENATE("secal_6_raisons_ipcinsecurite",$B51),MSNA_Outcomes_IPC!$A:$H,8, FALSE),0)</f>
        <v>0.321234873415916</v>
      </c>
      <c r="AO51" s="20" t="str">
        <f t="shared" si="13"/>
        <v>Dans la préfecture de Ouaka, pour la sous-préfecture de Ippy, parmi les personnes ayant déclaré une pratique non optimale de l'agriculture optimale ou pas de pratique du tout, le % de ménages déclarant n'avoir JAMAIS CULTIVE / AUTRES SOURCES DE REVENUS s'élève à 6%.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62%. Enfin le pourcentage déclarant ne pas avoir pratiqué de façon optimale l'agriculture à cause de l'INSECURITE LORS DE LA CULTURE OU DE LA RECOLTE (Raisons principale uniquement) est de 32%.</v>
      </c>
      <c r="AP51" s="92"/>
      <c r="AQ51" s="93"/>
      <c r="AR51" s="93"/>
      <c r="AS51" s="93"/>
      <c r="AT51" s="93"/>
      <c r="AU51" s="93"/>
      <c r="AV51" s="20" t="str">
        <f t="shared" si="14"/>
        <v xml:space="preserve">Dans la préfecture de Ouaka, pour la sous-préfecture de Ippy,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51" s="92"/>
      <c r="AX51" s="93"/>
      <c r="AY51" s="93"/>
      <c r="AZ51" s="93"/>
      <c r="BA51" s="93"/>
      <c r="BB51" s="20" t="str">
        <f t="shared" si="15"/>
        <v xml:space="preserve">Dans la préfecture de Ouaka, pour la sous-préfecture de Ippy,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51" s="147">
        <f>_xlfn.IFNA(VLOOKUP(CONCATENATE("wash_ipcSA_surlelieu",$B51),MSNA_Outcomes_IPC!$A:$H,8, FALSE),0)</f>
        <v>0</v>
      </c>
      <c r="BD51" s="147">
        <f>_xlfn.IFNA(VLOOKUP(CONCATENATE("wash_ipcSA_30-",$B51),MSNA_Outcomes_IPC!$A:$H,8, FALSE),0)</f>
        <v>8.22962490269709E-2</v>
      </c>
      <c r="BE51" s="147">
        <f>_xlfn.IFNA(VLOOKUP(CONCATENATE("wash_ipcSA_30+",$B51),MSNA_Outcomes_IPC!$A:$H,8, FALSE),0)</f>
        <v>9.3519615390093899E-4</v>
      </c>
      <c r="BF51" s="147">
        <f>_xlfn.IFNA(VLOOKUP(CONCATENATE("wash_ipcSnA",$B51),MSNA_Outcomes_IPC!$A:$H,8, FALSE),0)</f>
        <v>0.91209257404962296</v>
      </c>
      <c r="BG51" s="147">
        <f>_xlfn.IFNA(VLOOKUP(CONCATENATE("wash_ipcsurface",$B51),MSNA_Outcomes_IPC!$A:$H,8, FALSE),0)</f>
        <v>4.6759807695047001E-3</v>
      </c>
      <c r="BH51" s="131" t="str">
        <f t="shared" si="16"/>
        <v xml:space="preserve">Dans la préfecture de Ouaka, pour la sous-préfecture de Ippy, la porportion de ménages déclarant que l'eau provient d'une SOURCE AMELIOREE DISPONIBLE SUR LE LIEU est de 0%. La proportion déclarant que l'eau provient d'une SOURCE AMELIOREE et est DISPONIBLE A MOINS DE 30 MINUTES (aller-retour et temps d'attente inclu) s'élève à 
8% et le pourcentage déclarant une SOURCE AMELIOREE DISPONIBLE A PLUS DE 30 minutes (aller-retour et temps d'attente inclu) est de 0%. La proportion de ménages déclarant que l'eau provient d'une SOURCES NON AMELIOREE est de 91% et que l'eau provient directement des rivières, lacs, surface, etc., de 0%. </v>
      </c>
    </row>
    <row r="52" spans="1:60" ht="90.75" customHeight="1">
      <c r="A52" s="28" t="s">
        <v>102</v>
      </c>
      <c r="B52" s="80" t="s">
        <v>107</v>
      </c>
      <c r="C52" s="146">
        <f>_xlfn.IFNA(VLOOKUP(CONCATENATE("rtl_ipcconflit_comm",$B52),MSNA_Outcomes_IPC!$A:$H,8, FALSE),0)</f>
        <v>2.7242639876453398E-2</v>
      </c>
      <c r="D52" s="147">
        <f>_xlfn.IFNA(VLOOKUP(CONCATENATE("rtl_ipcconflit_arme",$B52),MSNA_Outcomes_IPC!$A:$H,8, FALSE),0)</f>
        <v>0.96244328259505096</v>
      </c>
      <c r="E52" s="147">
        <f>_xlfn.IFNA(VLOOKUP(CONCATENATE("rtl_ipctranshumance",$B52),MSNA_Outcomes_IPC!$A:$H,8, FALSE),0)</f>
        <v>0</v>
      </c>
      <c r="F52" s="147">
        <f>_xlfn.IFNA(VLOOKUP(CONCATENATE("rtl_ipccatastophe_nat",$B52),MSNA_Outcomes_IPC!$A:$H,8, FALSE),0)</f>
        <v>0</v>
      </c>
      <c r="G52" s="147">
        <f>_xlfn.IFNA(VLOOKUP(CONCATENATE("rtl_ipcrecherche_service",$B52),MSNA_Outcomes_IPC!$A:$H,8, FALSE),0)</f>
        <v>0</v>
      </c>
      <c r="H52" s="147">
        <v>0.01</v>
      </c>
      <c r="I52" s="147">
        <v>0</v>
      </c>
      <c r="J52" s="147">
        <f>_xlfn.IFNA(VLOOKUP(CONCATENATE("rtl_ipcnsp",$B52),MSNA_Outcomes_IPC!$A:$H,8, FALSE),0)</f>
        <v>0</v>
      </c>
      <c r="K52" s="20" t="str">
        <f t="shared" si="7"/>
        <v xml:space="preserve">Dans la préfecture de Ouaka, pour la sous-préfecture de Kouango, le pourcentage de ménages ayant quitté la localité d'origine (principale raison du premier déplacement) à cause de CONFLITS COMMUNAUTAIRES est de 3 %, à cause de CONFLITS ARMES (inclus affrontements et attaques armées) est de 96 %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1 % , à cause d'une AUTRE RAISON est de 0 %. Le pourcentage de NON REPONDANT est de 0%. </v>
      </c>
      <c r="L52" s="147">
        <f>_xlfn.IFNA(VLOOKUP(CONCATENATE("length_idp_ipc1_mois",$B52),MSNA_Outcomes_IPC!$A:$H,8, FALSE),0)</f>
        <v>0</v>
      </c>
      <c r="M52" s="147">
        <f>_xlfn.IFNA(VLOOKUP(CONCATENATE("length_idp_ipc1_3_mois",$B52),MSNA_Outcomes_IPC!$A:$H,8, FALSE),0)</f>
        <v>5.9697060344978202E-2</v>
      </c>
      <c r="N52" s="147">
        <f>_xlfn.IFNA(VLOOKUP(CONCATENATE("length_idp_ipc 3_5_mois",$B52),MSNA_Outcomes_IPC!$A:$H,8, FALSE),0)</f>
        <v>9.7253777749926898E-2</v>
      </c>
      <c r="O52" s="147">
        <f>_xlfn.IFNA(VLOOKUP(CONCATENATE("length_idp_ipc5_12_mois",$B52),MSNA_Outcomes_IPC!$A:$H,8, FALSE),0)</f>
        <v>9.3245421350619001E-2</v>
      </c>
      <c r="P52" s="147">
        <f>_xlfn.IFNA(VLOOKUP(CONCATENATE("length_idp_ipc12_mois_ou_plus",$B52),MSNA_Outcomes_IPC!$A:$H,8, FALSE),0)</f>
        <v>0.64906495117208296</v>
      </c>
      <c r="Q52" s="147">
        <f>_xlfn.IFNA(VLOOKUP(CONCATENATE("length_idp_ipcnsp",$B52),MSNA_Outcomes_IPC!$A:$H,8, FALSE),0)</f>
        <v>0.100738789382393</v>
      </c>
      <c r="R52" s="20" t="str">
        <f t="shared" si="8"/>
        <v xml:space="preserve">Dans la préfecture de Ouaka, pour la sous-préfecture de Kouango et pour les personnes déplacées, le pourcentage de ménages déplacés depuis MOINS D'1 MOIS est de 0%, le pourcentage déplacés depuis ENTRE 1 ET 3 MOIS est de 6%, le pourcentage de ménages déplacés depuis ENTRE 3 et 5 MOIS est de 10%, le pourcentage déplacés depuis ENTRE 5 MOIS ET UN AN est de 9% et le pourcentage de ménages déplacés depuis PLUS D'UN AN est de 65 %. Le pourcentage de NON REPONDANTS est de 10%. </v>
      </c>
      <c r="S52" s="147">
        <f>_xlfn.IFNA(VLOOKUP(CONCATENATE("pin_mssc_rev4",$B52),MSNA_Outcomes_IPC!$A:$H,8, FALSE),0)</f>
        <v>0.89647655065077703</v>
      </c>
      <c r="T52" s="147">
        <f>_xlfn.IFNA(VLOOKUP(CONCATENATE("pin_mssc_rev3",$B52),MSNA_Outcomes_IPC!$A:$H,8, FALSE),0)</f>
        <v>8.8901439394897405E-2</v>
      </c>
      <c r="U52" s="147">
        <f>_xlfn.IFNA(VLOOKUP(CONCATENATE("pin_mssc_rev2",$B52),MSNA_Outcomes_IPC!$A:$H,8, FALSE),0)</f>
        <v>1.4622009954325801E-2</v>
      </c>
      <c r="V52" s="147">
        <f>_xlfn.IFNA(VLOOKUP(CONCATENATE("pin_mssc_rev1",$B52),MSNA_Outcomes_IPC!$A:$H,8, FALSE),0)</f>
        <v>0</v>
      </c>
      <c r="W52" s="20" t="str">
        <f t="shared" si="9"/>
        <v xml:space="preserve">Dans la préfecture de Ouaka, pour la sous-préfecture de Kouango, le pourcentage de ménages ayant moins de 50'000 XAF de revenu total pour le ménage par mois est de 90%, le pourcentage ayant entre 50'000 XAF et 100 000 XAF de revenu total par mois s'élève à 9 %, tandis que le pourcentage ayant entre 100'000 XAF et 200'000 XAF de revenu total pour le ménage par mois est de 1 % et que la part ayant plus de 200'000 XAF de revenu total par mois est de 0%. </v>
      </c>
      <c r="X52" s="147">
        <f>_xlfn.IFNA(VLOOKUP(CONCATENATE("pin_mssc_dep1",$B52),MSNA_Outcomes_IPC!$A:$H,8, FALSE),0)</f>
        <v>6.6045717855300501E-2</v>
      </c>
      <c r="Y52" s="147">
        <f>_xlfn.IFNA(VLOOKUP(CONCATENATE("pin_mssc_dep2",$B52),MSNA_Outcomes_IPC!$A:$H,8, FALSE),0)</f>
        <v>0.161142109367688</v>
      </c>
      <c r="Z52" s="147">
        <f>_xlfn.IFNA(VLOOKUP(CONCATENATE("pin_mssc_dep3",$B52),MSNA_Outcomes_IPC!$A:$H,8, FALSE),0)</f>
        <v>0.20949335534208599</v>
      </c>
      <c r="AA52" s="147">
        <f>_xlfn.IFNA(VLOOKUP(CONCATENATE("pin_mssc_dep4",$B52),MSNA_Outcomes_IPC!$A:$H,8, FALSE),0)</f>
        <v>0.11020790422051099</v>
      </c>
      <c r="AB52" s="147">
        <f>_xlfn.IFNA(VLOOKUP(CONCATENATE("pin_mssc_dep5",$B52),MSNA_Outcomes_IPC!$A:$H,8, FALSE),0)</f>
        <v>0.45311091321441399</v>
      </c>
      <c r="AC52" s="20" t="str">
        <f t="shared" si="10"/>
        <v xml:space="preserve">Dans la préfecture de Ouaka, pour la sous-préfecture de Kouango, le pourcentage de ménages dont MOINS DE 30% DES DEPENSES sont consacrées à la NOURRITURE est de 7%, le pourcentage dont ENTRE 30% ET 50% des DEPENSES sont consacrées à la NOURRITURE est de 16 %, tandis que le pourcentage de ménages dont ENTRE 50% et 65% des DEPENSES sont consacrées à la NOURRITURE est de 21 %. La part ménages consacrant ENTRE 65% ET 75% DE LEURS DEPENSES à la NOURRITURE est de 11 % et le pourcentage consacrant PLUS DE 75% DE LEURS DEPENSES à la NOURRITURE est de 45%. </v>
      </c>
      <c r="AD52" s="147">
        <f>_xlfn.IFNA(VLOOKUP(CONCATENATE("secal_2_durable_ipc100%_durable",$B52),MSNA_Outcomes_IPC!$A:$H,8, FALSE),0)</f>
        <v>4.7980116309710601E-2</v>
      </c>
      <c r="AE52" s="147">
        <f>_xlfn.IFNA(VLOOKUP(CONCATENATE("secal_2_durable_ipc75+_durable",$B52),MSNA_Outcomes_IPC!$A:$H,8, FALSE),0)</f>
        <v>0.45627030915928002</v>
      </c>
      <c r="AF52" s="147">
        <f>_xlfn.IFNA(VLOOKUP(CONCATENATE("secal_2_durable_ipc50+_durable",$B52),MSNA_Outcomes_IPC!$A:$H,8, FALSE),0)</f>
        <v>0.302037412964689</v>
      </c>
      <c r="AG52" s="147">
        <f>_xlfn.IFNA(VLOOKUP(CONCATENATE("secal_2_durable_ipc50-_durable",$B52),MSNA_Outcomes_IPC!$A:$H,8, FALSE),0)</f>
        <v>0.19371216156632001</v>
      </c>
      <c r="AH52" s="147">
        <f>_xlfn.IFNA(VLOOKUP(CONCATENATE("secal_2_durable_ipc0_durable",$B52),MSNA_Outcomes_IPC!$A:$H,8, FALSE),0)</f>
        <v>0</v>
      </c>
      <c r="AI52" s="20" t="str">
        <f t="shared" si="11"/>
        <v xml:space="preserve">Dans la préfecture de Ouaka, pour la sous-préfecture de Kouango , le pourcentage de ménages dont TOUS les aliments consommés proviennent de SOURCES DURABLES (propre prod, achats, chasse, troc) est de 5%, le pourcentage dont LA MAJORITE des aliments consommés (&gt; 75%) proviennent de SOURCES DURABLES (propre prod, achats, chasse, troc) est de 46%, le pourcentage dont PLUS DE LA MOITIE des aliments consommés (&gt; 50%) proviennent de SOURCES DURABLES (propre prod, achats, chasse, troc) est de 30%, le pourcentage de menages dont SEULE lA MOITIE OU MOINS des aliments consommés (&lt;= 50%) proviennent de SOURCES DURABLES (propre prod, achats, chasse, troc) est de 19%, le pourcentage de ménages  dont tous les aliments consommés proviennent de SOURCES NON DURABLES (emprunt, dons, aide) est de 0%. </v>
      </c>
      <c r="AJ52" s="147">
        <f>_xlfn.IFNA(VLOOKUP(CONCATENATE("secal_6_ipcNA",$B52),MSNA_Outcomes_IPC!$A:$H,8, FALSE),0)</f>
        <v>0.56125994765175602</v>
      </c>
      <c r="AK52" s="20" t="str">
        <f t="shared" si="12"/>
        <v xml:space="preserve">Dans la préfecture de Ouaka, pour la sous-préfecture de Kouango, le pourcentage de ménages déclarant avoir PRATIQUE L'AGRICULTURE DE FACON OPTIMALE, au cours de la saison, est de 56%. </v>
      </c>
      <c r="AL52" s="147">
        <f>_xlfn.IFNA(VLOOKUP(CONCATENATE("secal_6_raisons_ipcautre_activite",$B52),MSNA_Outcomes_IPC!$A:$H,8, FALSE),0)</f>
        <v>0</v>
      </c>
      <c r="AM52" s="147">
        <f>_xlfn.IFNA(VLOOKUP(CONCATENATE("secal_6_raisons_ipcmanque_semences_staff_fin_natur",$B52),MSNA_Outcomes_IPC!$A:$H,8, FALSE),0)</f>
        <v>0.89035819898414303</v>
      </c>
      <c r="AN52" s="147">
        <f>_xlfn.IFNA(VLOOKUP(CONCATENATE("secal_6_raisons_ipcinsecurite",$B52),MSNA_Outcomes_IPC!$A:$H,8, FALSE),0)</f>
        <v>0.10964180101585699</v>
      </c>
      <c r="AO52" s="20" t="str">
        <f t="shared" si="13"/>
        <v>Dans la préfecture de Ouaka, pour la sous-préfecture de Kouango,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89%. Enfin le pourcentage déclarant ne pas avoir pratiqué de façon optimale l'agriculture à cause de l'INSECURITE LORS DE LA CULTURE OU DE LA RECOLTE (Raisons principale uniquement) est de 11%.</v>
      </c>
      <c r="AP52" s="92"/>
      <c r="AQ52" s="93"/>
      <c r="AR52" s="93"/>
      <c r="AS52" s="93"/>
      <c r="AT52" s="93"/>
      <c r="AU52" s="93"/>
      <c r="AV52" s="20" t="str">
        <f t="shared" si="14"/>
        <v xml:space="preserve">Dans la préfecture de Ouaka, pour la sous-préfecture de Kouango,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52" s="92"/>
      <c r="AX52" s="93"/>
      <c r="AY52" s="93"/>
      <c r="AZ52" s="93"/>
      <c r="BA52" s="93"/>
      <c r="BB52" s="20" t="str">
        <f t="shared" si="15"/>
        <v xml:space="preserve">Dans la préfecture de Ouaka, pour la sous-préfecture de Kouango,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52" s="147">
        <f>_xlfn.IFNA(VLOOKUP(CONCATENATE("wash_ipcSA_surlelieu",$B52),MSNA_Outcomes_IPC!$A:$H,8, FALSE),0)</f>
        <v>9.6924712331692905E-3</v>
      </c>
      <c r="BD52" s="147">
        <f>_xlfn.IFNA(VLOOKUP(CONCATENATE("wash_ipcSA_30-",$B52),MSNA_Outcomes_IPC!$A:$H,8, FALSE),0)</f>
        <v>0.48524335278437097</v>
      </c>
      <c r="BE52" s="147">
        <f>_xlfn.IFNA(VLOOKUP(CONCATENATE("wash_ipcSA_30+",$B52),MSNA_Outcomes_IPC!$A:$H,8, FALSE),0)</f>
        <v>9.6136488207474294E-2</v>
      </c>
      <c r="BF52" s="147">
        <f>_xlfn.IFNA(VLOOKUP(CONCATENATE("wash_ipcSnA",$B52),MSNA_Outcomes_IPC!$A:$H,8, FALSE),0)</f>
        <v>0.29500069256338601</v>
      </c>
      <c r="BG52" s="147">
        <f>_xlfn.IFNA(VLOOKUP(CONCATENATE("wash_ipcsurface",$B52),MSNA_Outcomes_IPC!$A:$H,8, FALSE),0)</f>
        <v>0.11392699521159901</v>
      </c>
      <c r="BH52" s="131" t="str">
        <f t="shared" si="16"/>
        <v xml:space="preserve">Dans la préfecture de Ouaka, pour la sous-préfecture de Kouango, la porportion de ménages déclarant que l'eau provient d'une SOURCE AMELIOREE DISPONIBLE SUR LE LIEU est de 1%. La proportion déclarant que l'eau provient d'une SOURCE AMELIOREE et est DISPONIBLE A MOINS DE 30 MINUTES (aller-retour et temps d'attente inclu) s'élève à 
49% et le pourcentage déclarant une SOURCE AMELIOREE DISPONIBLE A PLUS DE 30 minutes (aller-retour et temps d'attente inclu) est de 10%. La proportion de ménages déclarant que l'eau provient d'une SOURCES NON AMELIOREE est de 30% et que l'eau provient directement des rivières, lacs, surface, etc., de 11%. </v>
      </c>
    </row>
    <row r="53" spans="1:60" ht="90.75" customHeight="1">
      <c r="A53" s="28" t="s">
        <v>108</v>
      </c>
      <c r="B53" s="80" t="s">
        <v>109</v>
      </c>
      <c r="C53" s="146">
        <f>_xlfn.IFNA(VLOOKUP(CONCATENATE("rtl_ipcconflit_comm",$B53),MSNA_Outcomes_IPC!$A:$H,8, FALSE),0)</f>
        <v>2.8500638888023198E-2</v>
      </c>
      <c r="D53" s="147">
        <f>_xlfn.IFNA(VLOOKUP(CONCATENATE("rtl_ipcconflit_arme",$B53),MSNA_Outcomes_IPC!$A:$H,8, FALSE),0)</f>
        <v>0.97149936111197699</v>
      </c>
      <c r="E53" s="147">
        <f>_xlfn.IFNA(VLOOKUP(CONCATENATE("rtl_ipctranshumance",$B53),MSNA_Outcomes_IPC!$A:$H,8, FALSE),0)</f>
        <v>0</v>
      </c>
      <c r="F53" s="147">
        <f>_xlfn.IFNA(VLOOKUP(CONCATENATE("rtl_ipccatastophe_nat",$B53),MSNA_Outcomes_IPC!$A:$H,8, FALSE),0)</f>
        <v>0</v>
      </c>
      <c r="G53" s="147">
        <f>_xlfn.IFNA(VLOOKUP(CONCATENATE("rtl_ipcrecherche_service",$B53),MSNA_Outcomes_IPC!$A:$H,8, FALSE),0)</f>
        <v>0</v>
      </c>
      <c r="H53" s="147">
        <v>0</v>
      </c>
      <c r="I53" s="147">
        <f>_xlfn.IFNA(VLOOKUP(CONCATENATE("rtl_ipcautre",$B53),MSNA_Outcomes_IPC!$A:$H,8, FALSE),0)</f>
        <v>0</v>
      </c>
      <c r="J53" s="147">
        <f>_xlfn.IFNA(VLOOKUP(CONCATENATE("rtl_ipcnsp",$B53),MSNA_Outcomes_IPC!$A:$H,8, FALSE),0)</f>
        <v>0</v>
      </c>
      <c r="K53" s="20" t="str">
        <f t="shared" si="7"/>
        <v xml:space="preserve">Dans la préfecture de Ouham, pour la sous-préfecture de Batangafo, le pourcentage de ménages ayant quitté la localité d'origine (principale raison du premier déplacement) à cause de CONFLITS COMMUNAUTAIRES est de 3 %, à cause de CONFLITS ARMES (inclus affrontements et attaques armées) est de 97 %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53" s="147">
        <f>_xlfn.IFNA(VLOOKUP(CONCATENATE("length_idp_ipc1_mois",$B53),MSNA_Outcomes_IPC!$A:$H,8, FALSE),0)</f>
        <v>0</v>
      </c>
      <c r="M53" s="147">
        <f>_xlfn.IFNA(VLOOKUP(CONCATENATE("length_idp_ipc1_3_mois",$B53),MSNA_Outcomes_IPC!$A:$H,8, FALSE),0)</f>
        <v>0</v>
      </c>
      <c r="N53" s="147">
        <f>_xlfn.IFNA(VLOOKUP(CONCATENATE("length_idp_ipc 3_5_mois",$B53),MSNA_Outcomes_IPC!$A:$H,8, FALSE),0)</f>
        <v>0</v>
      </c>
      <c r="O53" s="147">
        <f>_xlfn.IFNA(VLOOKUP(CONCATENATE("length_idp_ipc5_12_mois",$B53),MSNA_Outcomes_IPC!$A:$H,8, FALSE),0)</f>
        <v>7.1395736591142803E-2</v>
      </c>
      <c r="P53" s="147">
        <f>_xlfn.IFNA(VLOOKUP(CONCATENATE("length_idp_ipc12_mois_ou_plus",$B53),MSNA_Outcomes_IPC!$A:$H,8, FALSE),0)</f>
        <v>0.90010362452083403</v>
      </c>
      <c r="Q53" s="147">
        <f>_xlfn.IFNA(VLOOKUP(CONCATENATE("length_idp_ipcnsp",$B53),MSNA_Outcomes_IPC!$A:$H,8, FALSE),0)</f>
        <v>2.8500638888023198E-2</v>
      </c>
      <c r="R53" s="20" t="str">
        <f t="shared" si="8"/>
        <v xml:space="preserve">Dans la préfecture de Ouham, pour la sous-préfecture de Batangafo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7% et le pourcentage de ménages déplacés depuis PLUS D'UN AN est de 90 %. Le pourcentage de NON REPONDANTS est de 3%. </v>
      </c>
      <c r="S53" s="147">
        <f>_xlfn.IFNA(VLOOKUP(CONCATENATE("pin_mssc_rev4",$B53),MSNA_Outcomes_IPC!$A:$H,8, FALSE),0)</f>
        <v>0.57038400441697501</v>
      </c>
      <c r="T53" s="147">
        <f>_xlfn.IFNA(VLOOKUP(CONCATENATE("pin_mssc_rev3",$B53),MSNA_Outcomes_IPC!$A:$H,8, FALSE),0)</f>
        <v>0.41181664692631698</v>
      </c>
      <c r="U53" s="147">
        <f>_xlfn.IFNA(VLOOKUP(CONCATENATE("pin_mssc_rev2",$B53),MSNA_Outcomes_IPC!$A:$H,8, FALSE),0)</f>
        <v>1.7799348656707899E-2</v>
      </c>
      <c r="V53" s="147">
        <f>_xlfn.IFNA(VLOOKUP(CONCATENATE("pin_mssc_rev1",$B53),MSNA_Outcomes_IPC!$A:$H,8, FALSE),0)</f>
        <v>0</v>
      </c>
      <c r="W53" s="20" t="str">
        <f t="shared" si="9"/>
        <v xml:space="preserve">Dans la préfecture de Ouham, pour la sous-préfecture de Batangafo, le pourcentage de ménages ayant moins de 50'000 XAF de revenu total pour le ménage par mois est de 57%, le pourcentage ayant entre 50'000 XAF et 100 000 XAF de revenu total par mois s'élève à 41 %, tandis que le pourcentage ayant entre 100'000 XAF et 200'000 XAF de revenu total pour le ménage par mois est de 2 % et que la part ayant plus de 200'000 XAF de revenu total par mois est de 0%. </v>
      </c>
      <c r="X53" s="147">
        <f>_xlfn.IFNA(VLOOKUP(CONCATENATE("pin_mssc_dep1",$B53),MSNA_Outcomes_IPC!$A:$H,8, FALSE),0)</f>
        <v>2.08516474728873E-2</v>
      </c>
      <c r="Y53" s="147">
        <f>_xlfn.IFNA(VLOOKUP(CONCATENATE("pin_mssc_dep2",$B53),MSNA_Outcomes_IPC!$A:$H,8, FALSE),0)</f>
        <v>7.9809264708327901E-2</v>
      </c>
      <c r="Z53" s="147">
        <f>_xlfn.IFNA(VLOOKUP(CONCATENATE("pin_mssc_dep3",$B53),MSNA_Outcomes_IPC!$A:$H,8, FALSE),0)</f>
        <v>0.162095964245109</v>
      </c>
      <c r="AA53" s="147">
        <f>_xlfn.IFNA(VLOOKUP(CONCATENATE("pin_mssc_dep4",$B53),MSNA_Outcomes_IPC!$A:$H,8, FALSE),0)</f>
        <v>0.122571914819153</v>
      </c>
      <c r="AB53" s="147">
        <f>_xlfn.IFNA(VLOOKUP(CONCATENATE("pin_mssc_dep5",$B53),MSNA_Outcomes_IPC!$A:$H,8, FALSE),0)</f>
        <v>0.61467120875452297</v>
      </c>
      <c r="AC53" s="20" t="str">
        <f t="shared" si="10"/>
        <v xml:space="preserve">Dans la préfecture de Ouham, pour la sous-préfecture de Batangafo, le pourcentage de ménages dont MOINS DE 30% DES DEPENSES sont consacrées à la NOURRITURE est de 2%, le pourcentage dont ENTRE 30% ET 50% des DEPENSES sont consacrées à la NOURRITURE est de 8 %, tandis que le pourcentage de ménages dont ENTRE 50% et 65% des DEPENSES sont consacrées à la NOURRITURE est de 16 %. La part ménages consacrant ENTRE 65% ET 75% DE LEURS DEPENSES à la NOURRITURE est de 12 % et le pourcentage consacrant PLUS DE 75% DE LEURS DEPENSES à la NOURRITURE est de 61%. </v>
      </c>
      <c r="AD53" s="147">
        <f>_xlfn.IFNA(VLOOKUP(CONCATENATE("secal_2_durable_ipc100%_durable",$B53),MSNA_Outcomes_IPC!$A:$H,8, FALSE),0)</f>
        <v>9.6855665232166099E-2</v>
      </c>
      <c r="AE53" s="147">
        <f>_xlfn.IFNA(VLOOKUP(CONCATENATE("secal_2_durable_ipc75+_durable",$B53),MSNA_Outcomes_IPC!$A:$H,8, FALSE),0)</f>
        <v>0.52996048629421399</v>
      </c>
      <c r="AF53" s="147">
        <f>_xlfn.IFNA(VLOOKUP(CONCATENATE("secal_2_durable_ipc50+_durable",$B53),MSNA_Outcomes_IPC!$A:$H,8, FALSE),0)</f>
        <v>0.25868934231457602</v>
      </c>
      <c r="AG53" s="147">
        <f>_xlfn.IFNA(VLOOKUP(CONCATENATE("secal_2_durable_ipc50-_durable",$B53),MSNA_Outcomes_IPC!$A:$H,8, FALSE),0)</f>
        <v>0.114494506159044</v>
      </c>
      <c r="AH53" s="147">
        <f>_xlfn.IFNA(VLOOKUP(CONCATENATE("secal_2_durable_ipc0_durable",$B53),MSNA_Outcomes_IPC!$A:$H,8, FALSE),0)</f>
        <v>0</v>
      </c>
      <c r="AI53" s="20" t="str">
        <f t="shared" si="11"/>
        <v xml:space="preserve">Dans la préfecture de Ouham, pour la sous-préfecture de Batangafo , le pourcentage de ménages dont TOUS les aliments consommés proviennent de SOURCES DURABLES (propre prod, achats, chasse, troc) est de 10%, le pourcentage dont LA MAJORITE des aliments consommés (&gt; 75%) proviennent de SOURCES DURABLES (propre prod, achats, chasse, troc) est de 53%, le pourcentage dont PLUS DE LA MOITIE des aliments consommés (&gt; 50%) proviennent de SOURCES DURABLES (propre prod, achats, chasse, troc) est de 26%, le pourcentage de menages dont SEULE lA MOITIE OU MOINS des aliments consommés (&lt;= 50%) proviennent de SOURCES DURABLES (propre prod, achats, chasse, troc) est de 11%, le pourcentage de ménages  dont tous les aliments consommés proviennent de SOURCES NON DURABLES (emprunt, dons, aide) est de 0%. </v>
      </c>
      <c r="AJ53" s="147">
        <f>_xlfn.IFNA(VLOOKUP(CONCATENATE("secal_6_ipcNA",$B53),MSNA_Outcomes_IPC!$A:$H,8, FALSE),0)</f>
        <v>0.61846081859417401</v>
      </c>
      <c r="AK53" s="20" t="str">
        <f t="shared" si="12"/>
        <v xml:space="preserve">Dans la préfecture de Ouham, pour la sous-préfecture de Batangafo, le pourcentage de ménages déclarant avoir PRATIQUE L'AGRICULTURE DE FACON OPTIMALE, au cours de la saison, est de 62%. </v>
      </c>
      <c r="AL53" s="147">
        <f>_xlfn.IFNA(VLOOKUP(CONCATENATE("secal_6_raisons_ipcautre_activite",$B53),MSNA_Outcomes_IPC!$A:$H,8, FALSE),0)</f>
        <v>0</v>
      </c>
      <c r="AM53" s="147">
        <f>_xlfn.IFNA(VLOOKUP(CONCATENATE("secal_6_raisons_ipcmanque_semences_staff_fin_natur",$B53),MSNA_Outcomes_IPC!$A:$H,8, FALSE),0)</f>
        <v>0.83996897457742103</v>
      </c>
      <c r="AN53" s="147">
        <f>_xlfn.IFNA(VLOOKUP(CONCATENATE("secal_6_raisons_ipcinsecurite",$B53),MSNA_Outcomes_IPC!$A:$H,8, FALSE),0)</f>
        <v>0.16003102542257899</v>
      </c>
      <c r="AO53" s="20" t="str">
        <f t="shared" si="13"/>
        <v>Dans la préfecture de Ouham, pour la sous-préfecture de Batangafo,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84%. Enfin le pourcentage déclarant ne pas avoir pratiqué de façon optimale l'agriculture à cause de l'INSECURITE LORS DE LA CULTURE OU DE LA RECOLTE (Raisons principale uniquement) est de 16%.</v>
      </c>
      <c r="AP53" s="92"/>
      <c r="AQ53" s="93"/>
      <c r="AR53" s="93"/>
      <c r="AS53" s="93"/>
      <c r="AT53" s="93"/>
      <c r="AU53" s="93"/>
      <c r="AV53" s="20" t="str">
        <f t="shared" si="14"/>
        <v xml:space="preserve">Dans la préfecture de Ouham, pour la sous-préfecture de Batangafo,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53" s="92"/>
      <c r="AX53" s="93"/>
      <c r="AY53" s="93"/>
      <c r="AZ53" s="93"/>
      <c r="BA53" s="93"/>
      <c r="BB53" s="20" t="str">
        <f t="shared" si="15"/>
        <v xml:space="preserve">Dans la préfecture de Ouham, pour la sous-préfecture de Batangafo,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53" s="147">
        <f>_xlfn.IFNA(VLOOKUP(CONCATENATE("wash_ipcSA_surlelieu",$B53),MSNA_Outcomes_IPC!$A:$H,8, FALSE),0)</f>
        <v>5.6634291180434103E-3</v>
      </c>
      <c r="BD53" s="147">
        <f>_xlfn.IFNA(VLOOKUP(CONCATENATE("wash_ipcSA_30-",$B53),MSNA_Outcomes_IPC!$A:$H,8, FALSE),0)</f>
        <v>0.39043855944815797</v>
      </c>
      <c r="BE53" s="147">
        <f>_xlfn.IFNA(VLOOKUP(CONCATENATE("wash_ipcSA_30+",$B53),MSNA_Outcomes_IPC!$A:$H,8, FALSE),0)</f>
        <v>0.25018168300945998</v>
      </c>
      <c r="BF53" s="147">
        <f>_xlfn.IFNA(VLOOKUP(CONCATENATE("wash_ipcSnA",$B53),MSNA_Outcomes_IPC!$A:$H,8, FALSE),0)</f>
        <v>0.25378321918483099</v>
      </c>
      <c r="BG53" s="147">
        <f>_xlfn.IFNA(VLOOKUP(CONCATENATE("wash_ipcsurface",$B53),MSNA_Outcomes_IPC!$A:$H,8, FALSE),0)</f>
        <v>9.9933109239506601E-2</v>
      </c>
      <c r="BH53" s="131" t="str">
        <f t="shared" si="16"/>
        <v xml:space="preserve">Dans la préfecture de Ouham, pour la sous-préfecture de Batangafo, la porportion de ménages déclarant que l'eau provient d'une SOURCE AMELIOREE DISPONIBLE SUR LE LIEU est de 1%. La proportion déclarant que l'eau provient d'une SOURCE AMELIOREE et est DISPONIBLE A MOINS DE 30 MINUTES (aller-retour et temps d'attente inclu) s'élève à 
39% et le pourcentage déclarant une SOURCE AMELIOREE DISPONIBLE A PLUS DE 30 minutes (aller-retour et temps d'attente inclu) est de 25%. La proportion de ménages déclarant que l'eau provient d'une SOURCES NON AMELIOREE est de 25% et que l'eau provient directement des rivières, lacs, surface, etc., de 10%. </v>
      </c>
    </row>
    <row r="54" spans="1:60" ht="90.75" customHeight="1">
      <c r="A54" s="28" t="s">
        <v>108</v>
      </c>
      <c r="B54" s="80" t="s">
        <v>110</v>
      </c>
      <c r="C54" s="146">
        <f>_xlfn.IFNA(VLOOKUP(CONCATENATE("rtl_ipcconflit_comm",$B54),MSNA_Outcomes_IPC!$A:$H,8, FALSE),0)</f>
        <v>0</v>
      </c>
      <c r="D54" s="147">
        <f>_xlfn.IFNA(VLOOKUP(CONCATENATE("rtl_ipcconflit_arme",$B54),MSNA_Outcomes_IPC!$A:$H,8, FALSE),0)</f>
        <v>0.758199083145212</v>
      </c>
      <c r="E54" s="147">
        <f>_xlfn.IFNA(VLOOKUP(CONCATENATE("rtl_ipctranshumance",$B54),MSNA_Outcomes_IPC!$A:$H,8, FALSE),0)</f>
        <v>0</v>
      </c>
      <c r="F54" s="147">
        <f>_xlfn.IFNA(VLOOKUP(CONCATENATE("rtl_ipccatastophe_nat",$B54),MSNA_Outcomes_IPC!$A:$H,8, FALSE),0)</f>
        <v>0</v>
      </c>
      <c r="G54" s="147">
        <f>_xlfn.IFNA(VLOOKUP(CONCATENATE("rtl_ipcrecherche_service",$B54),MSNA_Outcomes_IPC!$A:$H,8, FALSE),0)</f>
        <v>0.241800916854788</v>
      </c>
      <c r="H54" s="147">
        <v>0</v>
      </c>
      <c r="I54" s="147">
        <f>_xlfn.IFNA(VLOOKUP(CONCATENATE("rtl_ipcautre",$B54),MSNA_Outcomes_IPC!$A:$H,8, FALSE),0)</f>
        <v>0</v>
      </c>
      <c r="J54" s="147">
        <f>_xlfn.IFNA(VLOOKUP(CONCATENATE("rtl_ipcnsp",$B54),MSNA_Outcomes_IPC!$A:$H,8, FALSE),0)</f>
        <v>0</v>
      </c>
      <c r="K54" s="20" t="str">
        <f t="shared" si="7"/>
        <v xml:space="preserve">Dans la préfecture de Ouham, pour la sous-préfecture de Bossangoa, le pourcentage de ménages ayant quitté la localité d'origine (principale raison du premier déplacement) à cause de CONFLITS COMMUNAUTAIRES est de 0 %, à cause de CONFLITS ARMES (inclus affrontements et attaques armées) est de 76 % , à cause de l'ARRIVEE DE GROUPES D'ELEVEURS TRANSHUMANTS (armés ou non) est de 0 %, à cause de CATASTROPHES NATURELLES (inondations, feux de brousse,…) est de 0 %, à cause de la RECHERCHE DE SERVICES (santé, éducation, etc.) est de 24 %, à cause de la RECHERCHE DE MOYENS D'EXISTENCE est de 0 % , à cause d'une AUTRE RAISON est de 0 %. Le pourcentage de NON REPONDANT est de 0%. </v>
      </c>
      <c r="L54" s="147">
        <f>_xlfn.IFNA(VLOOKUP(CONCATENATE("length_idp_ipc1_mois",$B54),MSNA_Outcomes_IPC!$A:$H,8, FALSE),0)</f>
        <v>0.241800916854788</v>
      </c>
      <c r="M54" s="147">
        <f>_xlfn.IFNA(VLOOKUP(CONCATENATE("length_idp_ipc1_3_mois",$B54),MSNA_Outcomes_IPC!$A:$H,8, FALSE),0)</f>
        <v>0.241800916854788</v>
      </c>
      <c r="N54" s="147">
        <f>_xlfn.IFNA(VLOOKUP(CONCATENATE("length_idp_ipc 3_5_mois",$B54),MSNA_Outcomes_IPC!$A:$H,8, FALSE),0)</f>
        <v>0</v>
      </c>
      <c r="O54" s="147">
        <f>_xlfn.IFNA(VLOOKUP(CONCATENATE("length_idp_ipc5_12_mois",$B54),MSNA_Outcomes_IPC!$A:$H,8, FALSE),0)</f>
        <v>0</v>
      </c>
      <c r="P54" s="147">
        <f>_xlfn.IFNA(VLOOKUP(CONCATENATE("length_idp_ipc12_mois_ou_plus",$B54),MSNA_Outcomes_IPC!$A:$H,8, FALSE),0)</f>
        <v>0.50706004876218802</v>
      </c>
      <c r="Q54" s="147">
        <f>_xlfn.IFNA(VLOOKUP(CONCATENATE("length_idp_ipcnsp",$B54),MSNA_Outcomes_IPC!$A:$H,8, FALSE),0)</f>
        <v>9.3381175282355507E-3</v>
      </c>
      <c r="R54" s="20" t="str">
        <f t="shared" si="8"/>
        <v xml:space="preserve">Dans la préfecture de Ouham, pour la sous-préfecture de Bossangoa et pour les personnes déplacées, le pourcentage de ménages déplacés depuis MOINS D'1 MOIS est de 24%, le pourcentage déplacés depuis ENTRE 1 ET 3 MOIS est de 24%, le pourcentage de ménages déplacés depuis ENTRE 3 et 5 MOIS est de 0%, le pourcentage déplacés depuis ENTRE 5 MOIS ET UN AN est de 0% et le pourcentage de ménages déplacés depuis PLUS D'UN AN est de 51 %. Le pourcentage de NON REPONDANTS est de 1%. </v>
      </c>
      <c r="S54" s="147">
        <f>_xlfn.IFNA(VLOOKUP(CONCATENATE("pin_mssc_rev4",$B54),MSNA_Outcomes_IPC!$A:$H,8, FALSE),0)</f>
        <v>0.63161678137586696</v>
      </c>
      <c r="T54" s="147">
        <f>_xlfn.IFNA(VLOOKUP(CONCATENATE("pin_mssc_rev3",$B54),MSNA_Outcomes_IPC!$A:$H,8, FALSE),0)</f>
        <v>0.35325320865472698</v>
      </c>
      <c r="U54" s="147">
        <f>_xlfn.IFNA(VLOOKUP(CONCATENATE("pin_mssc_rev2",$B54),MSNA_Outcomes_IPC!$A:$H,8, FALSE),0)</f>
        <v>1.51300099694066E-2</v>
      </c>
      <c r="V54" s="147">
        <f>_xlfn.IFNA(VLOOKUP(CONCATENATE("pin_mssc_rev1",$B54),MSNA_Outcomes_IPC!$A:$H,8, FALSE),0)</f>
        <v>0</v>
      </c>
      <c r="W54" s="20" t="str">
        <f t="shared" si="9"/>
        <v xml:space="preserve">Dans la préfecture de Ouham, pour la sous-préfecture de Bossangoa, le pourcentage de ménages ayant moins de 50'000 XAF de revenu total pour le ménage par mois est de 63%, le pourcentage ayant entre 50'000 XAF et 100 000 XAF de revenu total par mois s'élève à 35 %, tandis que le pourcentage ayant entre 100'000 XAF et 200'000 XAF de revenu total pour le ménage par mois est de 2 % et que la part ayant plus de 200'000 XAF de revenu total par mois est de 0%. </v>
      </c>
      <c r="X54" s="147">
        <f>_xlfn.IFNA(VLOOKUP(CONCATENATE("pin_mssc_dep1",$B54),MSNA_Outcomes_IPC!$A:$H,8, FALSE),0)</f>
        <v>0.32770039863671302</v>
      </c>
      <c r="Y54" s="147">
        <f>_xlfn.IFNA(VLOOKUP(CONCATENATE("pin_mssc_dep2",$B54),MSNA_Outcomes_IPC!$A:$H,8, FALSE),0)</f>
        <v>0.100907358414771</v>
      </c>
      <c r="Z54" s="147">
        <f>_xlfn.IFNA(VLOOKUP(CONCATENATE("pin_mssc_dep3",$B54),MSNA_Outcomes_IPC!$A:$H,8, FALSE),0)</f>
        <v>0.15667024776260599</v>
      </c>
      <c r="AA54" s="147">
        <f>_xlfn.IFNA(VLOOKUP(CONCATENATE("pin_mssc_dep4",$B54),MSNA_Outcomes_IPC!$A:$H,8, FALSE),0)</f>
        <v>0.12032691404418</v>
      </c>
      <c r="AB54" s="147">
        <f>_xlfn.IFNA(VLOOKUP(CONCATENATE("pin_mssc_dep5",$B54),MSNA_Outcomes_IPC!$A:$H,8, FALSE),0)</f>
        <v>0.29439508114173102</v>
      </c>
      <c r="AC54" s="20" t="str">
        <f t="shared" si="10"/>
        <v xml:space="preserve">Dans la préfecture de Ouham, pour la sous-préfecture de Bossangoa, le pourcentage de ménages dont MOINS DE 30% DES DEPENSES sont consacrées à la NOURRITURE est de 33%, le pourcentage dont ENTRE 30% ET 50% des DEPENSES sont consacrées à la NOURRITURE est de 10 %, tandis que le pourcentage de ménages dont ENTRE 50% et 65% des DEPENSES sont consacrées à la NOURRITURE est de 16 %. La part ménages consacrant ENTRE 65% ET 75% DE LEURS DEPENSES à la NOURRITURE est de 12 % et le pourcentage consacrant PLUS DE 75% DE LEURS DEPENSES à la NOURRITURE est de 29%. </v>
      </c>
      <c r="AD54" s="147">
        <f>_xlfn.IFNA(VLOOKUP(CONCATENATE("secal_2_durable_ipc100%_durable",$B54),MSNA_Outcomes_IPC!$A:$H,8, FALSE),0)</f>
        <v>0.203701068401132</v>
      </c>
      <c r="AE54" s="147">
        <f>_xlfn.IFNA(VLOOKUP(CONCATENATE("secal_2_durable_ipc75+_durable",$B54),MSNA_Outcomes_IPC!$A:$H,8, FALSE),0)</f>
        <v>0.53537131741851496</v>
      </c>
      <c r="AF54" s="147">
        <f>_xlfn.IFNA(VLOOKUP(CONCATENATE("secal_2_durable_ipc50+_durable",$B54),MSNA_Outcomes_IPC!$A:$H,8, FALSE),0)</f>
        <v>0.22368512706083099</v>
      </c>
      <c r="AG54" s="147">
        <f>_xlfn.IFNA(VLOOKUP(CONCATENATE("secal_2_durable_ipc50-_durable",$B54),MSNA_Outcomes_IPC!$A:$H,8, FALSE),0)</f>
        <v>3.7242487119522702E-2</v>
      </c>
      <c r="AH54" s="147">
        <f>_xlfn.IFNA(VLOOKUP(CONCATENATE("secal_2_durable_ipc0_durable",$B54),MSNA_Outcomes_IPC!$A:$H,8, FALSE),0)</f>
        <v>0</v>
      </c>
      <c r="AI54" s="20" t="str">
        <f t="shared" si="11"/>
        <v xml:space="preserve">Dans la préfecture de Ouham, pour la sous-préfecture de Bossangoa , le pourcentage de ménages dont TOUS les aliments consommés proviennent de SOURCES DURABLES (propre prod, achats, chasse, troc) est de 20%, le pourcentage dont LA MAJORITE des aliments consommés (&gt; 75%) proviennent de SOURCES DURABLES (propre prod, achats, chasse, troc) est de 54%, le pourcentage dont PLUS DE LA MOITIE des aliments consommés (&gt; 50%) proviennent de SOURCES DURABLES (propre prod, achats, chasse, troc) est de 22%, le pourcentage de menages dont SEULE lA MOITIE OU MOINS des aliments consommés (&lt;= 50%) proviennent de SOURCES DURABLES (propre prod, achats, chasse, troc) est de 4%, le pourcentage de ménages  dont tous les aliments consommés proviennent de SOURCES NON DURABLES (emprunt, dons, aide) est de 0%. </v>
      </c>
      <c r="AJ54" s="147">
        <f>_xlfn.IFNA(VLOOKUP(CONCATENATE("secal_6_ipcNA",$B54),MSNA_Outcomes_IPC!$A:$H,8, FALSE),0)</f>
        <v>0.68676242124377296</v>
      </c>
      <c r="AK54" s="20" t="str">
        <f t="shared" si="12"/>
        <v xml:space="preserve">Dans la préfecture de Ouham, pour la sous-préfecture de Bossangoa, le pourcentage de ménages déclarant avoir PRATIQUE L'AGRICULTURE DE FACON OPTIMALE, au cours de la saison, est de 69%. </v>
      </c>
      <c r="AL54" s="147">
        <f>_xlfn.IFNA(VLOOKUP(CONCATENATE("secal_6_raisons_ipcautre_activite",$B54),MSNA_Outcomes_IPC!$A:$H,8, FALSE),0)</f>
        <v>5.6033975312851099E-2</v>
      </c>
      <c r="AM54" s="147">
        <f>_xlfn.IFNA(VLOOKUP(CONCATENATE("secal_6_raisons_ipcmanque_semences_staff_fin_natur",$B54),MSNA_Outcomes_IPC!$A:$H,8, FALSE),0)</f>
        <v>0.94396602468714896</v>
      </c>
      <c r="AN54" s="147">
        <f>_xlfn.IFNA(VLOOKUP(CONCATENATE("secal_6_raisons_ipcinsecurite",$B54),MSNA_Outcomes_IPC!$A:$H,8, FALSE),0)</f>
        <v>0</v>
      </c>
      <c r="AO54" s="20" t="str">
        <f t="shared" si="13"/>
        <v>Dans la préfecture de Ouham, pour la sous-préfecture de Bossangoa, parmi les personnes ayant déclaré une pratique non optimale de l'agriculture optimale ou pas de pratique du tout, le % de ménages déclarant n'avoir JAMAIS CULTIVE / AUTRES SOURCES DE REVENUS s'élève à 6%.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94%. Enfin le pourcentage déclarant ne pas avoir pratiqué de façon optimale l'agriculture à cause de l'INSECURITE LORS DE LA CULTURE OU DE LA RECOLTE (Raisons principale uniquement) est de 0%.</v>
      </c>
      <c r="AP54" s="92"/>
      <c r="AQ54" s="93"/>
      <c r="AR54" s="93"/>
      <c r="AS54" s="93"/>
      <c r="AT54" s="93"/>
      <c r="AU54" s="93"/>
      <c r="AV54" s="20" t="str">
        <f t="shared" si="14"/>
        <v xml:space="preserve">Dans la préfecture de Ouham, pour la sous-préfecture de Bossangoa,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54" s="92"/>
      <c r="AX54" s="93"/>
      <c r="AY54" s="93"/>
      <c r="AZ54" s="93"/>
      <c r="BA54" s="93"/>
      <c r="BB54" s="20" t="str">
        <f t="shared" si="15"/>
        <v xml:space="preserve">Dans la préfecture de Ouham, pour la sous-préfecture de Bossangoa,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54" s="147">
        <f>_xlfn.IFNA(VLOOKUP(CONCATENATE("wash_ipcSA_surlelieu",$B54),MSNA_Outcomes_IPC!$A:$H,8, FALSE),0)</f>
        <v>2.8774683282910399E-2</v>
      </c>
      <c r="BD54" s="147">
        <f>_xlfn.IFNA(VLOOKUP(CONCATENATE("wash_ipcSA_30-",$B54),MSNA_Outcomes_IPC!$A:$H,8, FALSE),0)</f>
        <v>0.39238180243106202</v>
      </c>
      <c r="BE54" s="147">
        <f>_xlfn.IFNA(VLOOKUP(CONCATENATE("wash_ipcSA_30+",$B54),MSNA_Outcomes_IPC!$A:$H,8, FALSE),0)</f>
        <v>0.26375534485672802</v>
      </c>
      <c r="BF54" s="147">
        <f>_xlfn.IFNA(VLOOKUP(CONCATENATE("wash_ipcSnA",$B54),MSNA_Outcomes_IPC!$A:$H,8, FALSE),0)</f>
        <v>0.14777122966977899</v>
      </c>
      <c r="BG54" s="147">
        <f>_xlfn.IFNA(VLOOKUP(CONCATENATE("wash_ipcsurface",$B54),MSNA_Outcomes_IPC!$A:$H,8, FALSE),0)</f>
        <v>0.167316939759521</v>
      </c>
      <c r="BH54" s="131" t="str">
        <f t="shared" si="16"/>
        <v xml:space="preserve">Dans la préfecture de Ouham, pour la sous-préfecture de Bossangoa, la porportion de ménages déclarant que l'eau provient d'une SOURCE AMELIOREE DISPONIBLE SUR LE LIEU est de 3%. La proportion déclarant que l'eau provient d'une SOURCE AMELIOREE et est DISPONIBLE A MOINS DE 30 MINUTES (aller-retour et temps d'attente inclu) s'élève à 
39% et le pourcentage déclarant une SOURCE AMELIOREE DISPONIBLE A PLUS DE 30 minutes (aller-retour et temps d'attente inclu) est de 26%. La proportion de ménages déclarant que l'eau provient d'une SOURCES NON AMELIOREE est de 15% et que l'eau provient directement des rivières, lacs, surface, etc., de 17%. </v>
      </c>
    </row>
    <row r="55" spans="1:60" ht="90.75" customHeight="1">
      <c r="A55" s="28" t="s">
        <v>108</v>
      </c>
      <c r="B55" s="80" t="s">
        <v>111</v>
      </c>
      <c r="C55" s="146">
        <f>_xlfn.IFNA(VLOOKUP(CONCATENATE("rtl_ipcconflit_comm",$B55),MSNA_Outcomes_IPC!$A:$H,8, FALSE),0)</f>
        <v>4.5832780265704698E-2</v>
      </c>
      <c r="D55" s="147">
        <f>_xlfn.IFNA(VLOOKUP(CONCATENATE("rtl_ipcconflit_arme",$B55),MSNA_Outcomes_IPC!$A:$H,8, FALSE),0)</f>
        <v>0.81495460876368897</v>
      </c>
      <c r="E55" s="147">
        <f>_xlfn.IFNA(VLOOKUP(CONCATENATE("rtl_ipctranshumance",$B55),MSNA_Outcomes_IPC!$A:$H,8, FALSE),0)</f>
        <v>5.3800051742690799E-2</v>
      </c>
      <c r="F55" s="147">
        <f>_xlfn.IFNA(VLOOKUP(CONCATENATE("rtl_ipccatastophe_nat",$B55),MSNA_Outcomes_IPC!$A:$H,8, FALSE),0)</f>
        <v>0</v>
      </c>
      <c r="G55" s="147">
        <f>_xlfn.IFNA(VLOOKUP(CONCATENATE("rtl_ipcrecherche_service",$B55),MSNA_Outcomes_IPC!$A:$H,8, FALSE),0)</f>
        <v>8.5412559227915394E-2</v>
      </c>
      <c r="H55" s="147">
        <v>0</v>
      </c>
      <c r="I55" s="147">
        <f>_xlfn.IFNA(VLOOKUP(CONCATENATE("rtl_ipcautre",$B55),MSNA_Outcomes_IPC!$A:$H,8, FALSE),0)</f>
        <v>0</v>
      </c>
      <c r="J55" s="147">
        <f>_xlfn.IFNA(VLOOKUP(CONCATENATE("rtl_ipcnsp",$B55),MSNA_Outcomes_IPC!$A:$H,8, FALSE),0)</f>
        <v>0</v>
      </c>
      <c r="K55" s="20" t="str">
        <f t="shared" si="7"/>
        <v xml:space="preserve">Dans la préfecture de Ouham, pour la sous-préfecture de Bouca, le pourcentage de ménages ayant quitté la localité d'origine (principale raison du premier déplacement) à cause de CONFLITS COMMUNAUTAIRES est de 5 %, à cause de CONFLITS ARMES (inclus affrontements et attaques armées) est de 81 % , à cause de l'ARRIVEE DE GROUPES D'ELEVEURS TRANSHUMANTS (armés ou non) est de 5 %, à cause de CATASTROPHES NATURELLES (inondations, feux de brousse,…) est de 0 %, à cause de la RECHERCHE DE SERVICES (santé, éducation, etc.) est de 9 %, à cause de la RECHERCHE DE MOYENS D'EXISTENCE est de 0 % , à cause d'une AUTRE RAISON est de 0 %. Le pourcentage de NON REPONDANT est de 0%. </v>
      </c>
      <c r="L55" s="147">
        <f>_xlfn.IFNA(VLOOKUP(CONCATENATE("length_idp_ipc1_mois",$B55),MSNA_Outcomes_IPC!$A:$H,8, FALSE),0)</f>
        <v>0</v>
      </c>
      <c r="M55" s="147">
        <f>_xlfn.IFNA(VLOOKUP(CONCATENATE("length_idp_ipc1_3_mois",$B55),MSNA_Outcomes_IPC!$A:$H,8, FALSE),0)</f>
        <v>5.4926519467950401E-2</v>
      </c>
      <c r="N55" s="147">
        <f>_xlfn.IFNA(VLOOKUP(CONCATENATE("length_idp_ipc 3_5_mois",$B55),MSNA_Outcomes_IPC!$A:$H,8, FALSE),0)</f>
        <v>6.8122869874930395E-2</v>
      </c>
      <c r="O55" s="147">
        <f>_xlfn.IFNA(VLOOKUP(CONCATENATE("length_idp_ipc5_12_mois",$B55),MSNA_Outcomes_IPC!$A:$H,8, FALSE),0)</f>
        <v>0.26252034556432302</v>
      </c>
      <c r="P55" s="147">
        <f>_xlfn.IFNA(VLOOKUP(CONCATENATE("length_idp_ipc12_mois_ou_plus",$B55),MSNA_Outcomes_IPC!$A:$H,8, FALSE),0)</f>
        <v>0.61443026509279697</v>
      </c>
      <c r="Q55" s="147">
        <f>_xlfn.IFNA(VLOOKUP(CONCATENATE("length_idp_ipcnsp",$B55),MSNA_Outcomes_IPC!$A:$H,8, FALSE),0)</f>
        <v>0</v>
      </c>
      <c r="R55" s="20" t="str">
        <f t="shared" si="8"/>
        <v xml:space="preserve">Dans la préfecture de Ouham, pour la sous-préfecture de Bouca et pour les personnes déplacées, le pourcentage de ménages déplacés depuis MOINS D'1 MOIS est de 0%, le pourcentage déplacés depuis ENTRE 1 ET 3 MOIS est de 5%, le pourcentage de ménages déplacés depuis ENTRE 3 et 5 MOIS est de 7%, le pourcentage déplacés depuis ENTRE 5 MOIS ET UN AN est de 26% et le pourcentage de ménages déplacés depuis PLUS D'UN AN est de 61 %. Le pourcentage de NON REPONDANTS est de 0%. </v>
      </c>
      <c r="S55" s="147">
        <f>_xlfn.IFNA(VLOOKUP(CONCATENATE("pin_mssc_rev4",$B55),MSNA_Outcomes_IPC!$A:$H,8, FALSE),0)</f>
        <v>0.96792334505662803</v>
      </c>
      <c r="T55" s="147">
        <f>_xlfn.IFNA(VLOOKUP(CONCATENATE("pin_mssc_rev3",$B55),MSNA_Outcomes_IPC!$A:$H,8, FALSE),0)</f>
        <v>3.2076654943371398E-2</v>
      </c>
      <c r="U55" s="147">
        <f>_xlfn.IFNA(VLOOKUP(CONCATENATE("pin_mssc_rev2",$B55),MSNA_Outcomes_IPC!$A:$H,8, FALSE),0)</f>
        <v>0</v>
      </c>
      <c r="V55" s="147">
        <f>_xlfn.IFNA(VLOOKUP(CONCATENATE("pin_mssc_rev1",$B55),MSNA_Outcomes_IPC!$A:$H,8, FALSE),0)</f>
        <v>0</v>
      </c>
      <c r="W55" s="20" t="str">
        <f t="shared" si="9"/>
        <v xml:space="preserve">Dans la préfecture de Ouham, pour la sous-préfecture de Bouca, le pourcentage de ménages ayant moins de 50'000 XAF de revenu total pour le ménage par mois est de 97%, le pourcentage ayant entre 50'000 XAF et 100 000 XAF de revenu total par mois s'élève à 3 %, tandis que le pourcentage ayant entre 100'000 XAF et 200'000 XAF de revenu total pour le ménage par mois est de 0 % et que la part ayant plus de 200'000 XAF de revenu total par mois est de 0%. </v>
      </c>
      <c r="X55" s="147">
        <f>_xlfn.IFNA(VLOOKUP(CONCATENATE("pin_mssc_dep1",$B55),MSNA_Outcomes_IPC!$A:$H,8, FALSE),0)</f>
        <v>6.00131237560452E-2</v>
      </c>
      <c r="Y55" s="147">
        <f>_xlfn.IFNA(VLOOKUP(CONCATENATE("pin_mssc_dep2",$B55),MSNA_Outcomes_IPC!$A:$H,8, FALSE),0)</f>
        <v>0.110961399705358</v>
      </c>
      <c r="Z55" s="147">
        <f>_xlfn.IFNA(VLOOKUP(CONCATENATE("pin_mssc_dep3",$B55),MSNA_Outcomes_IPC!$A:$H,8, FALSE),0)</f>
        <v>0.28937320885071799</v>
      </c>
      <c r="AA55" s="147">
        <f>_xlfn.IFNA(VLOOKUP(CONCATENATE("pin_mssc_dep4",$B55),MSNA_Outcomes_IPC!$A:$H,8, FALSE),0)</f>
        <v>0.14801802267349901</v>
      </c>
      <c r="AB55" s="147">
        <f>_xlfn.IFNA(VLOOKUP(CONCATENATE("pin_mssc_dep5",$B55),MSNA_Outcomes_IPC!$A:$H,8, FALSE),0)</f>
        <v>0.39163424501437999</v>
      </c>
      <c r="AC55" s="20" t="str">
        <f t="shared" si="10"/>
        <v xml:space="preserve">Dans la préfecture de Ouham, pour la sous-préfecture de Bouca, le pourcentage de ménages dont MOINS DE 30% DES DEPENSES sont consacrées à la NOURRITURE est de 6%, le pourcentage dont ENTRE 30% ET 50% des DEPENSES sont consacrées à la NOURRITURE est de 11 %, tandis que le pourcentage de ménages dont ENTRE 50% et 65% des DEPENSES sont consacrées à la NOURRITURE est de 29 %. La part ménages consacrant ENTRE 65% ET 75% DE LEURS DEPENSES à la NOURRITURE est de 15 % et le pourcentage consacrant PLUS DE 75% DE LEURS DEPENSES à la NOURRITURE est de 39%. </v>
      </c>
      <c r="AD55" s="147">
        <f>_xlfn.IFNA(VLOOKUP(CONCATENATE("secal_2_durable_ipc100%_durable",$B55),MSNA_Outcomes_IPC!$A:$H,8, FALSE),0)</f>
        <v>0.105985312327953</v>
      </c>
      <c r="AE55" s="147">
        <f>_xlfn.IFNA(VLOOKUP(CONCATENATE("secal_2_durable_ipc75+_durable",$B55),MSNA_Outcomes_IPC!$A:$H,8, FALSE),0)</f>
        <v>0.53764694338653995</v>
      </c>
      <c r="AF55" s="147">
        <f>_xlfn.IFNA(VLOOKUP(CONCATENATE("secal_2_durable_ipc50+_durable",$B55),MSNA_Outcomes_IPC!$A:$H,8, FALSE),0)</f>
        <v>0.28011028823374801</v>
      </c>
      <c r="AG55" s="147">
        <f>_xlfn.IFNA(VLOOKUP(CONCATENATE("secal_2_durable_ipc50-_durable",$B55),MSNA_Outcomes_IPC!$A:$H,8, FALSE),0)</f>
        <v>6.2551365986905194E-2</v>
      </c>
      <c r="AH55" s="147">
        <f>_xlfn.IFNA(VLOOKUP(CONCATENATE("secal_2_durable_ipc0_durable",$B55),MSNA_Outcomes_IPC!$A:$H,8, FALSE),0)</f>
        <v>1.3706090064853699E-2</v>
      </c>
      <c r="AI55" s="20" t="str">
        <f t="shared" si="11"/>
        <v xml:space="preserve">Dans la préfecture de Ouham, pour la sous-préfecture de Bouca , le pourcentage de ménages dont TOUS les aliments consommés proviennent de SOURCES DURABLES (propre prod, achats, chasse, troc) est de 11%, le pourcentage dont LA MAJORITE des aliments consommés (&gt; 75%) proviennent de SOURCES DURABLES (propre prod, achats, chasse, troc) est de 54%, le pourcentage dont PLUS DE LA MOITIE des aliments consommés (&gt; 50%) proviennent de SOURCES DURABLES (propre prod, achats, chasse, troc) est de 28%, le pourcentage de menages dont SEULE lA MOITIE OU MOINS des aliments consommés (&lt;= 50%) proviennent de SOURCES DURABLES (propre prod, achats, chasse, troc) est de 6%, le pourcentage de ménages  dont tous les aliments consommés proviennent de SOURCES NON DURABLES (emprunt, dons, aide) est de 1%. </v>
      </c>
      <c r="AJ55" s="147">
        <f>_xlfn.IFNA(VLOOKUP(CONCATENATE("secal_6_ipcNA",$B55),MSNA_Outcomes_IPC!$A:$H,8, FALSE),0)</f>
        <v>0.62091314517103102</v>
      </c>
      <c r="AK55" s="20" t="str">
        <f t="shared" si="12"/>
        <v xml:space="preserve">Dans la préfecture de Ouham, pour la sous-préfecture de Bouca, le pourcentage de ménages déclarant avoir PRATIQUE L'AGRICULTURE DE FACON OPTIMALE, au cours de la saison, est de 62%. </v>
      </c>
      <c r="AL55" s="147">
        <f>_xlfn.IFNA(VLOOKUP(CONCATENATE("secal_6_raisons_ipcautre_activite",$B55),MSNA_Outcomes_IPC!$A:$H,8, FALSE),0)</f>
        <v>0</v>
      </c>
      <c r="AM55" s="147">
        <f>_xlfn.IFNA(VLOOKUP(CONCATENATE("secal_6_raisons_ipcmanque_semences_staff_fin_natur",$B55),MSNA_Outcomes_IPC!$A:$H,8, FALSE),0)</f>
        <v>0.960390409359828</v>
      </c>
      <c r="AN55" s="147">
        <f>_xlfn.IFNA(VLOOKUP(CONCATENATE("secal_6_raisons_ipcinsecurite",$B55),MSNA_Outcomes_IPC!$A:$H,8, FALSE),0)</f>
        <v>3.9609590640172297E-2</v>
      </c>
      <c r="AO55" s="20" t="str">
        <f t="shared" si="13"/>
        <v>Dans la préfecture de Ouham, pour la sous-préfecture de Bouca,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96%. Enfin le pourcentage déclarant ne pas avoir pratiqué de façon optimale l'agriculture à cause de l'INSECURITE LORS DE LA CULTURE OU DE LA RECOLTE (Raisons principale uniquement) est de 4%.</v>
      </c>
      <c r="AP55" s="92"/>
      <c r="AQ55" s="93"/>
      <c r="AR55" s="93"/>
      <c r="AS55" s="93"/>
      <c r="AT55" s="93"/>
      <c r="AU55" s="93"/>
      <c r="AV55" s="20" t="str">
        <f t="shared" si="14"/>
        <v xml:space="preserve">Dans la préfecture de Ouham, pour la sous-préfecture de Bouca,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55" s="92"/>
      <c r="AX55" s="93"/>
      <c r="AY55" s="93"/>
      <c r="AZ55" s="93"/>
      <c r="BA55" s="93"/>
      <c r="BB55" s="20" t="str">
        <f t="shared" si="15"/>
        <v xml:space="preserve">Dans la préfecture de Ouham, pour la sous-préfecture de Bouca,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55" s="147">
        <f>_xlfn.IFNA(VLOOKUP(CONCATENATE("wash_ipcSA_surlelieu",$B55),MSNA_Outcomes_IPC!$A:$H,8, FALSE),0)</f>
        <v>0</v>
      </c>
      <c r="BD55" s="147">
        <f>_xlfn.IFNA(VLOOKUP(CONCATENATE("wash_ipcSA_30-",$B55),MSNA_Outcomes_IPC!$A:$H,8, FALSE),0)</f>
        <v>0.41877665081091198</v>
      </c>
      <c r="BE55" s="147">
        <f>_xlfn.IFNA(VLOOKUP(CONCATENATE("wash_ipcSA_30+",$B55),MSNA_Outcomes_IPC!$A:$H,8, FALSE),0)</f>
        <v>0.21753739826198801</v>
      </c>
      <c r="BF55" s="147">
        <f>_xlfn.IFNA(VLOOKUP(CONCATENATE("wash_ipcSnA",$B55),MSNA_Outcomes_IPC!$A:$H,8, FALSE),0)</f>
        <v>0.17028918020584699</v>
      </c>
      <c r="BG55" s="147">
        <f>_xlfn.IFNA(VLOOKUP(CONCATENATE("wash_ipcsurface",$B55),MSNA_Outcomes_IPC!$A:$H,8, FALSE),0)</f>
        <v>0.193396770721253</v>
      </c>
      <c r="BH55" s="131" t="str">
        <f t="shared" si="16"/>
        <v xml:space="preserve">Dans la préfecture de Ouham, pour la sous-préfecture de Bouca, la porportion de ménages déclarant que l'eau provient d'une SOURCE AMELIOREE DISPONIBLE SUR LE LIEU est de 0%. La proportion déclarant que l'eau provient d'une SOURCE AMELIOREE et est DISPONIBLE A MOINS DE 30 MINUTES (aller-retour et temps d'attente inclu) s'élève à 
42% et le pourcentage déclarant une SOURCE AMELIOREE DISPONIBLE A PLUS DE 30 minutes (aller-retour et temps d'attente inclu) est de 22%. La proportion de ménages déclarant que l'eau provient d'une SOURCES NON AMELIOREE est de 17% et que l'eau provient directement des rivières, lacs, surface, etc., de 19%. </v>
      </c>
    </row>
    <row r="56" spans="1:60" ht="90.75" customHeight="1">
      <c r="A56" s="28" t="s">
        <v>108</v>
      </c>
      <c r="B56" s="80" t="s">
        <v>112</v>
      </c>
      <c r="C56" s="146">
        <f>_xlfn.IFNA(VLOOKUP(CONCATENATE("rtl_ipcconflit_comm",$B56),MSNA_Outcomes_IPC!$A:$H,8, FALSE),0)</f>
        <v>4.4914642172644598E-2</v>
      </c>
      <c r="D56" s="147">
        <f>_xlfn.IFNA(VLOOKUP(CONCATENATE("rtl_ipcconflit_arme",$B56),MSNA_Outcomes_IPC!$A:$H,8, FALSE),0)</f>
        <v>0.86187907170472899</v>
      </c>
      <c r="E56" s="147">
        <f>_xlfn.IFNA(VLOOKUP(CONCATENATE("rtl_ipctranshumance",$B56),MSNA_Outcomes_IPC!$A:$H,8, FALSE),0)</f>
        <v>6.9090914570767603E-2</v>
      </c>
      <c r="F56" s="147">
        <f>_xlfn.IFNA(VLOOKUP(CONCATENATE("rtl_ipccatastophe_nat",$B56),MSNA_Outcomes_IPC!$A:$H,8, FALSE),0)</f>
        <v>0</v>
      </c>
      <c r="G56" s="147">
        <f>_xlfn.IFNA(VLOOKUP(CONCATENATE("rtl_ipcrecherche_service",$B56),MSNA_Outcomes_IPC!$A:$H,8, FALSE),0)</f>
        <v>0</v>
      </c>
      <c r="H56" s="147">
        <v>0</v>
      </c>
      <c r="I56" s="147">
        <f>_xlfn.IFNA(VLOOKUP(CONCATENATE("rtl_ipcautre",$B56),MSNA_Outcomes_IPC!$A:$H,8, FALSE),0)</f>
        <v>2.4115371551859201E-2</v>
      </c>
      <c r="J56" s="147">
        <f>_xlfn.IFNA(VLOOKUP(CONCATENATE("rtl_ipcnsp",$B56),MSNA_Outcomes_IPC!$A:$H,8, FALSE),0)</f>
        <v>0</v>
      </c>
      <c r="K56" s="20" t="str">
        <f t="shared" si="7"/>
        <v xml:space="preserve">Dans la préfecture de Ouham, pour la sous-préfecture de Kabo, le pourcentage de ménages ayant quitté la localité d'origine (principale raison du premier déplacement) à cause de CONFLITS COMMUNAUTAIRES est de 4 %, à cause de CONFLITS ARMES (inclus affrontements et attaques armées) est de 86 % , à cause de l'ARRIVEE DE GROUPES D'ELEVEURS TRANSHUMANTS (armés ou non) est de 7 %, à cause de CATASTROPHES NATURELLES (inondations, feux de brousse,…) est de 0 %, à cause de la RECHERCHE DE SERVICES (santé, éducation, etc.) est de 0 %, à cause de la RECHERCHE DE MOYENS D'EXISTENCE est de 0 % , à cause d'une AUTRE RAISON est de 2 %. Le pourcentage de NON REPONDANT est de 0%. </v>
      </c>
      <c r="L56" s="147">
        <f>_xlfn.IFNA(VLOOKUP(CONCATENATE("length_idp_ipc1_mois",$B56),MSNA_Outcomes_IPC!$A:$H,8, FALSE),0)</f>
        <v>0</v>
      </c>
      <c r="M56" s="147">
        <f>_xlfn.IFNA(VLOOKUP(CONCATENATE("length_idp_ipc1_3_mois",$B56),MSNA_Outcomes_IPC!$A:$H,8, FALSE),0)</f>
        <v>0</v>
      </c>
      <c r="N56" s="147">
        <f>_xlfn.IFNA(VLOOKUP(CONCATENATE("length_idp_ipc 3_5_mois",$B56),MSNA_Outcomes_IPC!$A:$H,8, FALSE),0)</f>
        <v>4.86798895254449E-2</v>
      </c>
      <c r="O56" s="147">
        <f>_xlfn.IFNA(VLOOKUP(CONCATENATE("length_idp_ipc5_12_mois",$B56),MSNA_Outcomes_IPC!$A:$H,8, FALSE),0)</f>
        <v>1.6124097592095699E-2</v>
      </c>
      <c r="P56" s="147">
        <f>_xlfn.IFNA(VLOOKUP(CONCATENATE("length_idp_ipc12_mois_ou_plus",$B56),MSNA_Outcomes_IPC!$A:$H,8, FALSE),0)</f>
        <v>0.93519601288245902</v>
      </c>
      <c r="Q56" s="147">
        <f>_xlfn.IFNA(VLOOKUP(CONCATENATE("length_idp_ipcnsp",$B56),MSNA_Outcomes_IPC!$A:$H,8, FALSE),0)</f>
        <v>0</v>
      </c>
      <c r="R56" s="20" t="str">
        <f t="shared" si="8"/>
        <v xml:space="preserve">Dans la préfecture de Ouham, pour la sous-préfecture de Kabo et pour les personnes déplacées, le pourcentage de ménages déplacés depuis MOINS D'1 MOIS est de 0%, le pourcentage déplacés depuis ENTRE 1 ET 3 MOIS est de 0%, le pourcentage de ménages déplacés depuis ENTRE 3 et 5 MOIS est de 5%, le pourcentage déplacés depuis ENTRE 5 MOIS ET UN AN est de 2% et le pourcentage de ménages déplacés depuis PLUS D'UN AN est de 94 %. Le pourcentage de NON REPONDANTS est de 0%. </v>
      </c>
      <c r="S56" s="147">
        <f>_xlfn.IFNA(VLOOKUP(CONCATENATE("pin_mssc_rev4",$B56),MSNA_Outcomes_IPC!$A:$H,8, FALSE),0)</f>
        <v>0.92152910631459195</v>
      </c>
      <c r="T56" s="147">
        <f>_xlfn.IFNA(VLOOKUP(CONCATENATE("pin_mssc_rev3",$B56),MSNA_Outcomes_IPC!$A:$H,8, FALSE),0)</f>
        <v>7.6580807061392003E-2</v>
      </c>
      <c r="U56" s="147">
        <f>_xlfn.IFNA(VLOOKUP(CONCATENATE("pin_mssc_rev2",$B56),MSNA_Outcomes_IPC!$A:$H,8, FALSE),0)</f>
        <v>1.8900866240163E-3</v>
      </c>
      <c r="V56" s="147">
        <f>_xlfn.IFNA(VLOOKUP(CONCATENATE("pin_mssc_rev1",$B56),MSNA_Outcomes_IPC!$A:$H,8, FALSE),0)</f>
        <v>0</v>
      </c>
      <c r="W56" s="20" t="str">
        <f t="shared" si="9"/>
        <v xml:space="preserve">Dans la préfecture de Ouham, pour la sous-préfecture de Kabo, le pourcentage de ménages ayant moins de 50'000 XAF de revenu total pour le ménage par mois est de 92%, le pourcentage ayant entre 50'000 XAF et 100 000 XAF de revenu total par mois s'élève à 8 %, tandis que le pourcentage ayant entre 100'000 XAF et 200'000 XAF de revenu total pour le ménage par mois est de 0 % et que la part ayant plus de 200'000 XAF de revenu total par mois est de 0%. </v>
      </c>
      <c r="X56" s="147">
        <f>_xlfn.IFNA(VLOOKUP(CONCATENATE("pin_mssc_dep1",$B56),MSNA_Outcomes_IPC!$A:$H,8, FALSE),0)</f>
        <v>9.5091351537391997E-2</v>
      </c>
      <c r="Y56" s="147">
        <f>_xlfn.IFNA(VLOOKUP(CONCATENATE("pin_mssc_dep2",$B56),MSNA_Outcomes_IPC!$A:$H,8, FALSE),0)</f>
        <v>0.101617129881519</v>
      </c>
      <c r="Z56" s="147">
        <f>_xlfn.IFNA(VLOOKUP(CONCATENATE("pin_mssc_dep3",$B56),MSNA_Outcomes_IPC!$A:$H,8, FALSE),0)</f>
        <v>6.9905803469218805E-2</v>
      </c>
      <c r="AA56" s="147">
        <f>_xlfn.IFNA(VLOOKUP(CONCATENATE("pin_mssc_dep4",$B56),MSNA_Outcomes_IPC!$A:$H,8, FALSE),0)</f>
        <v>4.6863231408659299E-2</v>
      </c>
      <c r="AB56" s="147">
        <f>_xlfn.IFNA(VLOOKUP(CONCATENATE("pin_mssc_dep5",$B56),MSNA_Outcomes_IPC!$A:$H,8, FALSE),0)</f>
        <v>0.68652248370321101</v>
      </c>
      <c r="AC56" s="20" t="str">
        <f t="shared" si="10"/>
        <v xml:space="preserve">Dans la préfecture de Ouham, pour la sous-préfecture de Kabo, le pourcentage de ménages dont MOINS DE 30% DES DEPENSES sont consacrées à la NOURRITURE est de 10%, le pourcentage dont ENTRE 30% ET 50% des DEPENSES sont consacrées à la NOURRITURE est de 10 %, tandis que le pourcentage de ménages dont ENTRE 50% et 65% des DEPENSES sont consacrées à la NOURRITURE est de 7 %. La part ménages consacrant ENTRE 65% ET 75% DE LEURS DEPENSES à la NOURRITURE est de 5 % et le pourcentage consacrant PLUS DE 75% DE LEURS DEPENSES à la NOURRITURE est de 69%. </v>
      </c>
      <c r="AD56" s="147">
        <f>_xlfn.IFNA(VLOOKUP(CONCATENATE("secal_2_durable_ipc100%_durable",$B56),MSNA_Outcomes_IPC!$A:$H,8, FALSE),0)</f>
        <v>0</v>
      </c>
      <c r="AE56" s="147">
        <f>_xlfn.IFNA(VLOOKUP(CONCATENATE("secal_2_durable_ipc75+_durable",$B56),MSNA_Outcomes_IPC!$A:$H,8, FALSE),0)</f>
        <v>8.4199849713759101E-2</v>
      </c>
      <c r="AF56" s="147">
        <f>_xlfn.IFNA(VLOOKUP(CONCATENATE("secal_2_durable_ipc50+_durable",$B56),MSNA_Outcomes_IPC!$A:$H,8, FALSE),0)</f>
        <v>0.32906434588176597</v>
      </c>
      <c r="AG56" s="147">
        <f>_xlfn.IFNA(VLOOKUP(CONCATENATE("secal_2_durable_ipc50-_durable",$B56),MSNA_Outcomes_IPC!$A:$H,8, FALSE),0)</f>
        <v>0.58672417745663397</v>
      </c>
      <c r="AH56" s="147">
        <f>_xlfn.IFNA(VLOOKUP(CONCATENATE("secal_2_durable_ipc0_durable",$B56),MSNA_Outcomes_IPC!$A:$H,8, FALSE),0)</f>
        <v>1.16269478409315E-5</v>
      </c>
      <c r="AI56" s="20" t="str">
        <f t="shared" si="11"/>
        <v xml:space="preserve">Dans la préfecture de Ouham, pour la sous-préfecture de Kabo , le pourcentage de ménages dont TOUS les aliments consommés proviennent de SOURCES DURABLES (propre prod, achats, chasse, troc) est de 0%, le pourcentage dont LA MAJORITE des aliments consommés (&gt; 75%) proviennent de SOURCES DURABLES (propre prod, achats, chasse, troc) est de 8%, le pourcentage dont PLUS DE LA MOITIE des aliments consommés (&gt; 50%) proviennent de SOURCES DURABLES (propre prod, achats, chasse, troc) est de 33%, le pourcentage de menages dont SEULE lA MOITIE OU MOINS des aliments consommés (&lt;= 50%) proviennent de SOURCES DURABLES (propre prod, achats, chasse, troc) est de 59%, le pourcentage de ménages  dont tous les aliments consommés proviennent de SOURCES NON DURABLES (emprunt, dons, aide) est de 0%. </v>
      </c>
      <c r="AJ56" s="147">
        <f>_xlfn.IFNA(VLOOKUP(CONCATENATE("secal_6_ipcNA",$B56),MSNA_Outcomes_IPC!$A:$H,8, FALSE),0)</f>
        <v>0.49566918513692299</v>
      </c>
      <c r="AK56" s="20" t="str">
        <f t="shared" si="12"/>
        <v xml:space="preserve">Dans la préfecture de Ouham, pour la sous-préfecture de Kabo, le pourcentage de ménages déclarant avoir PRATIQUE L'AGRICULTURE DE FACON OPTIMALE, au cours de la saison, est de 50%. </v>
      </c>
      <c r="AL56" s="147">
        <f>_xlfn.IFNA(VLOOKUP(CONCATENATE("secal_6_raisons_ipcautre_activite",$B56),MSNA_Outcomes_IPC!$A:$H,8, FALSE),0)</f>
        <v>0</v>
      </c>
      <c r="AM56" s="147">
        <f>_xlfn.IFNA(VLOOKUP(CONCATENATE("secal_6_raisons_ipcmanque_semences_staff_fin_natur",$B56),MSNA_Outcomes_IPC!$A:$H,8, FALSE),0)</f>
        <v>0.47233560280558401</v>
      </c>
      <c r="AN56" s="147">
        <f>_xlfn.IFNA(VLOOKUP(CONCATENATE("secal_6_raisons_ipcinsecurite",$B56),MSNA_Outcomes_IPC!$A:$H,8, FALSE),0)</f>
        <v>0.52766439719441605</v>
      </c>
      <c r="AO56" s="20" t="str">
        <f t="shared" si="13"/>
        <v>Dans la préfecture de Ouham, pour la sous-préfecture de Kabo,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47%. Enfin le pourcentage déclarant ne pas avoir pratiqué de façon optimale l'agriculture à cause de l'INSECURITE LORS DE LA CULTURE OU DE LA RECOLTE (Raisons principale uniquement) est de 53%.</v>
      </c>
      <c r="AP56" s="92"/>
      <c r="AQ56" s="93"/>
      <c r="AR56" s="93"/>
      <c r="AS56" s="93"/>
      <c r="AT56" s="93"/>
      <c r="AU56" s="93"/>
      <c r="AV56" s="20" t="str">
        <f t="shared" si="14"/>
        <v xml:space="preserve">Dans la préfecture de Ouham, pour la sous-préfecture de Kabo,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56" s="92"/>
      <c r="AX56" s="93"/>
      <c r="AY56" s="93"/>
      <c r="AZ56" s="93"/>
      <c r="BA56" s="93"/>
      <c r="BB56" s="20" t="str">
        <f t="shared" si="15"/>
        <v xml:space="preserve">Dans la préfecture de Ouham, pour la sous-préfecture de Kabo,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56" s="147">
        <f>_xlfn.IFNA(VLOOKUP(CONCATENATE("wash_ipcSA_surlelieu",$B56),MSNA_Outcomes_IPC!$A:$H,8, FALSE),0)</f>
        <v>0</v>
      </c>
      <c r="BD56" s="147">
        <f>_xlfn.IFNA(VLOOKUP(CONCATENATE("wash_ipcSA_30-",$B56),MSNA_Outcomes_IPC!$A:$H,8, FALSE),0)</f>
        <v>0.32857370136794001</v>
      </c>
      <c r="BE56" s="147">
        <f>_xlfn.IFNA(VLOOKUP(CONCATENATE("wash_ipcSA_30+",$B56),MSNA_Outcomes_IPC!$A:$H,8, FALSE),0)</f>
        <v>4.6049977757489799E-2</v>
      </c>
      <c r="BF56" s="147">
        <f>_xlfn.IFNA(VLOOKUP(CONCATENATE("wash_ipcSnA",$B56),MSNA_Outcomes_IPC!$A:$H,8, FALSE),0)</f>
        <v>0.54112111158363496</v>
      </c>
      <c r="BG56" s="147">
        <f>_xlfn.IFNA(VLOOKUP(CONCATENATE("wash_ipcsurface",$B56),MSNA_Outcomes_IPC!$A:$H,8, FALSE),0)</f>
        <v>8.4255209290935607E-2</v>
      </c>
      <c r="BH56" s="131" t="str">
        <f t="shared" si="16"/>
        <v xml:space="preserve">Dans la préfecture de Ouham, pour la sous-préfecture de Kabo, la porportion de ménages déclarant que l'eau provient d'une SOURCE AMELIOREE DISPONIBLE SUR LE LIEU est de 0%. La proportion déclarant que l'eau provient d'une SOURCE AMELIOREE et est DISPONIBLE A MOINS DE 30 MINUTES (aller-retour et temps d'attente inclu) s'élève à 
33% et le pourcentage déclarant une SOURCE AMELIOREE DISPONIBLE A PLUS DE 30 minutes (aller-retour et temps d'attente inclu) est de 5%. La proportion de ménages déclarant que l'eau provient d'une SOURCES NON AMELIOREE est de 54% et que l'eau provient directement des rivières, lacs, surface, etc., de 8%. </v>
      </c>
    </row>
    <row r="57" spans="1:60" ht="90.75" customHeight="1">
      <c r="A57" s="28" t="s">
        <v>108</v>
      </c>
      <c r="B57" s="80" t="s">
        <v>113</v>
      </c>
      <c r="C57" s="146">
        <f>_xlfn.IFNA(VLOOKUP(CONCATENATE("rtl_ipcconflit_comm",$B57),MSNA_Outcomes_IPC!$A:$H,8, FALSE),0)</f>
        <v>0</v>
      </c>
      <c r="D57" s="147">
        <f>_xlfn.IFNA(VLOOKUP(CONCATENATE("rtl_ipcconflit_arme",$B57),MSNA_Outcomes_IPC!$A:$H,8, FALSE),0)</f>
        <v>0.93407707908063298</v>
      </c>
      <c r="E57" s="147">
        <f>_xlfn.IFNA(VLOOKUP(CONCATENATE("rtl_ipctranshumance",$B57),MSNA_Outcomes_IPC!$A:$H,8, FALSE),0)</f>
        <v>0</v>
      </c>
      <c r="F57" s="147">
        <f>_xlfn.IFNA(VLOOKUP(CONCATENATE("rtl_ipccatastophe_nat",$B57),MSNA_Outcomes_IPC!$A:$H,8, FALSE),0)</f>
        <v>0</v>
      </c>
      <c r="G57" s="147">
        <f>_xlfn.IFNA(VLOOKUP(CONCATENATE("rtl_ipcrecherche_service",$B57),MSNA_Outcomes_IPC!$A:$H,8, FALSE),0)</f>
        <v>0</v>
      </c>
      <c r="H57" s="147">
        <v>7.0000000000000007E-2</v>
      </c>
      <c r="I57" s="147">
        <v>0</v>
      </c>
      <c r="J57" s="147">
        <f>_xlfn.IFNA(VLOOKUP(CONCATENATE("rtl_ipcnsp",$B57),MSNA_Outcomes_IPC!$A:$H,8, FALSE),0)</f>
        <v>0</v>
      </c>
      <c r="K57" s="20" t="str">
        <f t="shared" si="7"/>
        <v xml:space="preserve">Dans la préfecture de Ouham, pour la sous-préfecture de Markounda, le pourcentage de ménages ayant quitté la localité d'origine (principale raison du premier déplacement) à cause de CONFLITS COMMUNAUTAIRES est de 0 %, à cause de CONFLITS ARMES (inclus affrontements et attaques armées) est de 93 %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7 % , à cause d'une AUTRE RAISON est de 0 %. Le pourcentage de NON REPONDANT est de 0%. </v>
      </c>
      <c r="L57" s="147">
        <f>_xlfn.IFNA(VLOOKUP(CONCATENATE("length_idp_ipc1_mois",$B57),MSNA_Outcomes_IPC!$A:$H,8, FALSE),0)</f>
        <v>0</v>
      </c>
      <c r="M57" s="147">
        <f>_xlfn.IFNA(VLOOKUP(CONCATENATE("length_idp_ipc1_3_mois",$B57),MSNA_Outcomes_IPC!$A:$H,8, FALSE),0)</f>
        <v>0</v>
      </c>
      <c r="N57" s="147">
        <f>_xlfn.IFNA(VLOOKUP(CONCATENATE("length_idp_ipc 3_5_mois",$B57),MSNA_Outcomes_IPC!$A:$H,8, FALSE),0)</f>
        <v>0.313387423913632</v>
      </c>
      <c r="O57" s="147">
        <f>_xlfn.IFNA(VLOOKUP(CONCATENATE("length_idp_ipc5_12_mois",$B57),MSNA_Outcomes_IPC!$A:$H,8, FALSE),0)</f>
        <v>0.41987829615726102</v>
      </c>
      <c r="P57" s="147">
        <f>_xlfn.IFNA(VLOOKUP(CONCATENATE("length_idp_ipc12_mois_ou_plus",$B57),MSNA_Outcomes_IPC!$A:$H,8, FALSE),0)</f>
        <v>0.26673427992910698</v>
      </c>
      <c r="Q57" s="147">
        <f>_xlfn.IFNA(VLOOKUP(CONCATENATE("length_idp_ipcnsp",$B57),MSNA_Outcomes_IPC!$A:$H,8, FALSE),0)</f>
        <v>0</v>
      </c>
      <c r="R57" s="20" t="str">
        <f t="shared" si="8"/>
        <v xml:space="preserve">Dans la préfecture de Ouham, pour la sous-préfecture de Markounda et pour les personnes déplacées, le pourcentage de ménages déplacés depuis MOINS D'1 MOIS est de 0%, le pourcentage déplacés depuis ENTRE 1 ET 3 MOIS est de 0%, le pourcentage de ménages déplacés depuis ENTRE 3 et 5 MOIS est de 31%, le pourcentage déplacés depuis ENTRE 5 MOIS ET UN AN est de 42% et le pourcentage de ménages déplacés depuis PLUS D'UN AN est de 27 %. Le pourcentage de NON REPONDANTS est de 0%. </v>
      </c>
      <c r="S57" s="147">
        <f>_xlfn.IFNA(VLOOKUP(CONCATENATE("pin_mssc_rev4",$B57),MSNA_Outcomes_IPC!$A:$H,8, FALSE),0)</f>
        <v>0.98918387413473796</v>
      </c>
      <c r="T57" s="147">
        <f>_xlfn.IFNA(VLOOKUP(CONCATENATE("pin_mssc_rev3",$B57),MSNA_Outcomes_IPC!$A:$H,8, FALSE),0)</f>
        <v>0</v>
      </c>
      <c r="U57" s="147">
        <f>_xlfn.IFNA(VLOOKUP(CONCATENATE("pin_mssc_rev2",$B57),MSNA_Outcomes_IPC!$A:$H,8, FALSE),0)</f>
        <v>0</v>
      </c>
      <c r="V57" s="147">
        <f>_xlfn.IFNA(VLOOKUP(CONCATENATE("pin_mssc_rev1",$B57),MSNA_Outcomes_IPC!$A:$H,8, FALSE),0)</f>
        <v>1.08161258652625E-2</v>
      </c>
      <c r="W57" s="20" t="str">
        <f t="shared" si="9"/>
        <v xml:space="preserve">Dans la préfecture de Ouham, pour la sous-préfecture de Markounda, le pourcentage de ménages ayant moins de 50'000 XAF de revenu total pour le ménage par mois est de 99%, le pourcentage ayant entre 50'000 XAF et 100 000 XAF de revenu total par mois s'élève à 0 %, tandis que le pourcentage ayant entre 100'000 XAF et 200'000 XAF de revenu total pour le ménage par mois est de 0 % et que la part ayant plus de 200'000 XAF de revenu total par mois est de 1%. </v>
      </c>
      <c r="X57" s="147">
        <f>_xlfn.IFNA(VLOOKUP(CONCATENATE("pin_mssc_dep1",$B57),MSNA_Outcomes_IPC!$A:$H,8, FALSE),0)</f>
        <v>0.18621877471640799</v>
      </c>
      <c r="Y57" s="147">
        <f>_xlfn.IFNA(VLOOKUP(CONCATENATE("pin_mssc_dep2",$B57),MSNA_Outcomes_IPC!$A:$H,8, FALSE),0)</f>
        <v>0.121295099905014</v>
      </c>
      <c r="Z57" s="147">
        <f>_xlfn.IFNA(VLOOKUP(CONCATENATE("pin_mssc_dep3",$B57),MSNA_Outcomes_IPC!$A:$H,8, FALSE),0)</f>
        <v>0.120761814043856</v>
      </c>
      <c r="AA57" s="147">
        <f>_xlfn.IFNA(VLOOKUP(CONCATENATE("pin_mssc_dep4",$B57),MSNA_Outcomes_IPC!$A:$H,8, FALSE),0)</f>
        <v>0.13855653751087199</v>
      </c>
      <c r="AB57" s="147">
        <f>_xlfn.IFNA(VLOOKUP(CONCATENATE("pin_mssc_dep5",$B57),MSNA_Outcomes_IPC!$A:$H,8, FALSE),0)</f>
        <v>0.43316777382384902</v>
      </c>
      <c r="AC57" s="20" t="str">
        <f t="shared" si="10"/>
        <v xml:space="preserve">Dans la préfecture de Ouham, pour la sous-préfecture de Markounda, le pourcentage de ménages dont MOINS DE 30% DES DEPENSES sont consacrées à la NOURRITURE est de 19%, le pourcentage dont ENTRE 30% ET 50% des DEPENSES sont consacrées à la NOURRITURE est de 12 %, tandis que le pourcentage de ménages dont ENTRE 50% et 65% des DEPENSES sont consacrées à la NOURRITURE est de 12 %. La part ménages consacrant ENTRE 65% ET 75% DE LEURS DEPENSES à la NOURRITURE est de 14 % et le pourcentage consacrant PLUS DE 75% DE LEURS DEPENSES à la NOURRITURE est de 43%. </v>
      </c>
      <c r="AD57" s="147">
        <f>_xlfn.IFNA(VLOOKUP(CONCATENATE("secal_2_durable_ipc100%_durable",$B57),MSNA_Outcomes_IPC!$A:$H,8, FALSE),0)</f>
        <v>2.98744798798725E-2</v>
      </c>
      <c r="AE57" s="147">
        <f>_xlfn.IFNA(VLOOKUP(CONCATENATE("secal_2_durable_ipc75+_durable",$B57),MSNA_Outcomes_IPC!$A:$H,8, FALSE),0)</f>
        <v>0.29418473149951702</v>
      </c>
      <c r="AF57" s="147">
        <f>_xlfn.IFNA(VLOOKUP(CONCATENATE("secal_2_durable_ipc50+_durable",$B57),MSNA_Outcomes_IPC!$A:$H,8, FALSE),0)</f>
        <v>0.411233559742057</v>
      </c>
      <c r="AG57" s="147">
        <f>_xlfn.IFNA(VLOOKUP(CONCATENATE("secal_2_durable_ipc50-_durable",$B57),MSNA_Outcomes_IPC!$A:$H,8, FALSE),0)</f>
        <v>0.26470722887855402</v>
      </c>
      <c r="AH57" s="147">
        <f>_xlfn.IFNA(VLOOKUP(CONCATENATE("secal_2_durable_ipc0_durable",$B57),MSNA_Outcomes_IPC!$A:$H,8, FALSE),0)</f>
        <v>0</v>
      </c>
      <c r="AI57" s="20" t="str">
        <f t="shared" si="11"/>
        <v xml:space="preserve">Dans la préfecture de Ouham, pour la sous-préfecture de Markounda , le pourcentage de ménages dont TOUS les aliments consommés proviennent de SOURCES DURABLES (propre prod, achats, chasse, troc) est de 3%, le pourcentage dont LA MAJORITE des aliments consommés (&gt; 75%) proviennent de SOURCES DURABLES (propre prod, achats, chasse, troc) est de 29%, le pourcentage dont PLUS DE LA MOITIE des aliments consommés (&gt; 50%) proviennent de SOURCES DURABLES (propre prod, achats, chasse, troc) est de 41%, le pourcentage de menages dont SEULE lA MOITIE OU MOINS des aliments consommés (&lt;= 50%) proviennent de SOURCES DURABLES (propre prod, achats, chasse, troc) est de 26%, le pourcentage de ménages  dont tous les aliments consommés proviennent de SOURCES NON DURABLES (emprunt, dons, aide) est de 0%. </v>
      </c>
      <c r="AJ57" s="147">
        <f>_xlfn.IFNA(VLOOKUP(CONCATENATE("secal_6_ipcNA",$B57),MSNA_Outcomes_IPC!$A:$H,8, FALSE),0)</f>
        <v>0.68689041394540296</v>
      </c>
      <c r="AK57" s="20" t="str">
        <f t="shared" si="12"/>
        <v xml:space="preserve">Dans la préfecture de Ouham, pour la sous-préfecture de Markounda, le pourcentage de ménages déclarant avoir PRATIQUE L'AGRICULTURE DE FACON OPTIMALE, au cours de la saison, est de 69%. </v>
      </c>
      <c r="AL57" s="147">
        <f>_xlfn.IFNA(VLOOKUP(CONCATENATE("secal_6_raisons_ipcautre_activite",$B57),MSNA_Outcomes_IPC!$A:$H,8, FALSE),0)</f>
        <v>0</v>
      </c>
      <c r="AM57" s="147">
        <f>_xlfn.IFNA(VLOOKUP(CONCATENATE("secal_6_raisons_ipcmanque_semences_staff_fin_natur",$B57),MSNA_Outcomes_IPC!$A:$H,8, FALSE),0)</f>
        <v>0.88768419670133603</v>
      </c>
      <c r="AN57" s="147">
        <f>_xlfn.IFNA(VLOOKUP(CONCATENATE("secal_6_raisons_ipcinsecurite",$B57),MSNA_Outcomes_IPC!$A:$H,8, FALSE),0)</f>
        <v>0.112315803298664</v>
      </c>
      <c r="AO57" s="20" t="str">
        <f t="shared" si="13"/>
        <v>Dans la préfecture de Ouham, pour la sous-préfecture de Markounda,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89%. Enfin le pourcentage déclarant ne pas avoir pratiqué de façon optimale l'agriculture à cause de l'INSECURITE LORS DE LA CULTURE OU DE LA RECOLTE (Raisons principale uniquement) est de 11%.</v>
      </c>
      <c r="AP57" s="92"/>
      <c r="AQ57" s="93"/>
      <c r="AR57" s="93"/>
      <c r="AS57" s="93"/>
      <c r="AT57" s="93"/>
      <c r="AU57" s="93"/>
      <c r="AV57" s="20" t="str">
        <f t="shared" si="14"/>
        <v xml:space="preserve">Dans la préfecture de Ouham, pour la sous-préfecture de Markounda,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57" s="92"/>
      <c r="AX57" s="93"/>
      <c r="AY57" s="93"/>
      <c r="AZ57" s="93"/>
      <c r="BA57" s="93"/>
      <c r="BB57" s="20" t="str">
        <f t="shared" si="15"/>
        <v xml:space="preserve">Dans la préfecture de Ouham, pour la sous-préfecture de Markounda,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57" s="147">
        <f>_xlfn.IFNA(VLOOKUP(CONCATENATE("wash_ipcSA_surlelieu",$B57),MSNA_Outcomes_IPC!$A:$H,8, FALSE),0)</f>
        <v>0</v>
      </c>
      <c r="BD57" s="147">
        <f>_xlfn.IFNA(VLOOKUP(CONCATENATE("wash_ipcSA_30-",$B57),MSNA_Outcomes_IPC!$A:$H,8, FALSE),0)</f>
        <v>0.483559627770482</v>
      </c>
      <c r="BE57" s="147">
        <f>_xlfn.IFNA(VLOOKUP(CONCATENATE("wash_ipcSA_30+",$B57),MSNA_Outcomes_IPC!$A:$H,8, FALSE),0)</f>
        <v>0.30862836543517302</v>
      </c>
      <c r="BF57" s="147">
        <f>_xlfn.IFNA(VLOOKUP(CONCATENATE("wash_ipcSnA",$B57),MSNA_Outcomes_IPC!$A:$H,8, FALSE),0)</f>
        <v>6.4011677641059904E-3</v>
      </c>
      <c r="BG57" s="147">
        <f>_xlfn.IFNA(VLOOKUP(CONCATENATE("wash_ipcsurface",$B57),MSNA_Outcomes_IPC!$A:$H,8, FALSE),0)</f>
        <v>0.20141083903023899</v>
      </c>
      <c r="BH57" s="131" t="str">
        <f t="shared" si="16"/>
        <v xml:space="preserve">Dans la préfecture de Ouham, pour la sous-préfecture de Markounda, la porportion de ménages déclarant que l'eau provient d'une SOURCE AMELIOREE DISPONIBLE SUR LE LIEU est de 0%. La proportion déclarant que l'eau provient d'une SOURCE AMELIOREE et est DISPONIBLE A MOINS DE 30 MINUTES (aller-retour et temps d'attente inclu) s'élève à 
48% et le pourcentage déclarant une SOURCE AMELIOREE DISPONIBLE A PLUS DE 30 minutes (aller-retour et temps d'attente inclu) est de 31%. La proportion de ménages déclarant que l'eau provient d'une SOURCES NON AMELIOREE est de 1% et que l'eau provient directement des rivières, lacs, surface, etc., de 20%. </v>
      </c>
    </row>
    <row r="58" spans="1:60" ht="90.75" customHeight="1">
      <c r="A58" s="28" t="s">
        <v>108</v>
      </c>
      <c r="B58" s="80" t="s">
        <v>114</v>
      </c>
      <c r="C58" s="146">
        <f>_xlfn.IFNA(VLOOKUP(CONCATENATE("rtl_ipcconflit_comm",$B58),MSNA_Outcomes_IPC!$A:$H,8, FALSE),0)</f>
        <v>0</v>
      </c>
      <c r="D58" s="147">
        <f>_xlfn.IFNA(VLOOKUP(CONCATENATE("rtl_ipcconflit_arme",$B58),MSNA_Outcomes_IPC!$A:$H,8, FALSE),0)</f>
        <v>0</v>
      </c>
      <c r="E58" s="147">
        <f>_xlfn.IFNA(VLOOKUP(CONCATENATE("rtl_ipctranshumance",$B58),MSNA_Outcomes_IPC!$A:$H,8, FALSE),0)</f>
        <v>0</v>
      </c>
      <c r="F58" s="147">
        <f>_xlfn.IFNA(VLOOKUP(CONCATENATE("rtl_ipccatastophe_nat",$B58),MSNA_Outcomes_IPC!$A:$H,8, FALSE),0)</f>
        <v>0</v>
      </c>
      <c r="G58" s="147">
        <f>_xlfn.IFNA(VLOOKUP(CONCATENATE("rtl_ipcrecherche_service",$B58),MSNA_Outcomes_IPC!$A:$H,8, FALSE),0)</f>
        <v>0</v>
      </c>
      <c r="H58" s="147">
        <v>0</v>
      </c>
      <c r="I58" s="147">
        <f>_xlfn.IFNA(VLOOKUP(CONCATENATE("rtl_ipcautre",$B58),MSNA_Outcomes_IPC!$A:$H,8, FALSE),0)</f>
        <v>0</v>
      </c>
      <c r="J58" s="147">
        <f>_xlfn.IFNA(VLOOKUP(CONCATENATE("rtl_ipcnsp",$B58),MSNA_Outcomes_IPC!$A:$H,8, FALSE),0)</f>
        <v>0</v>
      </c>
      <c r="K58" s="20" t="str">
        <f t="shared" si="7"/>
        <v xml:space="preserve">Dans la préfecture de Ouham, pour la sous-préfecture de Nana_Bakassa, le pourcentage de ménages ayant quitté la localité d'origine (principale raison du premier déplacement) à cause de CONFLITS COMMUNAUTAIRES est de 0 %, à cause de CONFLITS ARMES (inclus affrontements et attaques armées) est de 0 %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58" s="147">
        <f>_xlfn.IFNA(VLOOKUP(CONCATENATE("length_idp_ipc1_mois",$B58),MSNA_Outcomes_IPC!$A:$H,8, FALSE),0)</f>
        <v>0</v>
      </c>
      <c r="M58" s="147">
        <f>_xlfn.IFNA(VLOOKUP(CONCATENATE("length_idp_ipc1_3_mois",$B58),MSNA_Outcomes_IPC!$A:$H,8, FALSE),0)</f>
        <v>0</v>
      </c>
      <c r="N58" s="147">
        <f>_xlfn.IFNA(VLOOKUP(CONCATENATE("length_idp_ipc 3_5_mois",$B58),MSNA_Outcomes_IPC!$A:$H,8, FALSE),0)</f>
        <v>0</v>
      </c>
      <c r="O58" s="147">
        <f>_xlfn.IFNA(VLOOKUP(CONCATENATE("length_idp_ipc5_12_mois",$B58),MSNA_Outcomes_IPC!$A:$H,8, FALSE),0)</f>
        <v>0</v>
      </c>
      <c r="P58" s="147">
        <f>_xlfn.IFNA(VLOOKUP(CONCATENATE("length_idp_ipc12_mois_ou_plus",$B58),MSNA_Outcomes_IPC!$A:$H,8, FALSE),0)</f>
        <v>0</v>
      </c>
      <c r="Q58" s="147">
        <f>_xlfn.IFNA(VLOOKUP(CONCATENATE("length_idp_ipcnsp",$B58),MSNA_Outcomes_IPC!$A:$H,8, FALSE),0)</f>
        <v>0</v>
      </c>
      <c r="R58" s="20" t="str">
        <f t="shared" si="8"/>
        <v xml:space="preserve">Dans la préfecture de Ouham, pour la sous-préfecture de Nana_Bakassa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0% et le pourcentage de ménages déplacés depuis PLUS D'UN AN est de 0 %. Le pourcentage de NON REPONDANTS est de 0%. </v>
      </c>
      <c r="S58" s="147">
        <f>_xlfn.IFNA(VLOOKUP(CONCATENATE("pin_mssc_rev4",$B58),MSNA_Outcomes_IPC!$A:$H,8, FALSE),0)</f>
        <v>0.84100222456524498</v>
      </c>
      <c r="T58" s="147">
        <f>_xlfn.IFNA(VLOOKUP(CONCATENATE("pin_mssc_rev3",$B58),MSNA_Outcomes_IPC!$A:$H,8, FALSE),0)</f>
        <v>0.118260658672078</v>
      </c>
      <c r="U58" s="147">
        <f>_xlfn.IFNA(VLOOKUP(CONCATENATE("pin_mssc_rev2",$B58),MSNA_Outcomes_IPC!$A:$H,8, FALSE),0)</f>
        <v>4.0737116762676898E-2</v>
      </c>
      <c r="V58" s="147">
        <f>_xlfn.IFNA(VLOOKUP(CONCATENATE("pin_mssc_rev1",$B58),MSNA_Outcomes_IPC!$A:$H,8, FALSE),0)</f>
        <v>0</v>
      </c>
      <c r="W58" s="20" t="str">
        <f t="shared" si="9"/>
        <v xml:space="preserve">Dans la préfecture de Ouham, pour la sous-préfecture de Nana_Bakassa, le pourcentage de ménages ayant moins de 50'000 XAF de revenu total pour le ménage par mois est de 84%, le pourcentage ayant entre 50'000 XAF et 100 000 XAF de revenu total par mois s'élève à 12 %, tandis que le pourcentage ayant entre 100'000 XAF et 200'000 XAF de revenu total pour le ménage par mois est de 4 % et que la part ayant plus de 200'000 XAF de revenu total par mois est de 0%. </v>
      </c>
      <c r="X58" s="147">
        <f>_xlfn.IFNA(VLOOKUP(CONCATENATE("pin_mssc_dep1",$B58),MSNA_Outcomes_IPC!$A:$H,8, FALSE),0)</f>
        <v>0.216956584760609</v>
      </c>
      <c r="Y58" s="147">
        <f>_xlfn.IFNA(VLOOKUP(CONCATENATE("pin_mssc_dep2",$B58),MSNA_Outcomes_IPC!$A:$H,8, FALSE),0)</f>
        <v>0.210984875939801</v>
      </c>
      <c r="Z58" s="147">
        <f>_xlfn.IFNA(VLOOKUP(CONCATENATE("pin_mssc_dep3",$B58),MSNA_Outcomes_IPC!$A:$H,8, FALSE),0)</f>
        <v>0.198518397720965</v>
      </c>
      <c r="AA58" s="147">
        <f>_xlfn.IFNA(VLOOKUP(CONCATENATE("pin_mssc_dep4",$B58),MSNA_Outcomes_IPC!$A:$H,8, FALSE),0)</f>
        <v>8.7976854874129401E-2</v>
      </c>
      <c r="AB58" s="147">
        <f>_xlfn.IFNA(VLOOKUP(CONCATENATE("pin_mssc_dep5",$B58),MSNA_Outcomes_IPC!$A:$H,8, FALSE),0)</f>
        <v>0.28556328670449599</v>
      </c>
      <c r="AC58" s="20" t="str">
        <f t="shared" si="10"/>
        <v xml:space="preserve">Dans la préfecture de Ouham, pour la sous-préfecture de Nana_Bakassa, le pourcentage de ménages dont MOINS DE 30% DES DEPENSES sont consacrées à la NOURRITURE est de 22%, le pourcentage dont ENTRE 30% ET 50% des DEPENSES sont consacrées à la NOURRITURE est de 21 %, tandis que le pourcentage de ménages dont ENTRE 50% et 65% des DEPENSES sont consacrées à la NOURRITURE est de 20 %. La part ménages consacrant ENTRE 65% ET 75% DE LEURS DEPENSES à la NOURRITURE est de 9 % et le pourcentage consacrant PLUS DE 75% DE LEURS DEPENSES à la NOURRITURE est de 29%. </v>
      </c>
      <c r="AD58" s="147">
        <f>_xlfn.IFNA(VLOOKUP(CONCATENATE("secal_2_durable_ipc100%_durable",$B58),MSNA_Outcomes_IPC!$A:$H,8, FALSE),0)</f>
        <v>0.10430528375476</v>
      </c>
      <c r="AE58" s="147">
        <f>_xlfn.IFNA(VLOOKUP(CONCATENATE("secal_2_durable_ipc75+_durable",$B58),MSNA_Outcomes_IPC!$A:$H,8, FALSE),0)</f>
        <v>0.65721352467928895</v>
      </c>
      <c r="AF58" s="147">
        <f>_xlfn.IFNA(VLOOKUP(CONCATENATE("secal_2_durable_ipc50+_durable",$B58),MSNA_Outcomes_IPC!$A:$H,8, FALSE),0)</f>
        <v>0.17657642966047499</v>
      </c>
      <c r="AG58" s="147">
        <f>_xlfn.IFNA(VLOOKUP(CONCATENATE("secal_2_durable_ipc50-_durable",$B58),MSNA_Outcomes_IPC!$A:$H,8, FALSE),0)</f>
        <v>6.1904761905476599E-2</v>
      </c>
      <c r="AH58" s="147">
        <f>_xlfn.IFNA(VLOOKUP(CONCATENATE("secal_2_durable_ipc0_durable",$B58),MSNA_Outcomes_IPC!$A:$H,8, FALSE),0)</f>
        <v>0</v>
      </c>
      <c r="AI58" s="20" t="str">
        <f t="shared" si="11"/>
        <v xml:space="preserve">Dans la préfecture de Ouham, pour la sous-préfecture de Nana_Bakassa , le pourcentage de ménages dont TOUS les aliments consommés proviennent de SOURCES DURABLES (propre prod, achats, chasse, troc) est de 10%, le pourcentage dont LA MAJORITE des aliments consommés (&gt; 75%) proviennent de SOURCES DURABLES (propre prod, achats, chasse, troc) est de 66%, le pourcentage dont PLUS DE LA MOITIE des aliments consommés (&gt; 50%) proviennent de SOURCES DURABLES (propre prod, achats, chasse, troc) est de 18%, le pourcentage de menages dont SEULE lA MOITIE OU MOINS des aliments consommés (&lt;= 50%) proviennent de SOURCES DURABLES (propre prod, achats, chasse, troc) est de 6%, le pourcentage de ménages  dont tous les aliments consommés proviennent de SOURCES NON DURABLES (emprunt, dons, aide) est de 0%. </v>
      </c>
      <c r="AJ58" s="147">
        <f>_xlfn.IFNA(VLOOKUP(CONCATENATE("secal_6_ipcNA",$B58),MSNA_Outcomes_IPC!$A:$H,8, FALSE),0)</f>
        <v>0.79288432268224196</v>
      </c>
      <c r="AK58" s="20" t="str">
        <f t="shared" si="12"/>
        <v xml:space="preserve">Dans la préfecture de Ouham, pour la sous-préfecture de Nana_Bakassa, le pourcentage de ménages déclarant avoir PRATIQUE L'AGRICULTURE DE FACON OPTIMALE, au cours de la saison, est de 79%. </v>
      </c>
      <c r="AL58" s="147">
        <f>_xlfn.IFNA(VLOOKUP(CONCATENATE("secal_6_raisons_ipcautre_activite",$B58),MSNA_Outcomes_IPC!$A:$H,8, FALSE),0)</f>
        <v>0</v>
      </c>
      <c r="AM58" s="147">
        <f>_xlfn.IFNA(VLOOKUP(CONCATENATE("secal_6_raisons_ipcmanque_semences_staff_fin_natur",$B58),MSNA_Outcomes_IPC!$A:$H,8, FALSE),0)</f>
        <v>0.794846705803675</v>
      </c>
      <c r="AN58" s="147">
        <f>_xlfn.IFNA(VLOOKUP(CONCATENATE("secal_6_raisons_ipcinsecurite",$B58),MSNA_Outcomes_IPC!$A:$H,8, FALSE),0)</f>
        <v>0.205153294196325</v>
      </c>
      <c r="AO58" s="20" t="str">
        <f t="shared" si="13"/>
        <v>Dans la préfecture de Ouham, pour la sous-préfecture de Nana_Bakassa,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79%. Enfin le pourcentage déclarant ne pas avoir pratiqué de façon optimale l'agriculture à cause de l'INSECURITE LORS DE LA CULTURE OU DE LA RECOLTE (Raisons principale uniquement) est de 21%.</v>
      </c>
      <c r="AP58" s="92"/>
      <c r="AQ58" s="93"/>
      <c r="AR58" s="93"/>
      <c r="AS58" s="93"/>
      <c r="AT58" s="93"/>
      <c r="AU58" s="93"/>
      <c r="AV58" s="20" t="str">
        <f t="shared" si="14"/>
        <v xml:space="preserve">Dans la préfecture de Ouham, pour la sous-préfecture de Nana_Bakassa,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58" s="92"/>
      <c r="AX58" s="93"/>
      <c r="AY58" s="93"/>
      <c r="AZ58" s="93"/>
      <c r="BA58" s="93"/>
      <c r="BB58" s="20" t="str">
        <f t="shared" si="15"/>
        <v xml:space="preserve">Dans la préfecture de Ouham, pour la sous-préfecture de Nana_Bakassa,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58" s="147">
        <f>_xlfn.IFNA(VLOOKUP(CONCATENATE("wash_ipcSA_surlelieu",$B58),MSNA_Outcomes_IPC!$A:$H,8, FALSE),0)</f>
        <v>0</v>
      </c>
      <c r="BD58" s="147">
        <f>_xlfn.IFNA(VLOOKUP(CONCATENATE("wash_ipcSA_30-",$B58),MSNA_Outcomes_IPC!$A:$H,8, FALSE),0)</f>
        <v>0.52312096833388499</v>
      </c>
      <c r="BE58" s="147">
        <f>_xlfn.IFNA(VLOOKUP(CONCATENATE("wash_ipcSA_30+",$B58),MSNA_Outcomes_IPC!$A:$H,8, FALSE),0)</f>
        <v>0.25309547968605101</v>
      </c>
      <c r="BF58" s="147">
        <f>_xlfn.IFNA(VLOOKUP(CONCATENATE("wash_ipcSnA",$B58),MSNA_Outcomes_IPC!$A:$H,8, FALSE),0)</f>
        <v>9.6198448942326195E-2</v>
      </c>
      <c r="BG58" s="147">
        <f>_xlfn.IFNA(VLOOKUP(CONCATENATE("wash_ipcsurface",$B58),MSNA_Outcomes_IPC!$A:$H,8, FALSE),0)</f>
        <v>0.12758510303773801</v>
      </c>
      <c r="BH58" s="131" t="str">
        <f t="shared" si="16"/>
        <v xml:space="preserve">Dans la préfecture de Ouham, pour la sous-préfecture de Nana_Bakassa, la porportion de ménages déclarant que l'eau provient d'une SOURCE AMELIOREE DISPONIBLE SUR LE LIEU est de 0%. La proportion déclarant que l'eau provient d'une SOURCE AMELIOREE et est DISPONIBLE A MOINS DE 30 MINUTES (aller-retour et temps d'attente inclu) s'élève à 
52% et le pourcentage déclarant une SOURCE AMELIOREE DISPONIBLE A PLUS DE 30 minutes (aller-retour et temps d'attente inclu) est de 25%. La proportion de ménages déclarant que l'eau provient d'une SOURCES NON AMELIOREE est de 10% et que l'eau provient directement des rivières, lacs, surface, etc., de 13%. </v>
      </c>
    </row>
    <row r="59" spans="1:60" ht="90.75" customHeight="1">
      <c r="A59" s="28" t="s">
        <v>108</v>
      </c>
      <c r="B59" s="80" t="s">
        <v>115</v>
      </c>
      <c r="C59" s="146">
        <f>_xlfn.IFNA(VLOOKUP(CONCATENATE("rtl_ipcconflit_comm",$B59),MSNA_Outcomes_IPC!$A:$H,8, FALSE),0)</f>
        <v>0</v>
      </c>
      <c r="D59" s="147">
        <f>_xlfn.IFNA(VLOOKUP(CONCATENATE("rtl_ipcconflit_arme",$B59),MSNA_Outcomes_IPC!$A:$H,8, FALSE),0)</f>
        <v>0</v>
      </c>
      <c r="E59" s="147">
        <f>_xlfn.IFNA(VLOOKUP(CONCATENATE("rtl_ipctranshumance",$B59),MSNA_Outcomes_IPC!$A:$H,8, FALSE),0)</f>
        <v>0</v>
      </c>
      <c r="F59" s="147">
        <f>_xlfn.IFNA(VLOOKUP(CONCATENATE("rtl_ipccatastophe_nat",$B59),MSNA_Outcomes_IPC!$A:$H,8, FALSE),0)</f>
        <v>0</v>
      </c>
      <c r="G59" s="147">
        <f>_xlfn.IFNA(VLOOKUP(CONCATENATE("rtl_ipcrecherche_service",$B59),MSNA_Outcomes_IPC!$A:$H,8, FALSE),0)</f>
        <v>0</v>
      </c>
      <c r="H59" s="147">
        <v>0</v>
      </c>
      <c r="I59" s="147">
        <f>_xlfn.IFNA(VLOOKUP(CONCATENATE("rtl_ipcautre",$B59),MSNA_Outcomes_IPC!$A:$H,8, FALSE),0)</f>
        <v>0</v>
      </c>
      <c r="J59" s="147">
        <f>_xlfn.IFNA(VLOOKUP(CONCATENATE("rtl_ipcnsp",$B59),MSNA_Outcomes_IPC!$A:$H,8, FALSE),0)</f>
        <v>0</v>
      </c>
      <c r="K59" s="20" t="str">
        <f t="shared" si="7"/>
        <v xml:space="preserve">Dans la préfecture de Ouham, pour la sous-préfecture de Nangha_Boguila, le pourcentage de ménages ayant quitté la localité d'origine (principale raison du premier déplacement) à cause de CONFLITS COMMUNAUTAIRES est de 0 %, à cause de CONFLITS ARMES (inclus affrontements et attaques armées) est de 0 %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59" s="147">
        <f>_xlfn.IFNA(VLOOKUP(CONCATENATE("length_idp_ipc1_mois",$B59),MSNA_Outcomes_IPC!$A:$H,8, FALSE),0)</f>
        <v>0</v>
      </c>
      <c r="M59" s="147">
        <f>_xlfn.IFNA(VLOOKUP(CONCATENATE("length_idp_ipc1_3_mois",$B59),MSNA_Outcomes_IPC!$A:$H,8, FALSE),0)</f>
        <v>0</v>
      </c>
      <c r="N59" s="147">
        <f>_xlfn.IFNA(VLOOKUP(CONCATENATE("length_idp_ipc 3_5_mois",$B59),MSNA_Outcomes_IPC!$A:$H,8, FALSE),0)</f>
        <v>0</v>
      </c>
      <c r="O59" s="147">
        <f>_xlfn.IFNA(VLOOKUP(CONCATENATE("length_idp_ipc5_12_mois",$B59),MSNA_Outcomes_IPC!$A:$H,8, FALSE),0)</f>
        <v>0</v>
      </c>
      <c r="P59" s="147">
        <f>_xlfn.IFNA(VLOOKUP(CONCATENATE("length_idp_ipc12_mois_ou_plus",$B59),MSNA_Outcomes_IPC!$A:$H,8, FALSE),0)</f>
        <v>0</v>
      </c>
      <c r="Q59" s="147">
        <f>_xlfn.IFNA(VLOOKUP(CONCATENATE("length_idp_ipcnsp",$B59),MSNA_Outcomes_IPC!$A:$H,8, FALSE),0)</f>
        <v>0</v>
      </c>
      <c r="R59" s="20" t="str">
        <f t="shared" si="8"/>
        <v xml:space="preserve">Dans la préfecture de Ouham, pour la sous-préfecture de Nangha_Boguila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0% et le pourcentage de ménages déplacés depuis PLUS D'UN AN est de 0 %. Le pourcentage de NON REPONDANTS est de 0%. </v>
      </c>
      <c r="S59" s="147">
        <f>_xlfn.IFNA(VLOOKUP(CONCATENATE("pin_mssc_rev4",$B59),MSNA_Outcomes_IPC!$A:$H,8, FALSE),0)</f>
        <v>0.86930921051176502</v>
      </c>
      <c r="T59" s="147">
        <f>_xlfn.IFNA(VLOOKUP(CONCATENATE("pin_mssc_rev3",$B59),MSNA_Outcomes_IPC!$A:$H,8, FALSE),0)</f>
        <v>0.13069078948823501</v>
      </c>
      <c r="U59" s="147">
        <f>_xlfn.IFNA(VLOOKUP(CONCATENATE("pin_mssc_rev2",$B59),MSNA_Outcomes_IPC!$A:$H,8, FALSE),0)</f>
        <v>0</v>
      </c>
      <c r="V59" s="147">
        <f>_xlfn.IFNA(VLOOKUP(CONCATENATE("pin_mssc_rev1",$B59),MSNA_Outcomes_IPC!$A:$H,8, FALSE),0)</f>
        <v>0</v>
      </c>
      <c r="W59" s="20" t="str">
        <f t="shared" si="9"/>
        <v xml:space="preserve">Dans la préfecture de Ouham, pour la sous-préfecture de Nangha_Boguila, le pourcentage de ménages ayant moins de 50'000 XAF de revenu total pour le ménage par mois est de 87%, le pourcentage ayant entre 50'000 XAF et 100 000 XAF de revenu total par mois s'élève à 13 %, tandis que le pourcentage ayant entre 100'000 XAF et 200'000 XAF de revenu total pour le ménage par mois est de 0 % et que la part ayant plus de 200'000 XAF de revenu total par mois est de 0%. </v>
      </c>
      <c r="X59" s="147">
        <f>_xlfn.IFNA(VLOOKUP(CONCATENATE("pin_mssc_dep1",$B59),MSNA_Outcomes_IPC!$A:$H,8, FALSE),0)</f>
        <v>0.16804621431884201</v>
      </c>
      <c r="Y59" s="147">
        <f>_xlfn.IFNA(VLOOKUP(CONCATENATE("pin_mssc_dep2",$B59),MSNA_Outcomes_IPC!$A:$H,8, FALSE),0)</f>
        <v>8.2926699361868694E-2</v>
      </c>
      <c r="Z59" s="147">
        <f>_xlfn.IFNA(VLOOKUP(CONCATENATE("pin_mssc_dep3",$B59),MSNA_Outcomes_IPC!$A:$H,8, FALSE),0)</f>
        <v>0.23082602187592899</v>
      </c>
      <c r="AA59" s="147">
        <f>_xlfn.IFNA(VLOOKUP(CONCATENATE("pin_mssc_dep4",$B59),MSNA_Outcomes_IPC!$A:$H,8, FALSE),0)</f>
        <v>0.142510609953722</v>
      </c>
      <c r="AB59" s="147">
        <f>_xlfn.IFNA(VLOOKUP(CONCATENATE("pin_mssc_dep5",$B59),MSNA_Outcomes_IPC!$A:$H,8, FALSE),0)</f>
        <v>0.375690454489638</v>
      </c>
      <c r="AC59" s="20" t="str">
        <f t="shared" si="10"/>
        <v xml:space="preserve">Dans la préfecture de Ouham, pour la sous-préfecture de Nangha_Boguila, le pourcentage de ménages dont MOINS DE 30% DES DEPENSES sont consacrées à la NOURRITURE est de 17%, le pourcentage dont ENTRE 30% ET 50% des DEPENSES sont consacrées à la NOURRITURE est de 8 %, tandis que le pourcentage de ménages dont ENTRE 50% et 65% des DEPENSES sont consacrées à la NOURRITURE est de 23 %. La part ménages consacrant ENTRE 65% ET 75% DE LEURS DEPENSES à la NOURRITURE est de 14 % et le pourcentage consacrant PLUS DE 75% DE LEURS DEPENSES à la NOURRITURE est de 38%. </v>
      </c>
      <c r="AD59" s="147">
        <f>_xlfn.IFNA(VLOOKUP(CONCATENATE("secal_2_durable_ipc100%_durable",$B59),MSNA_Outcomes_IPC!$A:$H,8, FALSE),0)</f>
        <v>5.3042220951328899E-2</v>
      </c>
      <c r="AE59" s="147">
        <f>_xlfn.IFNA(VLOOKUP(CONCATENATE("secal_2_durable_ipc75+_durable",$B59),MSNA_Outcomes_IPC!$A:$H,8, FALSE),0)</f>
        <v>0.55257105740847801</v>
      </c>
      <c r="AF59" s="147">
        <f>_xlfn.IFNA(VLOOKUP(CONCATENATE("secal_2_durable_ipc50+_durable",$B59),MSNA_Outcomes_IPC!$A:$H,8, FALSE),0)</f>
        <v>0.27387733416341697</v>
      </c>
      <c r="AG59" s="147">
        <f>_xlfn.IFNA(VLOOKUP(CONCATENATE("secal_2_durable_ipc50-_durable",$B59),MSNA_Outcomes_IPC!$A:$H,8, FALSE),0)</f>
        <v>9.9712603864553606E-2</v>
      </c>
      <c r="AH59" s="147">
        <f>_xlfn.IFNA(VLOOKUP(CONCATENATE("secal_2_durable_ipc0_durable",$B59),MSNA_Outcomes_IPC!$A:$H,8, FALSE),0)</f>
        <v>2.0796783612222501E-2</v>
      </c>
      <c r="AI59" s="20" t="str">
        <f t="shared" si="11"/>
        <v xml:space="preserve">Dans la préfecture de Ouham, pour la sous-préfecture de Nangha_Boguila , le pourcentage de ménages dont TOUS les aliments consommés proviennent de SOURCES DURABLES (propre prod, achats, chasse, troc) est de 5%, le pourcentage dont LA MAJORITE des aliments consommés (&gt; 75%) proviennent de SOURCES DURABLES (propre prod, achats, chasse, troc) est de 55%, le pourcentage dont PLUS DE LA MOITIE des aliments consommés (&gt; 50%) proviennent de SOURCES DURABLES (propre prod, achats, chasse, troc) est de 27%, le pourcentage de menages dont SEULE lA MOITIE OU MOINS des aliments consommés (&lt;= 50%) proviennent de SOURCES DURABLES (propre prod, achats, chasse, troc) est de 10%, le pourcentage de ménages  dont tous les aliments consommés proviennent de SOURCES NON DURABLES (emprunt, dons, aide) est de 2%. </v>
      </c>
      <c r="AJ59" s="147">
        <f>_xlfn.IFNA(VLOOKUP(CONCATENATE("secal_6_ipcNA",$B59),MSNA_Outcomes_IPC!$A:$H,8, FALSE),0)</f>
        <v>0.75530579994523805</v>
      </c>
      <c r="AK59" s="20" t="str">
        <f t="shared" si="12"/>
        <v xml:space="preserve">Dans la préfecture de Ouham, pour la sous-préfecture de Nangha_Boguila, le pourcentage de ménages déclarant avoir PRATIQUE L'AGRICULTURE DE FACON OPTIMALE, au cours de la saison, est de 76%. </v>
      </c>
      <c r="AL59" s="147">
        <f>_xlfn.IFNA(VLOOKUP(CONCATENATE("secal_6_raisons_ipcautre_activite",$B59),MSNA_Outcomes_IPC!$A:$H,8, FALSE),0)</f>
        <v>0</v>
      </c>
      <c r="AM59" s="147">
        <f>_xlfn.IFNA(VLOOKUP(CONCATENATE("secal_6_raisons_ipcmanque_semences_staff_fin_natur",$B59),MSNA_Outcomes_IPC!$A:$H,8, FALSE),0)</f>
        <v>0.91681109185560405</v>
      </c>
      <c r="AN59" s="147">
        <f>_xlfn.IFNA(VLOOKUP(CONCATENATE("secal_6_raisons_ipcinsecurite",$B59),MSNA_Outcomes_IPC!$A:$H,8, FALSE),0)</f>
        <v>8.3188908144396195E-2</v>
      </c>
      <c r="AO59" s="20" t="str">
        <f t="shared" si="13"/>
        <v>Dans la préfecture de Ouham, pour la sous-préfecture de Nangha_Boguila,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92%. Enfin le pourcentage déclarant ne pas avoir pratiqué de façon optimale l'agriculture à cause de l'INSECURITE LORS DE LA CULTURE OU DE LA RECOLTE (Raisons principale uniquement) est de 8%.</v>
      </c>
      <c r="AP59" s="92"/>
      <c r="AQ59" s="93"/>
      <c r="AR59" s="93"/>
      <c r="AS59" s="93"/>
      <c r="AT59" s="93"/>
      <c r="AU59" s="93"/>
      <c r="AV59" s="20" t="str">
        <f t="shared" si="14"/>
        <v xml:space="preserve">Dans la préfecture de Ouham, pour la sous-préfecture de Nangha_Boguila,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59" s="92"/>
      <c r="AX59" s="93"/>
      <c r="AY59" s="93"/>
      <c r="AZ59" s="93"/>
      <c r="BA59" s="93"/>
      <c r="BB59" s="20" t="str">
        <f t="shared" si="15"/>
        <v xml:space="preserve">Dans la préfecture de Ouham, pour la sous-préfecture de Nangha_Boguila,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59" s="147">
        <f>_xlfn.IFNA(VLOOKUP(CONCATENATE("wash_ipcSA_surlelieu",$B59),MSNA_Outcomes_IPC!$A:$H,8, FALSE),0)</f>
        <v>0</v>
      </c>
      <c r="BD59" s="147">
        <f>_xlfn.IFNA(VLOOKUP(CONCATENATE("wash_ipcSA_30-",$B59),MSNA_Outcomes_IPC!$A:$H,8, FALSE),0)</f>
        <v>0.52161482060568898</v>
      </c>
      <c r="BE59" s="147">
        <f>_xlfn.IFNA(VLOOKUP(CONCATENATE("wash_ipcSA_30+",$B59),MSNA_Outcomes_IPC!$A:$H,8, FALSE),0)</f>
        <v>0.128762442542668</v>
      </c>
      <c r="BF59" s="147">
        <f>_xlfn.IFNA(VLOOKUP(CONCATENATE("wash_ipcSnA",$B59),MSNA_Outcomes_IPC!$A:$H,8, FALSE),0)</f>
        <v>2.7963900130774599E-2</v>
      </c>
      <c r="BG59" s="147">
        <f>_xlfn.IFNA(VLOOKUP(CONCATENATE("wash_ipcsurface",$B59),MSNA_Outcomes_IPC!$A:$H,8, FALSE),0)</f>
        <v>0.32165883672086898</v>
      </c>
      <c r="BH59" s="131" t="str">
        <f t="shared" si="16"/>
        <v xml:space="preserve">Dans la préfecture de Ouham, pour la sous-préfecture de Nangha_Boguila, la porportion de ménages déclarant que l'eau provient d'une SOURCE AMELIOREE DISPONIBLE SUR LE LIEU est de 0%. La proportion déclarant que l'eau provient d'une SOURCE AMELIOREE et est DISPONIBLE A MOINS DE 30 MINUTES (aller-retour et temps d'attente inclu) s'élève à 
52% et le pourcentage déclarant une SOURCE AMELIOREE DISPONIBLE A PLUS DE 30 minutes (aller-retour et temps d'attente inclu) est de 13%. La proportion de ménages déclarant que l'eau provient d'une SOURCES NON AMELIOREE est de 3% et que l'eau provient directement des rivières, lacs, surface, etc., de 32%. </v>
      </c>
    </row>
    <row r="60" spans="1:60" ht="90.75" customHeight="1">
      <c r="A60" s="28" t="s">
        <v>116</v>
      </c>
      <c r="B60" s="80" t="s">
        <v>117</v>
      </c>
      <c r="C60" s="146">
        <f>_xlfn.IFNA(VLOOKUP(CONCATENATE("rtl_ipcconflit_comm",$B60),MSNA_Outcomes_IPC!$A:$H,8, FALSE),0)</f>
        <v>0.1667099556278</v>
      </c>
      <c r="D60" s="147">
        <f>_xlfn.IFNA(VLOOKUP(CONCATENATE("rtl_ipcconflit_arme",$B60),MSNA_Outcomes_IPC!$A:$H,8, FALSE),0)</f>
        <v>0.63711376309693601</v>
      </c>
      <c r="E60" s="147">
        <f>_xlfn.IFNA(VLOOKUP(CONCATENATE("rtl_ipctranshumance",$B60),MSNA_Outcomes_IPC!$A:$H,8, FALSE),0)</f>
        <v>0.19617628127526299</v>
      </c>
      <c r="F60" s="147">
        <f>_xlfn.IFNA(VLOOKUP(CONCATENATE("rtl_ipccatastophe_nat",$B60),MSNA_Outcomes_IPC!$A:$H,8, FALSE),0)</f>
        <v>0</v>
      </c>
      <c r="G60" s="147">
        <f>_xlfn.IFNA(VLOOKUP(CONCATENATE("rtl_ipcrecherche_service",$B60),MSNA_Outcomes_IPC!$A:$H,8, FALSE),0)</f>
        <v>0</v>
      </c>
      <c r="H60" s="147">
        <v>0</v>
      </c>
      <c r="I60" s="147">
        <f>_xlfn.IFNA(VLOOKUP(CONCATENATE("rtl_ipcautre",$B60),MSNA_Outcomes_IPC!$A:$H,8, FALSE),0)</f>
        <v>0</v>
      </c>
      <c r="J60" s="147">
        <f>_xlfn.IFNA(VLOOKUP(CONCATENATE("rtl_ipcnsp",$B60),MSNA_Outcomes_IPC!$A:$H,8, FALSE),0)</f>
        <v>0</v>
      </c>
      <c r="K60" s="20" t="str">
        <f t="shared" si="7"/>
        <v xml:space="preserve">Dans la préfecture de Ouham-Pende, pour la sous-préfecture de Bocaranga, le pourcentage de ménages ayant quitté la localité d'origine (principale raison du premier déplacement) à cause de CONFLITS COMMUNAUTAIRES est de 17 %, à cause de CONFLITS ARMES (inclus affrontements et attaques armées) est de 64 % , à cause de l'ARRIVEE DE GROUPES D'ELEVEURS TRANSHUMANTS (armés ou non) est de 20 %,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60" s="147">
        <f>_xlfn.IFNA(VLOOKUP(CONCATENATE("length_idp_ipc1_mois",$B60),MSNA_Outcomes_IPC!$A:$H,8, FALSE),0)</f>
        <v>0.117001824671242</v>
      </c>
      <c r="M60" s="147">
        <f>_xlfn.IFNA(VLOOKUP(CONCATENATE("length_idp_ipc1_3_mois",$B60),MSNA_Outcomes_IPC!$A:$H,8, FALSE),0)</f>
        <v>0</v>
      </c>
      <c r="N60" s="147">
        <f>_xlfn.IFNA(VLOOKUP(CONCATENATE("length_idp_ipc 3_5_mois",$B60),MSNA_Outcomes_IPC!$A:$H,8, FALSE),0)</f>
        <v>0</v>
      </c>
      <c r="O60" s="147">
        <f>_xlfn.IFNA(VLOOKUP(CONCATENATE("length_idp_ipc5_12_mois",$B60),MSNA_Outcomes_IPC!$A:$H,8, FALSE),0)</f>
        <v>0.31317810594650503</v>
      </c>
      <c r="P60" s="147">
        <f>_xlfn.IFNA(VLOOKUP(CONCATENATE("length_idp_ipc12_mois_ou_plus",$B60),MSNA_Outcomes_IPC!$A:$H,8, FALSE),0)</f>
        <v>0.56982006938225305</v>
      </c>
      <c r="Q60" s="147">
        <f>_xlfn.IFNA(VLOOKUP(CONCATENATE("length_idp_ipcnsp",$B60),MSNA_Outcomes_IPC!$A:$H,8, FALSE),0)</f>
        <v>0</v>
      </c>
      <c r="R60" s="20" t="str">
        <f t="shared" si="8"/>
        <v xml:space="preserve">Dans la préfecture de Ouham-Pende, pour la sous-préfecture de Bocaranga et pour les personnes déplacées, le pourcentage de ménages déplacés depuis MOINS D'1 MOIS est de 12%, le pourcentage déplacés depuis ENTRE 1 ET 3 MOIS est de 0%, le pourcentage de ménages déplacés depuis ENTRE 3 et 5 MOIS est de 0%, le pourcentage déplacés depuis ENTRE 5 MOIS ET UN AN est de 31% et le pourcentage de ménages déplacés depuis PLUS D'UN AN est de 57 %. Le pourcentage de NON REPONDANTS est de 0%. </v>
      </c>
      <c r="S60" s="147">
        <f>_xlfn.IFNA(VLOOKUP(CONCATENATE("pin_mssc_rev4",$B60),MSNA_Outcomes_IPC!$A:$H,8, FALSE),0)</f>
        <v>0.95069144400497496</v>
      </c>
      <c r="T60" s="147">
        <f>_xlfn.IFNA(VLOOKUP(CONCATENATE("pin_mssc_rev3",$B60),MSNA_Outcomes_IPC!$A:$H,8, FALSE),0)</f>
        <v>4.3001398163434297E-2</v>
      </c>
      <c r="U60" s="147">
        <f>_xlfn.IFNA(VLOOKUP(CONCATENATE("pin_mssc_rev2",$B60),MSNA_Outcomes_IPC!$A:$H,8, FALSE),0)</f>
        <v>6.3071578315912801E-3</v>
      </c>
      <c r="V60" s="147">
        <f>_xlfn.IFNA(VLOOKUP(CONCATENATE("pin_mssc_rev1",$B60),MSNA_Outcomes_IPC!$A:$H,8, FALSE),0)</f>
        <v>0</v>
      </c>
      <c r="W60" s="20" t="str">
        <f t="shared" si="9"/>
        <v xml:space="preserve">Dans la préfecture de Ouham-Pende, pour la sous-préfecture de Bocaranga, le pourcentage de ménages ayant moins de 50'000 XAF de revenu total pour le ménage par mois est de 95%, le pourcentage ayant entre 50'000 XAF et 100 000 XAF de revenu total par mois s'élève à 4 %, tandis que le pourcentage ayant entre 100'000 XAF et 200'000 XAF de revenu total pour le ménage par mois est de 1 % et que la part ayant plus de 200'000 XAF de revenu total par mois est de 0%. </v>
      </c>
      <c r="X60" s="147">
        <f>_xlfn.IFNA(VLOOKUP(CONCATENATE("pin_mssc_dep1",$B60),MSNA_Outcomes_IPC!$A:$H,8, FALSE),0)</f>
        <v>0.15366581992637501</v>
      </c>
      <c r="Y60" s="147">
        <f>_xlfn.IFNA(VLOOKUP(CONCATENATE("pin_mssc_dep2",$B60),MSNA_Outcomes_IPC!$A:$H,8, FALSE),0)</f>
        <v>0.196474704316006</v>
      </c>
      <c r="Z60" s="147">
        <f>_xlfn.IFNA(VLOOKUP(CONCATENATE("pin_mssc_dep3",$B60),MSNA_Outcomes_IPC!$A:$H,8, FALSE),0)</f>
        <v>0.12428284084963501</v>
      </c>
      <c r="AA60" s="147">
        <f>_xlfn.IFNA(VLOOKUP(CONCATENATE("pin_mssc_dep4",$B60),MSNA_Outcomes_IPC!$A:$H,8, FALSE),0)</f>
        <v>0.119146174434152</v>
      </c>
      <c r="AB60" s="147">
        <f>_xlfn.IFNA(VLOOKUP(CONCATENATE("pin_mssc_dep5",$B60),MSNA_Outcomes_IPC!$A:$H,8, FALSE),0)</f>
        <v>0.40643046047383102</v>
      </c>
      <c r="AC60" s="20" t="str">
        <f t="shared" si="10"/>
        <v xml:space="preserve">Dans la préfecture de Ouham-Pende, pour la sous-préfecture de Bocaranga, le pourcentage de ménages dont MOINS DE 30% DES DEPENSES sont consacrées à la NOURRITURE est de 15%, le pourcentage dont ENTRE 30% ET 50% des DEPENSES sont consacrées à la NOURRITURE est de 20 %, tandis que le pourcentage de ménages dont ENTRE 50% et 65% des DEPENSES sont consacrées à la NOURRITURE est de 12 %. La part ménages consacrant ENTRE 65% ET 75% DE LEURS DEPENSES à la NOURRITURE est de 12 % et le pourcentage consacrant PLUS DE 75% DE LEURS DEPENSES à la NOURRITURE est de 41%. </v>
      </c>
      <c r="AD60" s="147">
        <f>_xlfn.IFNA(VLOOKUP(CONCATENATE("secal_2_durable_ipc100%_durable",$B60),MSNA_Outcomes_IPC!$A:$H,8, FALSE),0)</f>
        <v>0.19748359918632699</v>
      </c>
      <c r="AE60" s="147">
        <f>_xlfn.IFNA(VLOOKUP(CONCATENATE("secal_2_durable_ipc75+_durable",$B60),MSNA_Outcomes_IPC!$A:$H,8, FALSE),0)</f>
        <v>0.316335624238476</v>
      </c>
      <c r="AF60" s="147">
        <f>_xlfn.IFNA(VLOOKUP(CONCATENATE("secal_2_durable_ipc50+_durable",$B60),MSNA_Outcomes_IPC!$A:$H,8, FALSE),0)</f>
        <v>0.29757081781342298</v>
      </c>
      <c r="AG60" s="147">
        <f>_xlfn.IFNA(VLOOKUP(CONCATENATE("secal_2_durable_ipc50-_durable",$B60),MSNA_Outcomes_IPC!$A:$H,8, FALSE),0)</f>
        <v>0.188609958761774</v>
      </c>
      <c r="AH60" s="147">
        <f>_xlfn.IFNA(VLOOKUP(CONCATENATE("secal_2_durable_ipc0_durable",$B60),MSNA_Outcomes_IPC!$A:$H,8, FALSE),0)</f>
        <v>0</v>
      </c>
      <c r="AI60" s="20" t="str">
        <f t="shared" si="11"/>
        <v xml:space="preserve">Dans la préfecture de Ouham-Pende, pour la sous-préfecture de Bocaranga , le pourcentage de ménages dont TOUS les aliments consommés proviennent de SOURCES DURABLES (propre prod, achats, chasse, troc) est de 20%, le pourcentage dont LA MAJORITE des aliments consommés (&gt; 75%) proviennent de SOURCES DURABLES (propre prod, achats, chasse, troc) est de 32%, le pourcentage dont PLUS DE LA MOITIE des aliments consommés (&gt; 50%) proviennent de SOURCES DURABLES (propre prod, achats, chasse, troc) est de 30%, le pourcentage de menages dont SEULE lA MOITIE OU MOINS des aliments consommés (&lt;= 50%) proviennent de SOURCES DURABLES (propre prod, achats, chasse, troc) est de 19%, le pourcentage de ménages  dont tous les aliments consommés proviennent de SOURCES NON DURABLES (emprunt, dons, aide) est de 0%. </v>
      </c>
      <c r="AJ60" s="147">
        <f>_xlfn.IFNA(VLOOKUP(CONCATENATE("secal_6_ipcNA",$B60),MSNA_Outcomes_IPC!$A:$H,8, FALSE),0)</f>
        <v>0.81879989166285305</v>
      </c>
      <c r="AK60" s="20" t="str">
        <f t="shared" si="12"/>
        <v xml:space="preserve">Dans la préfecture de Ouham-Pende, pour la sous-préfecture de Bocaranga, le pourcentage de ménages déclarant avoir PRATIQUE L'AGRICULTURE DE FACON OPTIMALE, au cours de la saison, est de 82%. </v>
      </c>
      <c r="AL60" s="147">
        <f>_xlfn.IFNA(VLOOKUP(CONCATENATE("secal_6_raisons_ipcautre_activite",$B60),MSNA_Outcomes_IPC!$A:$H,8, FALSE),0)</f>
        <v>9.6645098332440005E-2</v>
      </c>
      <c r="AM60" s="147">
        <f>_xlfn.IFNA(VLOOKUP(CONCATENATE("secal_6_raisons_ipcmanque_semences_staff_fin_natur",$B60),MSNA_Outcomes_IPC!$A:$H,8, FALSE),0)</f>
        <v>0.44915884538304501</v>
      </c>
      <c r="AN60" s="147">
        <f>_xlfn.IFNA(VLOOKUP(CONCATENATE("secal_6_raisons_ipcinsecurite",$B60),MSNA_Outcomes_IPC!$A:$H,8, FALSE),0)</f>
        <v>0.45419605628451498</v>
      </c>
      <c r="AO60" s="20" t="str">
        <f t="shared" si="13"/>
        <v>Dans la préfecture de Ouham-Pende, pour la sous-préfecture de Bocaranga, parmi les personnes ayant déclaré une pratique non optimale de l'agriculture optimale ou pas de pratique du tout, le % de ménages déclarant n'avoir JAMAIS CULTIVE / AUTRES SOURCES DE REVENUS s'élève à 10%.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45%. Enfin le pourcentage déclarant ne pas avoir pratiqué de façon optimale l'agriculture à cause de l'INSECURITE LORS DE LA CULTURE OU DE LA RECOLTE (Raisons principale uniquement) est de 45%.</v>
      </c>
      <c r="AP60" s="92"/>
      <c r="AQ60" s="93"/>
      <c r="AR60" s="93"/>
      <c r="AS60" s="93"/>
      <c r="AT60" s="93"/>
      <c r="AU60" s="93"/>
      <c r="AV60" s="20" t="str">
        <f t="shared" si="14"/>
        <v xml:space="preserve">Dans la préfecture de Ouham-Pende, pour la sous-préfecture de Bocaranga,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60" s="92"/>
      <c r="AX60" s="93"/>
      <c r="AY60" s="93"/>
      <c r="AZ60" s="93"/>
      <c r="BA60" s="93"/>
      <c r="BB60" s="20" t="str">
        <f t="shared" si="15"/>
        <v xml:space="preserve">Dans la préfecture de Ouham-Pende, pour la sous-préfecture de Bocaranga,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60" s="147">
        <f>_xlfn.IFNA(VLOOKUP(CONCATENATE("wash_ipcSA_surlelieu",$B60),MSNA_Outcomes_IPC!$A:$H,8, FALSE),0)</f>
        <v>4.4249452201017801E-2</v>
      </c>
      <c r="BD60" s="147">
        <f>_xlfn.IFNA(VLOOKUP(CONCATENATE("wash_ipcSA_30-",$B60),MSNA_Outcomes_IPC!$A:$H,8, FALSE),0)</f>
        <v>0.46252008811253797</v>
      </c>
      <c r="BE60" s="147">
        <f>_xlfn.IFNA(VLOOKUP(CONCATENATE("wash_ipcSA_30+",$B60),MSNA_Outcomes_IPC!$A:$H,8, FALSE),0)</f>
        <v>0.21203285231899199</v>
      </c>
      <c r="BF60" s="147">
        <f>_xlfn.IFNA(VLOOKUP(CONCATENATE("wash_ipcSnA",$B60),MSNA_Outcomes_IPC!$A:$H,8, FALSE),0)</f>
        <v>0.120603844121566</v>
      </c>
      <c r="BG60" s="147">
        <f>_xlfn.IFNA(VLOOKUP(CONCATENATE("wash_ipcsurface",$B60),MSNA_Outcomes_IPC!$A:$H,8, FALSE),0)</f>
        <v>0.16059376324588601</v>
      </c>
      <c r="BH60" s="131" t="str">
        <f t="shared" si="16"/>
        <v xml:space="preserve">Dans la préfecture de Ouham-Pende, pour la sous-préfecture de Bocaranga, la porportion de ménages déclarant que l'eau provient d'une SOURCE AMELIOREE DISPONIBLE SUR LE LIEU est de 4%. La proportion déclarant que l'eau provient d'une SOURCE AMELIOREE et est DISPONIBLE A MOINS DE 30 MINUTES (aller-retour et temps d'attente inclu) s'élève à 
46% et le pourcentage déclarant une SOURCE AMELIOREE DISPONIBLE A PLUS DE 30 minutes (aller-retour et temps d'attente inclu) est de 21%. La proportion de ménages déclarant que l'eau provient d'une SOURCES NON AMELIOREE est de 12% et que l'eau provient directement des rivières, lacs, surface, etc., de 16%. </v>
      </c>
    </row>
    <row r="61" spans="1:60" ht="90.75" customHeight="1">
      <c r="A61" s="28" t="s">
        <v>116</v>
      </c>
      <c r="B61" s="80" t="s">
        <v>118</v>
      </c>
      <c r="C61" s="146">
        <f>_xlfn.IFNA(VLOOKUP(CONCATENATE("rtl_ipcconflit_comm",$B61),MSNA_Outcomes_IPC!$A:$H,8, FALSE),0)</f>
        <v>0</v>
      </c>
      <c r="D61" s="147">
        <f>_xlfn.IFNA(VLOOKUP(CONCATENATE("rtl_ipcconflit_arme",$B61),MSNA_Outcomes_IPC!$A:$H,8, FALSE),0)</f>
        <v>0</v>
      </c>
      <c r="E61" s="147">
        <f>_xlfn.IFNA(VLOOKUP(CONCATENATE("rtl_ipctranshumance",$B61),MSNA_Outcomes_IPC!$A:$H,8, FALSE),0)</f>
        <v>0</v>
      </c>
      <c r="F61" s="147">
        <f>_xlfn.IFNA(VLOOKUP(CONCATENATE("rtl_ipccatastophe_nat",$B61),MSNA_Outcomes_IPC!$A:$H,8, FALSE),0)</f>
        <v>0</v>
      </c>
      <c r="G61" s="147">
        <f>_xlfn.IFNA(VLOOKUP(CONCATENATE("rtl_ipcrecherche_service",$B61),MSNA_Outcomes_IPC!$A:$H,8, FALSE),0)</f>
        <v>0</v>
      </c>
      <c r="H61" s="147">
        <v>0</v>
      </c>
      <c r="I61" s="147">
        <f>_xlfn.IFNA(VLOOKUP(CONCATENATE("rtl_ipcautre",$B61),MSNA_Outcomes_IPC!$A:$H,8, FALSE),0)</f>
        <v>0</v>
      </c>
      <c r="J61" s="147">
        <f>_xlfn.IFNA(VLOOKUP(CONCATENATE("rtl_ipcnsp",$B61),MSNA_Outcomes_IPC!$A:$H,8, FALSE),0)</f>
        <v>0</v>
      </c>
      <c r="K61" s="20" t="str">
        <f t="shared" si="7"/>
        <v xml:space="preserve">Dans la préfecture de Ouham-Pende, pour la sous-préfecture de Bossemtele, le pourcentage de ménages ayant quitté la localité d'origine (principale raison du premier déplacement) à cause de CONFLITS COMMUNAUTAIRES est de 0 %, à cause de CONFLITS ARMES (inclus affrontements et attaques armées) est de 0 %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61" s="147">
        <f>_xlfn.IFNA(VLOOKUP(CONCATENATE("length_idp_ipc1_mois",$B61),MSNA_Outcomes_IPC!$A:$H,8, FALSE),0)</f>
        <v>0</v>
      </c>
      <c r="M61" s="147">
        <f>_xlfn.IFNA(VLOOKUP(CONCATENATE("length_idp_ipc1_3_mois",$B61),MSNA_Outcomes_IPC!$A:$H,8, FALSE),0)</f>
        <v>0</v>
      </c>
      <c r="N61" s="147">
        <f>_xlfn.IFNA(VLOOKUP(CONCATENATE("length_idp_ipc 3_5_mois",$B61),MSNA_Outcomes_IPC!$A:$H,8, FALSE),0)</f>
        <v>0</v>
      </c>
      <c r="O61" s="147">
        <f>_xlfn.IFNA(VLOOKUP(CONCATENATE("length_idp_ipc5_12_mois",$B61),MSNA_Outcomes_IPC!$A:$H,8, FALSE),0)</f>
        <v>0</v>
      </c>
      <c r="P61" s="147">
        <f>_xlfn.IFNA(VLOOKUP(CONCATENATE("length_idp_ipc12_mois_ou_plus",$B61),MSNA_Outcomes_IPC!$A:$H,8, FALSE),0)</f>
        <v>0</v>
      </c>
      <c r="Q61" s="147">
        <f>_xlfn.IFNA(VLOOKUP(CONCATENATE("length_idp_ipcnsp",$B61),MSNA_Outcomes_IPC!$A:$H,8, FALSE),0)</f>
        <v>0</v>
      </c>
      <c r="R61" s="20" t="str">
        <f t="shared" si="8"/>
        <v xml:space="preserve">Dans la préfecture de Ouham-Pende, pour la sous-préfecture de Bossemtele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0% et le pourcentage de ménages déplacés depuis PLUS D'UN AN est de 0 %. Le pourcentage de NON REPONDANTS est de 0%. </v>
      </c>
      <c r="S61" s="147">
        <f>_xlfn.IFNA(VLOOKUP(CONCATENATE("pin_mssc_rev4",$B61),MSNA_Outcomes_IPC!$A:$H,8, FALSE),0)</f>
        <v>0.631975703928774</v>
      </c>
      <c r="T61" s="147">
        <f>_xlfn.IFNA(VLOOKUP(CONCATENATE("pin_mssc_rev3",$B61),MSNA_Outcomes_IPC!$A:$H,8, FALSE),0)</f>
        <v>0.28636349906813602</v>
      </c>
      <c r="U61" s="147">
        <f>_xlfn.IFNA(VLOOKUP(CONCATENATE("pin_mssc_rev2",$B61),MSNA_Outcomes_IPC!$A:$H,8, FALSE),0)</f>
        <v>8.1660797003091007E-2</v>
      </c>
      <c r="V61" s="147">
        <f>_xlfn.IFNA(VLOOKUP(CONCATENATE("pin_mssc_rev1",$B61),MSNA_Outcomes_IPC!$A:$H,8, FALSE),0)</f>
        <v>0</v>
      </c>
      <c r="W61" s="20" t="str">
        <f t="shared" si="9"/>
        <v xml:space="preserve">Dans la préfecture de Ouham-Pende, pour la sous-préfecture de Bossemtele, le pourcentage de ménages ayant moins de 50'000 XAF de revenu total pour le ménage par mois est de 63%, le pourcentage ayant entre 50'000 XAF et 100 000 XAF de revenu total par mois s'élève à 29 %, tandis que le pourcentage ayant entre 100'000 XAF et 200'000 XAF de revenu total pour le ménage par mois est de 8 % et que la part ayant plus de 200'000 XAF de revenu total par mois est de 0%. </v>
      </c>
      <c r="X61" s="147">
        <f>_xlfn.IFNA(VLOOKUP(CONCATENATE("pin_mssc_dep1",$B61),MSNA_Outcomes_IPC!$A:$H,8, FALSE),0)</f>
        <v>2.6217868835187699E-2</v>
      </c>
      <c r="Y61" s="147">
        <f>_xlfn.IFNA(VLOOKUP(CONCATENATE("pin_mssc_dep2",$B61),MSNA_Outcomes_IPC!$A:$H,8, FALSE),0)</f>
        <v>5.8665588768064603E-2</v>
      </c>
      <c r="Z61" s="147">
        <f>_xlfn.IFNA(VLOOKUP(CONCATENATE("pin_mssc_dep3",$B61),MSNA_Outcomes_IPC!$A:$H,8, FALSE),0)</f>
        <v>0.25085478204907302</v>
      </c>
      <c r="AA61" s="147">
        <f>_xlfn.IFNA(VLOOKUP(CONCATENATE("pin_mssc_dep4",$B61),MSNA_Outcomes_IPC!$A:$H,8, FALSE),0)</f>
        <v>0.19360967666130999</v>
      </c>
      <c r="AB61" s="147">
        <f>_xlfn.IFNA(VLOOKUP(CONCATENATE("pin_mssc_dep5",$B61),MSNA_Outcomes_IPC!$A:$H,8, FALSE),0)</f>
        <v>0.47065208368636502</v>
      </c>
      <c r="AC61" s="20" t="str">
        <f t="shared" si="10"/>
        <v xml:space="preserve">Dans la préfecture de Ouham-Pende, pour la sous-préfecture de Bossemtele, le pourcentage de ménages dont MOINS DE 30% DES DEPENSES sont consacrées à la NOURRITURE est de 3%, le pourcentage dont ENTRE 30% ET 50% des DEPENSES sont consacrées à la NOURRITURE est de 6 %, tandis que le pourcentage de ménages dont ENTRE 50% et 65% des DEPENSES sont consacrées à la NOURRITURE est de 25 %. La part ménages consacrant ENTRE 65% ET 75% DE LEURS DEPENSES à la NOURRITURE est de 19 % et le pourcentage consacrant PLUS DE 75% DE LEURS DEPENSES à la NOURRITURE est de 47%. </v>
      </c>
      <c r="AD61" s="147">
        <f>_xlfn.IFNA(VLOOKUP(CONCATENATE("secal_2_durable_ipc100%_durable",$B61),MSNA_Outcomes_IPC!$A:$H,8, FALSE),0)</f>
        <v>0.19257129696540501</v>
      </c>
      <c r="AE61" s="147">
        <f>_xlfn.IFNA(VLOOKUP(CONCATENATE("secal_2_durable_ipc75+_durable",$B61),MSNA_Outcomes_IPC!$A:$H,8, FALSE),0)</f>
        <v>0.56938224517192204</v>
      </c>
      <c r="AF61" s="147">
        <f>_xlfn.IFNA(VLOOKUP(CONCATENATE("secal_2_durable_ipc50+_durable",$B61),MSNA_Outcomes_IPC!$A:$H,8, FALSE),0)</f>
        <v>0.20692626369075401</v>
      </c>
      <c r="AG61" s="147">
        <f>_xlfn.IFNA(VLOOKUP(CONCATENATE("secal_2_durable_ipc50-_durable",$B61),MSNA_Outcomes_IPC!$A:$H,8, FALSE),0)</f>
        <v>3.1120194171919101E-2</v>
      </c>
      <c r="AH61" s="147">
        <f>_xlfn.IFNA(VLOOKUP(CONCATENATE("secal_2_durable_ipc0_durable",$B61),MSNA_Outcomes_IPC!$A:$H,8, FALSE),0)</f>
        <v>0</v>
      </c>
      <c r="AI61" s="20" t="str">
        <f t="shared" si="11"/>
        <v xml:space="preserve">Dans la préfecture de Ouham-Pende, pour la sous-préfecture de Bossemtele , le pourcentage de ménages dont TOUS les aliments consommés proviennent de SOURCES DURABLES (propre prod, achats, chasse, troc) est de 19%, le pourcentage dont LA MAJORITE des aliments consommés (&gt; 75%) proviennent de SOURCES DURABLES (propre prod, achats, chasse, troc) est de 57%, le pourcentage dont PLUS DE LA MOITIE des aliments consommés (&gt; 50%) proviennent de SOURCES DURABLES (propre prod, achats, chasse, troc) est de 21%, le pourcentage de menages dont SEULE lA MOITIE OU MOINS des aliments consommés (&lt;= 50%) proviennent de SOURCES DURABLES (propre prod, achats, chasse, troc) est de 3%, le pourcentage de ménages  dont tous les aliments consommés proviennent de SOURCES NON DURABLES (emprunt, dons, aide) est de 0%. </v>
      </c>
      <c r="AJ61" s="147">
        <f>_xlfn.IFNA(VLOOKUP(CONCATENATE("secal_6_ipcNA",$B61),MSNA_Outcomes_IPC!$A:$H,8, FALSE),0)</f>
        <v>0.74186705860095303</v>
      </c>
      <c r="AK61" s="20" t="str">
        <f t="shared" si="12"/>
        <v xml:space="preserve">Dans la préfecture de Ouham-Pende, pour la sous-préfecture de Bossemtele, le pourcentage de ménages déclarant avoir PRATIQUE L'AGRICULTURE DE FACON OPTIMALE, au cours de la saison, est de 74%. </v>
      </c>
      <c r="AL61" s="147">
        <f>_xlfn.IFNA(VLOOKUP(CONCATENATE("secal_6_raisons_ipcautre_activite",$B61),MSNA_Outcomes_IPC!$A:$H,8, FALSE),0)</f>
        <v>0.142372080878713</v>
      </c>
      <c r="AM61" s="147">
        <f>_xlfn.IFNA(VLOOKUP(CONCATENATE("secal_6_raisons_ipcmanque_semences_staff_fin_natur",$B61),MSNA_Outcomes_IPC!$A:$H,8, FALSE),0)</f>
        <v>0.857627919121287</v>
      </c>
      <c r="AN61" s="147">
        <f>_xlfn.IFNA(VLOOKUP(CONCATENATE("secal_6_raisons_ipcinsecurite",$B61),MSNA_Outcomes_IPC!$A:$H,8, FALSE),0)</f>
        <v>0</v>
      </c>
      <c r="AO61" s="20" t="str">
        <f t="shared" si="13"/>
        <v>Dans la préfecture de Ouham-Pende, pour la sous-préfecture de Bossemtele, parmi les personnes ayant déclaré une pratique non optimale de l'agriculture optimale ou pas de pratique du tout, le % de ménages déclarant n'avoir JAMAIS CULTIVE / AUTRES SOURCES DE REVENUS s'élève à 14%.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86%. Enfin le pourcentage déclarant ne pas avoir pratiqué de façon optimale l'agriculture à cause de l'INSECURITE LORS DE LA CULTURE OU DE LA RECOLTE (Raisons principale uniquement) est de 0%.</v>
      </c>
      <c r="AP61" s="92"/>
      <c r="AQ61" s="93"/>
      <c r="AR61" s="93"/>
      <c r="AS61" s="93"/>
      <c r="AT61" s="93"/>
      <c r="AU61" s="93"/>
      <c r="AV61" s="20" t="str">
        <f t="shared" si="14"/>
        <v xml:space="preserve">Dans la préfecture de Ouham-Pende, pour la sous-préfecture de Bossemtele,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61" s="92"/>
      <c r="AX61" s="93"/>
      <c r="AY61" s="93"/>
      <c r="AZ61" s="93"/>
      <c r="BA61" s="93"/>
      <c r="BB61" s="20" t="str">
        <f t="shared" si="15"/>
        <v xml:space="preserve">Dans la préfecture de Ouham-Pende, pour la sous-préfecture de Bossemtele,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61" s="147">
        <f>_xlfn.IFNA(VLOOKUP(CONCATENATE("wash_ipcSA_surlelieu",$B61),MSNA_Outcomes_IPC!$A:$H,8, FALSE),0)</f>
        <v>2.9146661639542E-2</v>
      </c>
      <c r="BD61" s="147">
        <f>_xlfn.IFNA(VLOOKUP(CONCATENATE("wash_ipcSA_30-",$B61),MSNA_Outcomes_IPC!$A:$H,8, FALSE),0)</f>
        <v>0.24270654497654001</v>
      </c>
      <c r="BE61" s="147">
        <f>_xlfn.IFNA(VLOOKUP(CONCATENATE("wash_ipcSA_30+",$B61),MSNA_Outcomes_IPC!$A:$H,8, FALSE),0)</f>
        <v>0.184522374943347</v>
      </c>
      <c r="BF61" s="147">
        <f>_xlfn.IFNA(VLOOKUP(CONCATENATE("wash_ipcSnA",$B61),MSNA_Outcomes_IPC!$A:$H,8, FALSE),0)</f>
        <v>0.37833720954633399</v>
      </c>
      <c r="BG61" s="147">
        <f>_xlfn.IFNA(VLOOKUP(CONCATENATE("wash_ipcsurface",$B61),MSNA_Outcomes_IPC!$A:$H,8, FALSE),0)</f>
        <v>0.16528720889423701</v>
      </c>
      <c r="BH61" s="131" t="str">
        <f t="shared" si="16"/>
        <v xml:space="preserve">Dans la préfecture de Ouham-Pende, pour la sous-préfecture de Bossemtele, la porportion de ménages déclarant que l'eau provient d'une SOURCE AMELIOREE DISPONIBLE SUR LE LIEU est de 3%. La proportion déclarant que l'eau provient d'une SOURCE AMELIOREE et est DISPONIBLE A MOINS DE 30 MINUTES (aller-retour et temps d'attente inclu) s'élève à 
24% et le pourcentage déclarant une SOURCE AMELIOREE DISPONIBLE A PLUS DE 30 minutes (aller-retour et temps d'attente inclu) est de 18%. La proportion de ménages déclarant que l'eau provient d'une SOURCES NON AMELIOREE est de 38% et que l'eau provient directement des rivières, lacs, surface, etc., de 17%. </v>
      </c>
    </row>
    <row r="62" spans="1:60" ht="90.75" customHeight="1">
      <c r="A62" s="28" t="s">
        <v>116</v>
      </c>
      <c r="B62" s="80" t="s">
        <v>119</v>
      </c>
      <c r="C62" s="146">
        <f>_xlfn.IFNA(VLOOKUP(CONCATENATE("rtl_ipcconflit_comm",$B62),MSNA_Outcomes_IPC!$A:$H,8, FALSE),0)</f>
        <v>0</v>
      </c>
      <c r="D62" s="147">
        <f>_xlfn.IFNA(VLOOKUP(CONCATENATE("rtl_ipcconflit_arme",$B62),MSNA_Outcomes_IPC!$A:$H,8, FALSE),0)</f>
        <v>1</v>
      </c>
      <c r="E62" s="147">
        <f>_xlfn.IFNA(VLOOKUP(CONCATENATE("rtl_ipctranshumance",$B62),MSNA_Outcomes_IPC!$A:$H,8, FALSE),0)</f>
        <v>0</v>
      </c>
      <c r="F62" s="147">
        <f>_xlfn.IFNA(VLOOKUP(CONCATENATE("rtl_ipccatastophe_nat",$B62),MSNA_Outcomes_IPC!$A:$H,8, FALSE),0)</f>
        <v>0</v>
      </c>
      <c r="G62" s="147">
        <f>_xlfn.IFNA(VLOOKUP(CONCATENATE("rtl_ipcrecherche_service",$B62),MSNA_Outcomes_IPC!$A:$H,8, FALSE),0)</f>
        <v>0</v>
      </c>
      <c r="H62" s="147">
        <v>0</v>
      </c>
      <c r="I62" s="147">
        <f>_xlfn.IFNA(VLOOKUP(CONCATENATE("rtl_ipcautre",$B62),MSNA_Outcomes_IPC!$A:$H,8, FALSE),0)</f>
        <v>0</v>
      </c>
      <c r="J62" s="147">
        <f>_xlfn.IFNA(VLOOKUP(CONCATENATE("rtl_ipcnsp",$B62),MSNA_Outcomes_IPC!$A:$H,8, FALSE),0)</f>
        <v>0</v>
      </c>
      <c r="K62" s="20" t="str">
        <f t="shared" si="7"/>
        <v xml:space="preserve">Dans la préfecture de Ouham-Pende, pour la sous-préfecture de Bozoum, le pourcentage de ménages ayant quitté la localité d'origine (principale raison du premier déplacement) à cause de CONFLITS COMMUNAUTAIRES est de 0 %, à cause de CONFLITS ARMES (inclus affrontements et attaques armées) est de 100 %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62" s="147">
        <f>_xlfn.IFNA(VLOOKUP(CONCATENATE("length_idp_ipc1_mois",$B62),MSNA_Outcomes_IPC!$A:$H,8, FALSE),0)</f>
        <v>0</v>
      </c>
      <c r="M62" s="147">
        <f>_xlfn.IFNA(VLOOKUP(CONCATENATE("length_idp_ipc1_3_mois",$B62),MSNA_Outcomes_IPC!$A:$H,8, FALSE),0)</f>
        <v>0</v>
      </c>
      <c r="N62" s="147">
        <f>_xlfn.IFNA(VLOOKUP(CONCATENATE("length_idp_ipc 3_5_mois",$B62),MSNA_Outcomes_IPC!$A:$H,8, FALSE),0)</f>
        <v>0</v>
      </c>
      <c r="O62" s="147">
        <f>_xlfn.IFNA(VLOOKUP(CONCATENATE("length_idp_ipc5_12_mois",$B62),MSNA_Outcomes_IPC!$A:$H,8, FALSE),0)</f>
        <v>0</v>
      </c>
      <c r="P62" s="147">
        <f>_xlfn.IFNA(VLOOKUP(CONCATENATE("length_idp_ipc12_mois_ou_plus",$B62),MSNA_Outcomes_IPC!$A:$H,8, FALSE),0)</f>
        <v>1</v>
      </c>
      <c r="Q62" s="147">
        <f>_xlfn.IFNA(VLOOKUP(CONCATENATE("length_idp_ipcnsp",$B62),MSNA_Outcomes_IPC!$A:$H,8, FALSE),0)</f>
        <v>0</v>
      </c>
      <c r="R62" s="20" t="str">
        <f t="shared" si="8"/>
        <v xml:space="preserve">Dans la préfecture de Ouham-Pende, pour la sous-préfecture de Bozoum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0% et le pourcentage de ménages déplacés depuis PLUS D'UN AN est de 100 %. Le pourcentage de NON REPONDANTS est de 0%. </v>
      </c>
      <c r="S62" s="147">
        <f>_xlfn.IFNA(VLOOKUP(CONCATENATE("pin_mssc_rev4",$B62),MSNA_Outcomes_IPC!$A:$H,8, FALSE),0)</f>
        <v>0.931292287279463</v>
      </c>
      <c r="T62" s="147">
        <f>_xlfn.IFNA(VLOOKUP(CONCATENATE("pin_mssc_rev3",$B62),MSNA_Outcomes_IPC!$A:$H,8, FALSE),0)</f>
        <v>6.8707712720536898E-2</v>
      </c>
      <c r="U62" s="147">
        <f>_xlfn.IFNA(VLOOKUP(CONCATENATE("pin_mssc_rev2",$B62),MSNA_Outcomes_IPC!$A:$H,8, FALSE),0)</f>
        <v>0</v>
      </c>
      <c r="V62" s="147">
        <f>_xlfn.IFNA(VLOOKUP(CONCATENATE("pin_mssc_rev1",$B62),MSNA_Outcomes_IPC!$A:$H,8, FALSE),0)</f>
        <v>0</v>
      </c>
      <c r="W62" s="20" t="str">
        <f t="shared" si="9"/>
        <v xml:space="preserve">Dans la préfecture de Ouham-Pende, pour la sous-préfecture de Bozoum, le pourcentage de ménages ayant moins de 50'000 XAF de revenu total pour le ménage par mois est de 93%, le pourcentage ayant entre 50'000 XAF et 100 000 XAF de revenu total par mois s'élève à 7 %, tandis que le pourcentage ayant entre 100'000 XAF et 200'000 XAF de revenu total pour le ménage par mois est de 0 % et que la part ayant plus de 200'000 XAF de revenu total par mois est de 0%. </v>
      </c>
      <c r="X62" s="147">
        <f>_xlfn.IFNA(VLOOKUP(CONCATENATE("pin_mssc_dep1",$B62),MSNA_Outcomes_IPC!$A:$H,8, FALSE),0)</f>
        <v>0.10442965217929299</v>
      </c>
      <c r="Y62" s="147">
        <f>_xlfn.IFNA(VLOOKUP(CONCATENATE("pin_mssc_dep2",$B62),MSNA_Outcomes_IPC!$A:$H,8, FALSE),0)</f>
        <v>4.3970820978404497E-2</v>
      </c>
      <c r="Z62" s="147">
        <f>_xlfn.IFNA(VLOOKUP(CONCATENATE("pin_mssc_dep3",$B62),MSNA_Outcomes_IPC!$A:$H,8, FALSE),0)</f>
        <v>0.20759602697069199</v>
      </c>
      <c r="AA62" s="147">
        <f>_xlfn.IFNA(VLOOKUP(CONCATENATE("pin_mssc_dep4",$B62),MSNA_Outcomes_IPC!$A:$H,8, FALSE),0)</f>
        <v>0.25437185117699002</v>
      </c>
      <c r="AB62" s="147">
        <f>_xlfn.IFNA(VLOOKUP(CONCATENATE("pin_mssc_dep5",$B62),MSNA_Outcomes_IPC!$A:$H,8, FALSE),0)</f>
        <v>0.38963164869462003</v>
      </c>
      <c r="AC62" s="20" t="str">
        <f t="shared" si="10"/>
        <v xml:space="preserve">Dans la préfecture de Ouham-Pende, pour la sous-préfecture de Bozoum, le pourcentage de ménages dont MOINS DE 30% DES DEPENSES sont consacrées à la NOURRITURE est de 10%, le pourcentage dont ENTRE 30% ET 50% des DEPENSES sont consacrées à la NOURRITURE est de 4 %, tandis que le pourcentage de ménages dont ENTRE 50% et 65% des DEPENSES sont consacrées à la NOURRITURE est de 21 %. La part ménages consacrant ENTRE 65% ET 75% DE LEURS DEPENSES à la NOURRITURE est de 25 % et le pourcentage consacrant PLUS DE 75% DE LEURS DEPENSES à la NOURRITURE est de 39%. </v>
      </c>
      <c r="AD62" s="147">
        <f>_xlfn.IFNA(VLOOKUP(CONCATENATE("secal_2_durable_ipc100%_durable",$B62),MSNA_Outcomes_IPC!$A:$H,8, FALSE),0)</f>
        <v>0.26579582807270102</v>
      </c>
      <c r="AE62" s="147">
        <f>_xlfn.IFNA(VLOOKUP(CONCATENATE("secal_2_durable_ipc75+_durable",$B62),MSNA_Outcomes_IPC!$A:$H,8, FALSE),0)</f>
        <v>0.33641331320814699</v>
      </c>
      <c r="AF62" s="147">
        <f>_xlfn.IFNA(VLOOKUP(CONCATENATE("secal_2_durable_ipc50+_durable",$B62),MSNA_Outcomes_IPC!$A:$H,8, FALSE),0)</f>
        <v>0.18492322468393399</v>
      </c>
      <c r="AG62" s="147">
        <f>_xlfn.IFNA(VLOOKUP(CONCATENATE("secal_2_durable_ipc50-_durable",$B62),MSNA_Outcomes_IPC!$A:$H,8, FALSE),0)</f>
        <v>0.212867634035218</v>
      </c>
      <c r="AH62" s="147">
        <f>_xlfn.IFNA(VLOOKUP(CONCATENATE("secal_2_durable_ipc0_durable",$B62),MSNA_Outcomes_IPC!$A:$H,8, FALSE),0)</f>
        <v>0</v>
      </c>
      <c r="AI62" s="20" t="str">
        <f t="shared" si="11"/>
        <v xml:space="preserve">Dans la préfecture de Ouham-Pende, pour la sous-préfecture de Bozoum , le pourcentage de ménages dont TOUS les aliments consommés proviennent de SOURCES DURABLES (propre prod, achats, chasse, troc) est de 27%, le pourcentage dont LA MAJORITE des aliments consommés (&gt; 75%) proviennent de SOURCES DURABLES (propre prod, achats, chasse, troc) est de 34%, le pourcentage dont PLUS DE LA MOITIE des aliments consommés (&gt; 50%) proviennent de SOURCES DURABLES (propre prod, achats, chasse, troc) est de 18%, le pourcentage de menages dont SEULE lA MOITIE OU MOINS des aliments consommés (&lt;= 50%) proviennent de SOURCES DURABLES (propre prod, achats, chasse, troc) est de 21%, le pourcentage de ménages  dont tous les aliments consommés proviennent de SOURCES NON DURABLES (emprunt, dons, aide) est de 0%. </v>
      </c>
      <c r="AJ62" s="147">
        <f>_xlfn.IFNA(VLOOKUP(CONCATENATE("secal_6_ipcNA",$B62),MSNA_Outcomes_IPC!$A:$H,8, FALSE),0)</f>
        <v>0.86991398848531298</v>
      </c>
      <c r="AK62" s="20" t="str">
        <f t="shared" si="12"/>
        <v xml:space="preserve">Dans la préfecture de Ouham-Pende, pour la sous-préfecture de Bozoum, le pourcentage de ménages déclarant avoir PRATIQUE L'AGRICULTURE DE FACON OPTIMALE, au cours de la saison, est de 87%. </v>
      </c>
      <c r="AL62" s="147">
        <f>_xlfn.IFNA(VLOOKUP(CONCATENATE("secal_6_raisons_ipcautre_activite",$B62),MSNA_Outcomes_IPC!$A:$H,8, FALSE),0)</f>
        <v>0</v>
      </c>
      <c r="AM62" s="147">
        <f>_xlfn.IFNA(VLOOKUP(CONCATENATE("secal_6_raisons_ipcmanque_semences_staff_fin_natur",$B62),MSNA_Outcomes_IPC!$A:$H,8, FALSE),0)</f>
        <v>1</v>
      </c>
      <c r="AN62" s="147">
        <f>_xlfn.IFNA(VLOOKUP(CONCATENATE("secal_6_raisons_ipcinsecurite",$B62),MSNA_Outcomes_IPC!$A:$H,8, FALSE),0)</f>
        <v>0</v>
      </c>
      <c r="AO62" s="20" t="str">
        <f t="shared" si="13"/>
        <v>Dans la préfecture de Ouham-Pende, pour la sous-préfecture de Bozoum,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100%. Enfin le pourcentage déclarant ne pas avoir pratiqué de façon optimale l'agriculture à cause de l'INSECURITE LORS DE LA CULTURE OU DE LA RECOLTE (Raisons principale uniquement) est de 0%.</v>
      </c>
      <c r="AP62" s="92"/>
      <c r="AQ62" s="93"/>
      <c r="AR62" s="93"/>
      <c r="AS62" s="93"/>
      <c r="AT62" s="93"/>
      <c r="AU62" s="93"/>
      <c r="AV62" s="20" t="str">
        <f t="shared" si="14"/>
        <v xml:space="preserve">Dans la préfecture de Ouham-Pende, pour la sous-préfecture de Bozoum,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62" s="92"/>
      <c r="AX62" s="93"/>
      <c r="AY62" s="93"/>
      <c r="AZ62" s="93"/>
      <c r="BA62" s="93"/>
      <c r="BB62" s="20" t="str">
        <f t="shared" si="15"/>
        <v xml:space="preserve">Dans la préfecture de Ouham-Pende, pour la sous-préfecture de Bozoum,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62" s="147">
        <f>_xlfn.IFNA(VLOOKUP(CONCATENATE("wash_ipcSA_surlelieu",$B62),MSNA_Outcomes_IPC!$A:$H,8, FALSE),0)</f>
        <v>0</v>
      </c>
      <c r="BD62" s="147">
        <f>_xlfn.IFNA(VLOOKUP(CONCATENATE("wash_ipcSA_30-",$B62),MSNA_Outcomes_IPC!$A:$H,8, FALSE),0)</f>
        <v>0.21905427995121601</v>
      </c>
      <c r="BE62" s="147">
        <f>_xlfn.IFNA(VLOOKUP(CONCATENATE("wash_ipcSA_30+",$B62),MSNA_Outcomes_IPC!$A:$H,8, FALSE),0)</f>
        <v>0.19803133306554099</v>
      </c>
      <c r="BF62" s="147">
        <f>_xlfn.IFNA(VLOOKUP(CONCATENATE("wash_ipcSnA",$B62),MSNA_Outcomes_IPC!$A:$H,8, FALSE),0)</f>
        <v>0.432905537531181</v>
      </c>
      <c r="BG62" s="147">
        <f>_xlfn.IFNA(VLOOKUP(CONCATENATE("wash_ipcsurface",$B62),MSNA_Outcomes_IPC!$A:$H,8, FALSE),0)</f>
        <v>0.150008849452062</v>
      </c>
      <c r="BH62" s="131" t="str">
        <f t="shared" si="16"/>
        <v xml:space="preserve">Dans la préfecture de Ouham-Pende, pour la sous-préfecture de Bozoum, la porportion de ménages déclarant que l'eau provient d'une SOURCE AMELIOREE DISPONIBLE SUR LE LIEU est de 0%. La proportion déclarant que l'eau provient d'une SOURCE AMELIOREE et est DISPONIBLE A MOINS DE 30 MINUTES (aller-retour et temps d'attente inclu) s'élève à 
22% et le pourcentage déclarant une SOURCE AMELIOREE DISPONIBLE A PLUS DE 30 minutes (aller-retour et temps d'attente inclu) est de 20%. La proportion de ménages déclarant que l'eau provient d'une SOURCES NON AMELIOREE est de 43% et que l'eau provient directement des rivières, lacs, surface, etc., de 15%. </v>
      </c>
    </row>
    <row r="63" spans="1:60" ht="90.75" customHeight="1">
      <c r="A63" s="28" t="s">
        <v>116</v>
      </c>
      <c r="B63" s="80" t="s">
        <v>120</v>
      </c>
      <c r="C63" s="146">
        <f>_xlfn.IFNA(VLOOKUP(CONCATENATE("rtl_ipcconflit_comm",$B63),MSNA_Outcomes_IPC!$A:$H,8, FALSE),0)</f>
        <v>0.14715277345974201</v>
      </c>
      <c r="D63" s="147">
        <f>_xlfn.IFNA(VLOOKUP(CONCATENATE("rtl_ipcconflit_arme",$B63),MSNA_Outcomes_IPC!$A:$H,8, FALSE),0)</f>
        <v>0.80544245940041703</v>
      </c>
      <c r="E63" s="147">
        <f>_xlfn.IFNA(VLOOKUP(CONCATENATE("rtl_ipctranshumance",$B63),MSNA_Outcomes_IPC!$A:$H,8, FALSE),0)</f>
        <v>4.7404767139840598E-2</v>
      </c>
      <c r="F63" s="147">
        <f>_xlfn.IFNA(VLOOKUP(CONCATENATE("rtl_ipccatastophe_nat",$B63),MSNA_Outcomes_IPC!$A:$H,8, FALSE),0)</f>
        <v>0</v>
      </c>
      <c r="G63" s="147">
        <f>_xlfn.IFNA(VLOOKUP(CONCATENATE("rtl_ipcrecherche_service",$B63),MSNA_Outcomes_IPC!$A:$H,8, FALSE),0)</f>
        <v>0</v>
      </c>
      <c r="H63" s="147">
        <v>0</v>
      </c>
      <c r="I63" s="147">
        <f>_xlfn.IFNA(VLOOKUP(CONCATENATE("rtl_ipcautre",$B63),MSNA_Outcomes_IPC!$A:$H,8, FALSE),0)</f>
        <v>0</v>
      </c>
      <c r="J63" s="147">
        <f>_xlfn.IFNA(VLOOKUP(CONCATENATE("rtl_ipcnsp",$B63),MSNA_Outcomes_IPC!$A:$H,8, FALSE),0)</f>
        <v>0</v>
      </c>
      <c r="K63" s="20" t="str">
        <f t="shared" si="7"/>
        <v xml:space="preserve">Dans la préfecture de Ouham-Pende, pour la sous-préfecture de Koui, le pourcentage de ménages ayant quitté la localité d'origine (principale raison du premier déplacement) à cause de CONFLITS COMMUNAUTAIRES est de 15 %, à cause de CONFLITS ARMES (inclus affrontements et attaques armées) est de 81 % , à cause de l'ARRIVEE DE GROUPES D'ELEVEURS TRANSHUMANTS (armés ou non) est de 5 %,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63" s="147">
        <f>_xlfn.IFNA(VLOOKUP(CONCATENATE("length_idp_ipc1_mois",$B63),MSNA_Outcomes_IPC!$A:$H,8, FALSE),0)</f>
        <v>0</v>
      </c>
      <c r="M63" s="147">
        <f>_xlfn.IFNA(VLOOKUP(CONCATENATE("length_idp_ipc1_3_mois",$B63),MSNA_Outcomes_IPC!$A:$H,8, FALSE),0)</f>
        <v>0.16986518039848</v>
      </c>
      <c r="N63" s="147">
        <f>_xlfn.IFNA(VLOOKUP(CONCATENATE("length_idp_ipc 3_5_mois",$B63),MSNA_Outcomes_IPC!$A:$H,8, FALSE),0)</f>
        <v>0.1748036524387</v>
      </c>
      <c r="O63" s="147">
        <f>_xlfn.IFNA(VLOOKUP(CONCATENATE("length_idp_ipc5_12_mois",$B63),MSNA_Outcomes_IPC!$A:$H,8, FALSE),0)</f>
        <v>0.31705936178926603</v>
      </c>
      <c r="P63" s="147">
        <f>_xlfn.IFNA(VLOOKUP(CONCATENATE("length_idp_ipc12_mois_ou_plus",$B63),MSNA_Outcomes_IPC!$A:$H,8, FALSE),0)</f>
        <v>0.338271805373554</v>
      </c>
      <c r="Q63" s="147">
        <f>_xlfn.IFNA(VLOOKUP(CONCATENATE("length_idp_ipcnsp",$B63),MSNA_Outcomes_IPC!$A:$H,8, FALSE),0)</f>
        <v>0</v>
      </c>
      <c r="R63" s="20" t="str">
        <f t="shared" si="8"/>
        <v xml:space="preserve">Dans la préfecture de Ouham-Pende, pour la sous-préfecture de Koui et pour les personnes déplacées, le pourcentage de ménages déplacés depuis MOINS D'1 MOIS est de 0%, le pourcentage déplacés depuis ENTRE 1 ET 3 MOIS est de 17%, le pourcentage de ménages déplacés depuis ENTRE 3 et 5 MOIS est de 17%, le pourcentage déplacés depuis ENTRE 5 MOIS ET UN AN est de 32% et le pourcentage de ménages déplacés depuis PLUS D'UN AN est de 34 %. Le pourcentage de NON REPONDANTS est de 0%. </v>
      </c>
      <c r="S63" s="147">
        <f>_xlfn.IFNA(VLOOKUP(CONCATENATE("pin_mssc_rev4",$B63),MSNA_Outcomes_IPC!$A:$H,8, FALSE),0)</f>
        <v>0.91747269084652905</v>
      </c>
      <c r="T63" s="147">
        <f>_xlfn.IFNA(VLOOKUP(CONCATENATE("pin_mssc_rev3",$B63),MSNA_Outcomes_IPC!$A:$H,8, FALSE),0)</f>
        <v>8.2527309153470604E-2</v>
      </c>
      <c r="U63" s="147">
        <f>_xlfn.IFNA(VLOOKUP(CONCATENATE("pin_mssc_rev2",$B63),MSNA_Outcomes_IPC!$A:$H,8, FALSE),0)</f>
        <v>0</v>
      </c>
      <c r="V63" s="147">
        <f>_xlfn.IFNA(VLOOKUP(CONCATENATE("pin_mssc_rev1",$B63),MSNA_Outcomes_IPC!$A:$H,8, FALSE),0)</f>
        <v>0</v>
      </c>
      <c r="W63" s="20" t="str">
        <f t="shared" si="9"/>
        <v xml:space="preserve">Dans la préfecture de Ouham-Pende, pour la sous-préfecture de Koui, le pourcentage de ménages ayant moins de 50'000 XAF de revenu total pour le ménage par mois est de 92%, le pourcentage ayant entre 50'000 XAF et 100 000 XAF de revenu total par mois s'élève à 8 %, tandis que le pourcentage ayant entre 100'000 XAF et 200'000 XAF de revenu total pour le ménage par mois est de 0 % et que la part ayant plus de 200'000 XAF de revenu total par mois est de 0%. </v>
      </c>
      <c r="X63" s="147">
        <f>_xlfn.IFNA(VLOOKUP(CONCATENATE("pin_mssc_dep1",$B63),MSNA_Outcomes_IPC!$A:$H,8, FALSE),0)</f>
        <v>0.146804691797225</v>
      </c>
      <c r="Y63" s="147">
        <f>_xlfn.IFNA(VLOOKUP(CONCATENATE("pin_mssc_dep2",$B63),MSNA_Outcomes_IPC!$A:$H,8, FALSE),0)</f>
        <v>9.0940154420390606E-2</v>
      </c>
      <c r="Z63" s="147">
        <f>_xlfn.IFNA(VLOOKUP(CONCATENATE("pin_mssc_dep3",$B63),MSNA_Outcomes_IPC!$A:$H,8, FALSE),0)</f>
        <v>0.28131546304111099</v>
      </c>
      <c r="AA63" s="147">
        <f>_xlfn.IFNA(VLOOKUP(CONCATENATE("pin_mssc_dep4",$B63),MSNA_Outcomes_IPC!$A:$H,8, FALSE),0)</f>
        <v>9.5268372760254696E-2</v>
      </c>
      <c r="AB63" s="147">
        <f>_xlfn.IFNA(VLOOKUP(CONCATENATE("pin_mssc_dep5",$B63),MSNA_Outcomes_IPC!$A:$H,8, FALSE),0)</f>
        <v>0.385671317981019</v>
      </c>
      <c r="AC63" s="20" t="str">
        <f t="shared" si="10"/>
        <v xml:space="preserve">Dans la préfecture de Ouham-Pende, pour la sous-préfecture de Koui, le pourcentage de ménages dont MOINS DE 30% DES DEPENSES sont consacrées à la NOURRITURE est de 15%, le pourcentage dont ENTRE 30% ET 50% des DEPENSES sont consacrées à la NOURRITURE est de 9 %, tandis que le pourcentage de ménages dont ENTRE 50% et 65% des DEPENSES sont consacrées à la NOURRITURE est de 28 %. La part ménages consacrant ENTRE 65% ET 75% DE LEURS DEPENSES à la NOURRITURE est de 10 % et le pourcentage consacrant PLUS DE 75% DE LEURS DEPENSES à la NOURRITURE est de 39%. </v>
      </c>
      <c r="AD63" s="147">
        <f>_xlfn.IFNA(VLOOKUP(CONCATENATE("secal_2_durable_ipc100%_durable",$B63),MSNA_Outcomes_IPC!$A:$H,8, FALSE),0)</f>
        <v>0.14293354588010199</v>
      </c>
      <c r="AE63" s="147">
        <f>_xlfn.IFNA(VLOOKUP(CONCATENATE("secal_2_durable_ipc75+_durable",$B63),MSNA_Outcomes_IPC!$A:$H,8, FALSE),0)</f>
        <v>0.44750964335597798</v>
      </c>
      <c r="AF63" s="147">
        <f>_xlfn.IFNA(VLOOKUP(CONCATENATE("secal_2_durable_ipc50+_durable",$B63),MSNA_Outcomes_IPC!$A:$H,8, FALSE),0)</f>
        <v>0.34802173921784002</v>
      </c>
      <c r="AG63" s="147">
        <f>_xlfn.IFNA(VLOOKUP(CONCATENATE("secal_2_durable_ipc50-_durable",$B63),MSNA_Outcomes_IPC!$A:$H,8, FALSE),0)</f>
        <v>6.15350715460799E-2</v>
      </c>
      <c r="AH63" s="147">
        <f>_xlfn.IFNA(VLOOKUP(CONCATENATE("secal_2_durable_ipc0_durable",$B63),MSNA_Outcomes_IPC!$A:$H,8, FALSE),0)</f>
        <v>0</v>
      </c>
      <c r="AI63" s="20" t="str">
        <f t="shared" si="11"/>
        <v xml:space="preserve">Dans la préfecture de Ouham-Pende, pour la sous-préfecture de Koui , le pourcentage de ménages dont TOUS les aliments consommés proviennent de SOURCES DURABLES (propre prod, achats, chasse, troc) est de 14%, le pourcentage dont LA MAJORITE des aliments consommés (&gt; 75%) proviennent de SOURCES DURABLES (propre prod, achats, chasse, troc) est de 45%, le pourcentage dont PLUS DE LA MOITIE des aliments consommés (&gt; 50%) proviennent de SOURCES DURABLES (propre prod, achats, chasse, troc) est de 35%, le pourcentage de menages dont SEULE lA MOITIE OU MOINS des aliments consommés (&lt;= 50%) proviennent de SOURCES DURABLES (propre prod, achats, chasse, troc) est de 6%, le pourcentage de ménages  dont tous les aliments consommés proviennent de SOURCES NON DURABLES (emprunt, dons, aide) est de 0%. </v>
      </c>
      <c r="AJ63" s="147">
        <f>_xlfn.IFNA(VLOOKUP(CONCATENATE("secal_6_ipcNA",$B63),MSNA_Outcomes_IPC!$A:$H,8, FALSE),0)</f>
        <v>0.73510305385619701</v>
      </c>
      <c r="AK63" s="20" t="str">
        <f t="shared" si="12"/>
        <v xml:space="preserve">Dans la préfecture de Ouham-Pende, pour la sous-préfecture de Koui, le pourcentage de ménages déclarant avoir PRATIQUE L'AGRICULTURE DE FACON OPTIMALE, au cours de la saison, est de 74%. </v>
      </c>
      <c r="AL63" s="147">
        <f>_xlfn.IFNA(VLOOKUP(CONCATENATE("secal_6_raisons_ipcautre_activite",$B63),MSNA_Outcomes_IPC!$A:$H,8, FALSE),0)</f>
        <v>0.183973687705734</v>
      </c>
      <c r="AM63" s="147">
        <f>_xlfn.IFNA(VLOOKUP(CONCATENATE("secal_6_raisons_ipcmanque_semences_staff_fin_natur",$B63),MSNA_Outcomes_IPC!$A:$H,8, FALSE),0)</f>
        <v>0.48955385414972702</v>
      </c>
      <c r="AN63" s="147">
        <f>_xlfn.IFNA(VLOOKUP(CONCATENATE("secal_6_raisons_ipcinsecurite",$B63),MSNA_Outcomes_IPC!$A:$H,8, FALSE),0)</f>
        <v>0.32647245814453801</v>
      </c>
      <c r="AO63" s="20" t="str">
        <f t="shared" si="13"/>
        <v>Dans la préfecture de Ouham-Pende, pour la sous-préfecture de Koui, parmi les personnes ayant déclaré une pratique non optimale de l'agriculture optimale ou pas de pratique du tout, le % de ménages déclarant n'avoir JAMAIS CULTIVE / AUTRES SOURCES DE REVENUS s'élève à 18%.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49%. Enfin le pourcentage déclarant ne pas avoir pratiqué de façon optimale l'agriculture à cause de l'INSECURITE LORS DE LA CULTURE OU DE LA RECOLTE (Raisons principale uniquement) est de 33%.</v>
      </c>
      <c r="AP63" s="92"/>
      <c r="AQ63" s="93"/>
      <c r="AR63" s="93"/>
      <c r="AS63" s="93"/>
      <c r="AT63" s="93"/>
      <c r="AU63" s="93"/>
      <c r="AV63" s="20" t="str">
        <f t="shared" si="14"/>
        <v xml:space="preserve">Dans la préfecture de Ouham-Pende, pour la sous-préfecture de Koui,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63" s="92"/>
      <c r="AX63" s="93"/>
      <c r="AY63" s="93"/>
      <c r="AZ63" s="93"/>
      <c r="BA63" s="93"/>
      <c r="BB63" s="20" t="str">
        <f t="shared" si="15"/>
        <v xml:space="preserve">Dans la préfecture de Ouham-Pende, pour la sous-préfecture de Koui,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63" s="147">
        <f>_xlfn.IFNA(VLOOKUP(CONCATENATE("wash_ipcSA_surlelieu",$B63),MSNA_Outcomes_IPC!$A:$H,8, FALSE),0)</f>
        <v>1.00279025654905E-2</v>
      </c>
      <c r="BD63" s="147">
        <f>_xlfn.IFNA(VLOOKUP(CONCATENATE("wash_ipcSA_30-",$B63),MSNA_Outcomes_IPC!$A:$H,8, FALSE),0)</f>
        <v>0.57387170918934904</v>
      </c>
      <c r="BE63" s="147">
        <f>_xlfn.IFNA(VLOOKUP(CONCATENATE("wash_ipcSA_30+",$B63),MSNA_Outcomes_IPC!$A:$H,8, FALSE),0)</f>
        <v>0.16648151228800001</v>
      </c>
      <c r="BF63" s="147">
        <f>_xlfn.IFNA(VLOOKUP(CONCATENATE("wash_ipcSnA",$B63),MSNA_Outcomes_IPC!$A:$H,8, FALSE),0)</f>
        <v>8.8144820606806507E-2</v>
      </c>
      <c r="BG63" s="147">
        <f>_xlfn.IFNA(VLOOKUP(CONCATENATE("wash_ipcsurface",$B63),MSNA_Outcomes_IPC!$A:$H,8, FALSE),0)</f>
        <v>0.161474055350354</v>
      </c>
      <c r="BH63" s="131" t="str">
        <f t="shared" si="16"/>
        <v xml:space="preserve">Dans la préfecture de Ouham-Pende, pour la sous-préfecture de Koui, la porportion de ménages déclarant que l'eau provient d'une SOURCE AMELIOREE DISPONIBLE SUR LE LIEU est de 1%. La proportion déclarant que l'eau provient d'une SOURCE AMELIOREE et est DISPONIBLE A MOINS DE 30 MINUTES (aller-retour et temps d'attente inclu) s'élève à 
57% et le pourcentage déclarant une SOURCE AMELIOREE DISPONIBLE A PLUS DE 30 minutes (aller-retour et temps d'attente inclu) est de 17%. La proportion de ménages déclarant que l'eau provient d'une SOURCES NON AMELIOREE est de 9% et que l'eau provient directement des rivières, lacs, surface, etc., de 16%. </v>
      </c>
    </row>
    <row r="64" spans="1:60" ht="90.75" customHeight="1">
      <c r="A64" s="28" t="s">
        <v>116</v>
      </c>
      <c r="B64" s="80" t="s">
        <v>121</v>
      </c>
      <c r="C64" s="146">
        <f>_xlfn.IFNA(VLOOKUP(CONCATENATE("rtl_ipcconflit_comm",$B64),MSNA_Outcomes_IPC!$A:$H,8, FALSE),0)</f>
        <v>0.18876194290428699</v>
      </c>
      <c r="D64" s="147">
        <f>_xlfn.IFNA(VLOOKUP(CONCATENATE("rtl_ipcconflit_arme",$B64),MSNA_Outcomes_IPC!$A:$H,8, FALSE),0)</f>
        <v>0.40312140606911101</v>
      </c>
      <c r="E64" s="147">
        <f>_xlfn.IFNA(VLOOKUP(CONCATENATE("rtl_ipctranshumance",$B64),MSNA_Outcomes_IPC!$A:$H,8, FALSE),0)</f>
        <v>0.36839024364233802</v>
      </c>
      <c r="F64" s="147">
        <f>_xlfn.IFNA(VLOOKUP(CONCATENATE("rtl_ipccatastophe_nat",$B64),MSNA_Outcomes_IPC!$A:$H,8, FALSE),0)</f>
        <v>0</v>
      </c>
      <c r="G64" s="147">
        <f>_xlfn.IFNA(VLOOKUP(CONCATENATE("rtl_ipcrecherche_service",$B64),MSNA_Outcomes_IPC!$A:$H,8, FALSE),0)</f>
        <v>0</v>
      </c>
      <c r="H64" s="147">
        <v>0</v>
      </c>
      <c r="I64" s="147">
        <f>_xlfn.IFNA(VLOOKUP(CONCATENATE("rtl_ipcautre",$B64),MSNA_Outcomes_IPC!$A:$H,8, FALSE),0)</f>
        <v>3.9726407384263897E-2</v>
      </c>
      <c r="J64" s="147">
        <f>_xlfn.IFNA(VLOOKUP(CONCATENATE("rtl_ipcnsp",$B64),MSNA_Outcomes_IPC!$A:$H,8, FALSE),0)</f>
        <v>0</v>
      </c>
      <c r="K64" s="20" t="str">
        <f t="shared" si="7"/>
        <v xml:space="preserve">Dans la préfecture de Ouham-Pende, pour la sous-préfecture de Ngaoundaye, le pourcentage de ménages ayant quitté la localité d'origine (principale raison du premier déplacement) à cause de CONFLITS COMMUNAUTAIRES est de 19 %, à cause de CONFLITS ARMES (inclus affrontements et attaques armées) est de 40 % , à cause de l'ARRIVEE DE GROUPES D'ELEVEURS TRANSHUMANTS (armés ou non) est de 37 %, à cause de CATASTROPHES NATURELLES (inondations, feux de brousse,…) est de 0 %, à cause de la RECHERCHE DE SERVICES (santé, éducation, etc.) est de 0 %, à cause de la RECHERCHE DE MOYENS D'EXISTENCE est de 0 % , à cause d'une AUTRE RAISON est de 4 %. Le pourcentage de NON REPONDANT est de 0%. </v>
      </c>
      <c r="L64" s="147">
        <f>_xlfn.IFNA(VLOOKUP(CONCATENATE("length_idp_ipc1_mois",$B64),MSNA_Outcomes_IPC!$A:$H,8, FALSE),0)</f>
        <v>0</v>
      </c>
      <c r="M64" s="147">
        <f>_xlfn.IFNA(VLOOKUP(CONCATENATE("length_idp_ipc1_3_mois",$B64),MSNA_Outcomes_IPC!$A:$H,8, FALSE),0)</f>
        <v>0</v>
      </c>
      <c r="N64" s="147">
        <f>_xlfn.IFNA(VLOOKUP(CONCATENATE("length_idp_ipc 3_5_mois",$B64),MSNA_Outcomes_IPC!$A:$H,8, FALSE),0)</f>
        <v>0</v>
      </c>
      <c r="O64" s="147">
        <f>_xlfn.IFNA(VLOOKUP(CONCATENATE("length_idp_ipc5_12_mois",$B64),MSNA_Outcomes_IPC!$A:$H,8, FALSE),0)</f>
        <v>0.77151164971145003</v>
      </c>
      <c r="P64" s="147">
        <f>_xlfn.IFNA(VLOOKUP(CONCATENATE("length_idp_ipc12_mois_ou_plus",$B64),MSNA_Outcomes_IPC!$A:$H,8, FALSE),0)</f>
        <v>0.228488350288551</v>
      </c>
      <c r="Q64" s="147">
        <f>_xlfn.IFNA(VLOOKUP(CONCATENATE("length_idp_ipcnsp",$B64),MSNA_Outcomes_IPC!$A:$H,8, FALSE),0)</f>
        <v>0</v>
      </c>
      <c r="R64" s="20" t="str">
        <f t="shared" si="8"/>
        <v xml:space="preserve">Dans la préfecture de Ouham-Pende, pour la sous-préfecture de Ngaoundaye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77% et le pourcentage de ménages déplacés depuis PLUS D'UN AN est de 23 %. Le pourcentage de NON REPONDANTS est de 0%. </v>
      </c>
      <c r="S64" s="147">
        <f>_xlfn.IFNA(VLOOKUP(CONCATENATE("pin_mssc_rev4",$B64),MSNA_Outcomes_IPC!$A:$H,8, FALSE),0)</f>
        <v>0.94707994973990095</v>
      </c>
      <c r="T64" s="147">
        <f>_xlfn.IFNA(VLOOKUP(CONCATENATE("pin_mssc_rev3",$B64),MSNA_Outcomes_IPC!$A:$H,8, FALSE),0)</f>
        <v>5.2343271683277903E-2</v>
      </c>
      <c r="U64" s="147">
        <f>_xlfn.IFNA(VLOOKUP(CONCATENATE("pin_mssc_rev2",$B64),MSNA_Outcomes_IPC!$A:$H,8, FALSE),0)</f>
        <v>5.7677857682125104E-4</v>
      </c>
      <c r="V64" s="147">
        <f>_xlfn.IFNA(VLOOKUP(CONCATENATE("pin_mssc_rev1",$B64),MSNA_Outcomes_IPC!$A:$H,8, FALSE),0)</f>
        <v>0</v>
      </c>
      <c r="W64" s="20" t="str">
        <f t="shared" si="9"/>
        <v xml:space="preserve">Dans la préfecture de Ouham-Pende, pour la sous-préfecture de Ngaoundaye, le pourcentage de ménages ayant moins de 50'000 XAF de revenu total pour le ménage par mois est de 95%, le pourcentage ayant entre 50'000 XAF et 100 000 XAF de revenu total par mois s'élève à 5 %, tandis que le pourcentage ayant entre 100'000 XAF et 200'000 XAF de revenu total pour le ménage par mois est de 0 % et que la part ayant plus de 200'000 XAF de revenu total par mois est de 0%. </v>
      </c>
      <c r="X64" s="147">
        <f>_xlfn.IFNA(VLOOKUP(CONCATENATE("pin_mssc_dep1",$B64),MSNA_Outcomes_IPC!$A:$H,8, FALSE),0)</f>
        <v>7.0887887769353605E-2</v>
      </c>
      <c r="Y64" s="147">
        <f>_xlfn.IFNA(VLOOKUP(CONCATENATE("pin_mssc_dep2",$B64),MSNA_Outcomes_IPC!$A:$H,8, FALSE),0)</f>
        <v>0.18223841826266199</v>
      </c>
      <c r="Z64" s="147">
        <f>_xlfn.IFNA(VLOOKUP(CONCATENATE("pin_mssc_dep3",$B64),MSNA_Outcomes_IPC!$A:$H,8, FALSE),0)</f>
        <v>0.22001065843900999</v>
      </c>
      <c r="AA64" s="147">
        <f>_xlfn.IFNA(VLOOKUP(CONCATENATE("pin_mssc_dep4",$B64),MSNA_Outcomes_IPC!$A:$H,8, FALSE),0)</f>
        <v>0.13214669890150199</v>
      </c>
      <c r="AB64" s="147">
        <f>_xlfn.IFNA(VLOOKUP(CONCATENATE("pin_mssc_dep5",$B64),MSNA_Outcomes_IPC!$A:$H,8, FALSE),0)</f>
        <v>0.39471633662747302</v>
      </c>
      <c r="AC64" s="20" t="str">
        <f t="shared" si="10"/>
        <v xml:space="preserve">Dans la préfecture de Ouham-Pende, pour la sous-préfecture de Ngaoundaye, le pourcentage de ménages dont MOINS DE 30% DES DEPENSES sont consacrées à la NOURRITURE est de 7%, le pourcentage dont ENTRE 30% ET 50% des DEPENSES sont consacrées à la NOURRITURE est de 18 %, tandis que le pourcentage de ménages dont ENTRE 50% et 65% des DEPENSES sont consacrées à la NOURRITURE est de 22 %. La part ménages consacrant ENTRE 65% ET 75% DE LEURS DEPENSES à la NOURRITURE est de 13 % et le pourcentage consacrant PLUS DE 75% DE LEURS DEPENSES à la NOURRITURE est de 39%. </v>
      </c>
      <c r="AD64" s="147">
        <f>_xlfn.IFNA(VLOOKUP(CONCATENATE("secal_2_durable_ipc100%_durable",$B64),MSNA_Outcomes_IPC!$A:$H,8, FALSE),0)</f>
        <v>8.7864912022128594E-2</v>
      </c>
      <c r="AE64" s="147">
        <f>_xlfn.IFNA(VLOOKUP(CONCATENATE("secal_2_durable_ipc75+_durable",$B64),MSNA_Outcomes_IPC!$A:$H,8, FALSE),0)</f>
        <v>0.31002107403474399</v>
      </c>
      <c r="AF64" s="147">
        <f>_xlfn.IFNA(VLOOKUP(CONCATENATE("secal_2_durable_ipc50+_durable",$B64),MSNA_Outcomes_IPC!$A:$H,8, FALSE),0)</f>
        <v>0.29172634901294497</v>
      </c>
      <c r="AG64" s="147">
        <f>_xlfn.IFNA(VLOOKUP(CONCATENATE("secal_2_durable_ipc50-_durable",$B64),MSNA_Outcomes_IPC!$A:$H,8, FALSE),0)</f>
        <v>0.30997562329842099</v>
      </c>
      <c r="AH64" s="147">
        <f>_xlfn.IFNA(VLOOKUP(CONCATENATE("secal_2_durable_ipc0_durable",$B64),MSNA_Outcomes_IPC!$A:$H,8, FALSE),0)</f>
        <v>4.1204163176077302E-4</v>
      </c>
      <c r="AI64" s="20" t="str">
        <f t="shared" si="11"/>
        <v xml:space="preserve">Dans la préfecture de Ouham-Pende, pour la sous-préfecture de Ngaoundaye , le pourcentage de ménages dont TOUS les aliments consommés proviennent de SOURCES DURABLES (propre prod, achats, chasse, troc) est de 9%, le pourcentage dont LA MAJORITE des aliments consommés (&gt; 75%) proviennent de SOURCES DURABLES (propre prod, achats, chasse, troc) est de 31%, le pourcentage dont PLUS DE LA MOITIE des aliments consommés (&gt; 50%) proviennent de SOURCES DURABLES (propre prod, achats, chasse, troc) est de 29%, le pourcentage de menages dont SEULE lA MOITIE OU MOINS des aliments consommés (&lt;= 50%) proviennent de SOURCES DURABLES (propre prod, achats, chasse, troc) est de 31%, le pourcentage de ménages  dont tous les aliments consommés proviennent de SOURCES NON DURABLES (emprunt, dons, aide) est de 0%. </v>
      </c>
      <c r="AJ64" s="147">
        <f>_xlfn.IFNA(VLOOKUP(CONCATENATE("secal_6_ipcNA",$B64),MSNA_Outcomes_IPC!$A:$H,8, FALSE),0)</f>
        <v>0.79691302240031903</v>
      </c>
      <c r="AK64" s="20" t="str">
        <f t="shared" si="12"/>
        <v xml:space="preserve">Dans la préfecture de Ouham-Pende, pour la sous-préfecture de Ngaoundaye, le pourcentage de ménages déclarant avoir PRATIQUE L'AGRICULTURE DE FACON OPTIMALE, au cours de la saison, est de 80%. </v>
      </c>
      <c r="AL64" s="147">
        <f>_xlfn.IFNA(VLOOKUP(CONCATENATE("secal_6_raisons_ipcautre_activite",$B64),MSNA_Outcomes_IPC!$A:$H,8, FALSE),0)</f>
        <v>0</v>
      </c>
      <c r="AM64" s="147">
        <f>_xlfn.IFNA(VLOOKUP(CONCATENATE("secal_6_raisons_ipcmanque_semences_staff_fin_natur",$B64),MSNA_Outcomes_IPC!$A:$H,8, FALSE),0)</f>
        <v>0.72721903691665002</v>
      </c>
      <c r="AN64" s="147">
        <f>_xlfn.IFNA(VLOOKUP(CONCATENATE("secal_6_raisons_ipcinsecurite",$B64),MSNA_Outcomes_IPC!$A:$H,8, FALSE),0)</f>
        <v>0.27278096308334998</v>
      </c>
      <c r="AO64" s="20" t="str">
        <f t="shared" si="13"/>
        <v>Dans la préfecture de Ouham-Pende, pour la sous-préfecture de Ngaoundaye,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73%. Enfin le pourcentage déclarant ne pas avoir pratiqué de façon optimale l'agriculture à cause de l'INSECURITE LORS DE LA CULTURE OU DE LA RECOLTE (Raisons principale uniquement) est de 27%.</v>
      </c>
      <c r="AP64" s="92"/>
      <c r="AQ64" s="93"/>
      <c r="AR64" s="93"/>
      <c r="AS64" s="93"/>
      <c r="AT64" s="93"/>
      <c r="AU64" s="93"/>
      <c r="AV64" s="20" t="str">
        <f t="shared" si="14"/>
        <v xml:space="preserve">Dans la préfecture de Ouham-Pende, pour la sous-préfecture de Ngaoundaye,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64" s="92"/>
      <c r="AX64" s="93"/>
      <c r="AY64" s="93"/>
      <c r="AZ64" s="93"/>
      <c r="BA64" s="93"/>
      <c r="BB64" s="20" t="str">
        <f t="shared" si="15"/>
        <v xml:space="preserve">Dans la préfecture de Ouham-Pende, pour la sous-préfecture de Ngaoundaye,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64" s="147">
        <f>_xlfn.IFNA(VLOOKUP(CONCATENATE("wash_ipcSA_surlelieu",$B64),MSNA_Outcomes_IPC!$A:$H,8, FALSE),0)</f>
        <v>1.5101113422559201E-2</v>
      </c>
      <c r="BD64" s="147">
        <f>_xlfn.IFNA(VLOOKUP(CONCATENATE("wash_ipcSA_30-",$B64),MSNA_Outcomes_IPC!$A:$H,8, FALSE),0)</f>
        <v>0.25346132321607301</v>
      </c>
      <c r="BE64" s="147">
        <f>_xlfn.IFNA(VLOOKUP(CONCATENATE("wash_ipcSA_30+",$B64),MSNA_Outcomes_IPC!$A:$H,8, FALSE),0)</f>
        <v>0.33283065518938199</v>
      </c>
      <c r="BF64" s="147">
        <f>_xlfn.IFNA(VLOOKUP(CONCATENATE("wash_ipcSnA",$B64),MSNA_Outcomes_IPC!$A:$H,8, FALSE),0)</f>
        <v>0.13950616122864101</v>
      </c>
      <c r="BG64" s="147">
        <f>_xlfn.IFNA(VLOOKUP(CONCATENATE("wash_ipcsurface",$B64),MSNA_Outcomes_IPC!$A:$H,8, FALSE),0)</f>
        <v>0.25910074694334501</v>
      </c>
      <c r="BH64" s="131" t="str">
        <f t="shared" si="16"/>
        <v xml:space="preserve">Dans la préfecture de Ouham-Pende, pour la sous-préfecture de Ngaoundaye, la porportion de ménages déclarant que l'eau provient d'une SOURCE AMELIOREE DISPONIBLE SUR LE LIEU est de 2%. La proportion déclarant que l'eau provient d'une SOURCE AMELIOREE et est DISPONIBLE A MOINS DE 30 MINUTES (aller-retour et temps d'attente inclu) s'élève à 
25% et le pourcentage déclarant une SOURCE AMELIOREE DISPONIBLE A PLUS DE 30 minutes (aller-retour et temps d'attente inclu) est de 33%. La proportion de ménages déclarant que l'eau provient d'une SOURCES NON AMELIOREE est de 14% et que l'eau provient directement des rivières, lacs, surface, etc., de 26%. </v>
      </c>
    </row>
    <row r="65" spans="1:60" ht="90.75" customHeight="1">
      <c r="A65" s="28" t="s">
        <v>116</v>
      </c>
      <c r="B65" s="80" t="s">
        <v>122</v>
      </c>
      <c r="C65" s="146">
        <f>_xlfn.IFNA(VLOOKUP(CONCATENATE("rtl_ipcconflit_comm",$B65),MSNA_Outcomes_IPC!$A:$H,8, FALSE),0)</f>
        <v>0.345813744125957</v>
      </c>
      <c r="D65" s="147">
        <f>_xlfn.IFNA(VLOOKUP(CONCATENATE("rtl_ipcconflit_arme",$B65),MSNA_Outcomes_IPC!$A:$H,8, FALSE),0)</f>
        <v>0.40451646998063301</v>
      </c>
      <c r="E65" s="147">
        <f>_xlfn.IFNA(VLOOKUP(CONCATENATE("rtl_ipctranshumance",$B65),MSNA_Outcomes_IPC!$A:$H,8, FALSE),0)</f>
        <v>8.5288864717289997E-2</v>
      </c>
      <c r="F65" s="147">
        <f>_xlfn.IFNA(VLOOKUP(CONCATENATE("rtl_ipccatastophe_nat",$B65),MSNA_Outcomes_IPC!$A:$H,8, FALSE),0)</f>
        <v>0</v>
      </c>
      <c r="G65" s="147">
        <f>_xlfn.IFNA(VLOOKUP(CONCATENATE("rtl_ipcrecherche_service",$B65),MSNA_Outcomes_IPC!$A:$H,8, FALSE),0)</f>
        <v>8.2190460588059802E-2</v>
      </c>
      <c r="H65" s="147">
        <v>0.08</v>
      </c>
      <c r="I65" s="147">
        <v>0</v>
      </c>
      <c r="J65" s="147">
        <f>_xlfn.IFNA(VLOOKUP(CONCATENATE("rtl_ipcnsp",$B65),MSNA_Outcomes_IPC!$A:$H,8, FALSE),0)</f>
        <v>0</v>
      </c>
      <c r="K65" s="20" t="str">
        <f t="shared" si="7"/>
        <v xml:space="preserve">Dans la préfecture de Ouham-Pende, pour la sous-préfecture de Paoua, le pourcentage de ménages ayant quitté la localité d'origine (principale raison du premier déplacement) à cause de CONFLITS COMMUNAUTAIRES est de 35 %, à cause de CONFLITS ARMES (inclus affrontements et attaques armées) est de 40 % , à cause de l'ARRIVEE DE GROUPES D'ELEVEURS TRANSHUMANTS (armés ou non) est de 9 %, à cause de CATASTROPHES NATURELLES (inondations, feux de brousse,…) est de 0 %, à cause de la RECHERCHE DE SERVICES (santé, éducation, etc.) est de 8 %, à cause de la RECHERCHE DE MOYENS D'EXISTENCE est de 8 % , à cause d'une AUTRE RAISON est de 0 %. Le pourcentage de NON REPONDANT est de 0%. </v>
      </c>
      <c r="L65" s="147">
        <f>_xlfn.IFNA(VLOOKUP(CONCATENATE("length_idp_ipc1_mois",$B65),MSNA_Outcomes_IPC!$A:$H,8, FALSE),0)</f>
        <v>0</v>
      </c>
      <c r="M65" s="147">
        <f>_xlfn.IFNA(VLOOKUP(CONCATENATE("length_idp_ipc1_3_mois",$B65),MSNA_Outcomes_IPC!$A:$H,8, FALSE),0)</f>
        <v>8.32232619644699E-2</v>
      </c>
      <c r="N65" s="147">
        <f>_xlfn.IFNA(VLOOKUP(CONCATENATE("length_idp_ipc 3_5_mois",$B65),MSNA_Outcomes_IPC!$A:$H,8, FALSE),0)</f>
        <v>5.8095077423065697E-3</v>
      </c>
      <c r="O65" s="147">
        <f>_xlfn.IFNA(VLOOKUP(CONCATENATE("length_idp_ipc5_12_mois",$B65),MSNA_Outcomes_IPC!$A:$H,8, FALSE),0)</f>
        <v>0.17361692300925999</v>
      </c>
      <c r="P65" s="147">
        <f>_xlfn.IFNA(VLOOKUP(CONCATENATE("length_idp_ipc12_mois_ou_plus",$B65),MSNA_Outcomes_IPC!$A:$H,8, FALSE),0)</f>
        <v>0.737350307283963</v>
      </c>
      <c r="Q65" s="147">
        <f>_xlfn.IFNA(VLOOKUP(CONCATENATE("length_idp_ipcnsp",$B65),MSNA_Outcomes_IPC!$A:$H,8, FALSE),0)</f>
        <v>0</v>
      </c>
      <c r="R65" s="20" t="str">
        <f t="shared" si="8"/>
        <v xml:space="preserve">Dans la préfecture de Ouham-Pende, pour la sous-préfecture de Paoua et pour les personnes déplacées, le pourcentage de ménages déplacés depuis MOINS D'1 MOIS est de 0%, le pourcentage déplacés depuis ENTRE 1 ET 3 MOIS est de 8%, le pourcentage de ménages déplacés depuis ENTRE 3 et 5 MOIS est de 1%, le pourcentage déplacés depuis ENTRE 5 MOIS ET UN AN est de 17% et le pourcentage de ménages déplacés depuis PLUS D'UN AN est de 74 %. Le pourcentage de NON REPONDANTS est de 0%. </v>
      </c>
      <c r="S65" s="147">
        <f>_xlfn.IFNA(VLOOKUP(CONCATENATE("pin_mssc_rev4",$B65),MSNA_Outcomes_IPC!$A:$H,8, FALSE),0)</f>
        <v>0.89149330726845899</v>
      </c>
      <c r="T65" s="147">
        <f>_xlfn.IFNA(VLOOKUP(CONCATENATE("pin_mssc_rev3",$B65),MSNA_Outcomes_IPC!$A:$H,8, FALSE),0)</f>
        <v>0.108193274088477</v>
      </c>
      <c r="U65" s="147">
        <f>_xlfn.IFNA(VLOOKUP(CONCATENATE("pin_mssc_rev2",$B65),MSNA_Outcomes_IPC!$A:$H,8, FALSE),0)</f>
        <v>3.1341864306438699E-4</v>
      </c>
      <c r="V65" s="147">
        <f>_xlfn.IFNA(VLOOKUP(CONCATENATE("pin_mssc_rev1",$B65),MSNA_Outcomes_IPC!$A:$H,8, FALSE),0)</f>
        <v>0</v>
      </c>
      <c r="W65" s="20" t="str">
        <f t="shared" si="9"/>
        <v xml:space="preserve">Dans la préfecture de Ouham-Pende, pour la sous-préfecture de Paoua, le pourcentage de ménages ayant moins de 50'000 XAF de revenu total pour le ménage par mois est de 89%, le pourcentage ayant entre 50'000 XAF et 100 000 XAF de revenu total par mois s'élève à 11 %, tandis que le pourcentage ayant entre 100'000 XAF et 200'000 XAF de revenu total pour le ménage par mois est de 0 % et que la part ayant plus de 200'000 XAF de revenu total par mois est de 0%. </v>
      </c>
      <c r="X65" s="147">
        <f>_xlfn.IFNA(VLOOKUP(CONCATENATE("pin_mssc_dep1",$B65),MSNA_Outcomes_IPC!$A:$H,8, FALSE),0)</f>
        <v>0.184427939116621</v>
      </c>
      <c r="Y65" s="147">
        <f>_xlfn.IFNA(VLOOKUP(CONCATENATE("pin_mssc_dep2",$B65),MSNA_Outcomes_IPC!$A:$H,8, FALSE),0)</f>
        <v>7.5179763237356603E-2</v>
      </c>
      <c r="Z65" s="147">
        <f>_xlfn.IFNA(VLOOKUP(CONCATENATE("pin_mssc_dep3",$B65),MSNA_Outcomes_IPC!$A:$H,8, FALSE),0)</f>
        <v>0.26814703908078902</v>
      </c>
      <c r="AA65" s="147">
        <f>_xlfn.IFNA(VLOOKUP(CONCATENATE("pin_mssc_dep4",$B65),MSNA_Outcomes_IPC!$A:$H,8, FALSE),0)</f>
        <v>0.13663206918102</v>
      </c>
      <c r="AB65" s="147">
        <f>_xlfn.IFNA(VLOOKUP(CONCATENATE("pin_mssc_dep5",$B65),MSNA_Outcomes_IPC!$A:$H,8, FALSE),0)</f>
        <v>0.33561318938421397</v>
      </c>
      <c r="AC65" s="20" t="str">
        <f t="shared" si="10"/>
        <v xml:space="preserve">Dans la préfecture de Ouham-Pende, pour la sous-préfecture de Paoua, le pourcentage de ménages dont MOINS DE 30% DES DEPENSES sont consacrées à la NOURRITURE est de 18%, le pourcentage dont ENTRE 30% ET 50% des DEPENSES sont consacrées à la NOURRITURE est de 8 %, tandis que le pourcentage de ménages dont ENTRE 50% et 65% des DEPENSES sont consacrées à la NOURRITURE est de 27 %. La part ménages consacrant ENTRE 65% ET 75% DE LEURS DEPENSES à la NOURRITURE est de 14 % et le pourcentage consacrant PLUS DE 75% DE LEURS DEPENSES à la NOURRITURE est de 34%. </v>
      </c>
      <c r="AD65" s="147">
        <f>_xlfn.IFNA(VLOOKUP(CONCATENATE("secal_2_durable_ipc100%_durable",$B65),MSNA_Outcomes_IPC!$A:$H,8, FALSE),0)</f>
        <v>0.315186311286559</v>
      </c>
      <c r="AE65" s="147">
        <f>_xlfn.IFNA(VLOOKUP(CONCATENATE("secal_2_durable_ipc75+_durable",$B65),MSNA_Outcomes_IPC!$A:$H,8, FALSE),0)</f>
        <v>0.45962663630696399</v>
      </c>
      <c r="AF65" s="147">
        <f>_xlfn.IFNA(VLOOKUP(CONCATENATE("secal_2_durable_ipc50+_durable",$B65),MSNA_Outcomes_IPC!$A:$H,8, FALSE),0)</f>
        <v>0.146997684554182</v>
      </c>
      <c r="AG65" s="147">
        <f>_xlfn.IFNA(VLOOKUP(CONCATENATE("secal_2_durable_ipc50-_durable",$B65),MSNA_Outcomes_IPC!$A:$H,8, FALSE),0)</f>
        <v>7.8189367852294203E-2</v>
      </c>
      <c r="AH65" s="147">
        <f>_xlfn.IFNA(VLOOKUP(CONCATENATE("secal_2_durable_ipc0_durable",$B65),MSNA_Outcomes_IPC!$A:$H,8, FALSE),0)</f>
        <v>0</v>
      </c>
      <c r="AI65" s="20" t="str">
        <f t="shared" si="11"/>
        <v xml:space="preserve">Dans la préfecture de Ouham-Pende, pour la sous-préfecture de Paoua , le pourcentage de ménages dont TOUS les aliments consommés proviennent de SOURCES DURABLES (propre prod, achats, chasse, troc) est de 32%, le pourcentage dont LA MAJORITE des aliments consommés (&gt; 75%) proviennent de SOURCES DURABLES (propre prod, achats, chasse, troc) est de 46%, le pourcentage dont PLUS DE LA MOITIE des aliments consommés (&gt; 50%) proviennent de SOURCES DURABLES (propre prod, achats, chasse, troc) est de 15%, le pourcentage de menages dont SEULE lA MOITIE OU MOINS des aliments consommés (&lt;= 50%) proviennent de SOURCES DURABLES (propre prod, achats, chasse, troc) est de 8%, le pourcentage de ménages  dont tous les aliments consommés proviennent de SOURCES NON DURABLES (emprunt, dons, aide) est de 0%. </v>
      </c>
      <c r="AJ65" s="147">
        <f>_xlfn.IFNA(VLOOKUP(CONCATENATE("secal_6_ipcNA",$B65),MSNA_Outcomes_IPC!$A:$H,8, FALSE),0)</f>
        <v>0.83801008228376805</v>
      </c>
      <c r="AK65" s="20" t="str">
        <f t="shared" si="12"/>
        <v xml:space="preserve">Dans la préfecture de Ouham-Pende, pour la sous-préfecture de Paoua, le pourcentage de ménages déclarant avoir PRATIQUE L'AGRICULTURE DE FACON OPTIMALE, au cours de la saison, est de 84%. </v>
      </c>
      <c r="AL65" s="147">
        <f>_xlfn.IFNA(VLOOKUP(CONCATENATE("secal_6_raisons_ipcautre_activite",$B65),MSNA_Outcomes_IPC!$A:$H,8, FALSE),0)</f>
        <v>7.1110416645841001E-2</v>
      </c>
      <c r="AM65" s="147">
        <f>_xlfn.IFNA(VLOOKUP(CONCATENATE("secal_6_raisons_ipcmanque_semences_staff_fin_natur",$B65),MSNA_Outcomes_IPC!$A:$H,8, FALSE),0)</f>
        <v>0.87333205806124803</v>
      </c>
      <c r="AN65" s="147">
        <f>_xlfn.IFNA(VLOOKUP(CONCATENATE("secal_6_raisons_ipcinsecurite",$B65),MSNA_Outcomes_IPC!$A:$H,8, FALSE),0)</f>
        <v>5.5557525292910699E-2</v>
      </c>
      <c r="AO65" s="20" t="str">
        <f t="shared" si="13"/>
        <v>Dans la préfecture de Ouham-Pende, pour la sous-préfecture de Paoua, parmi les personnes ayant déclaré une pratique non optimale de l'agriculture optimale ou pas de pratique du tout, le % de ménages déclarant n'avoir JAMAIS CULTIVE / AUTRES SOURCES DE REVENUS s'élève à 7%.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87%. Enfin le pourcentage déclarant ne pas avoir pratiqué de façon optimale l'agriculture à cause de l'INSECURITE LORS DE LA CULTURE OU DE LA RECOLTE (Raisons principale uniquement) est de 6%.</v>
      </c>
      <c r="AP65" s="92"/>
      <c r="AQ65" s="93"/>
      <c r="AR65" s="93"/>
      <c r="AS65" s="93"/>
      <c r="AT65" s="93"/>
      <c r="AU65" s="93"/>
      <c r="AV65" s="20" t="str">
        <f t="shared" si="14"/>
        <v xml:space="preserve">Dans la préfecture de Ouham-Pende, pour la sous-préfecture de Paoua,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65" s="92"/>
      <c r="AX65" s="93"/>
      <c r="AY65" s="93"/>
      <c r="AZ65" s="93"/>
      <c r="BA65" s="93"/>
      <c r="BB65" s="20" t="str">
        <f t="shared" si="15"/>
        <v xml:space="preserve">Dans la préfecture de Ouham-Pende, pour la sous-préfecture de Paoua,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65" s="147">
        <f>_xlfn.IFNA(VLOOKUP(CONCATENATE("wash_ipcSA_surlelieu",$B65),MSNA_Outcomes_IPC!$A:$H,8, FALSE),0)</f>
        <v>2.8922061242244002E-2</v>
      </c>
      <c r="BD65" s="147">
        <f>_xlfn.IFNA(VLOOKUP(CONCATENATE("wash_ipcSA_30-",$B65),MSNA_Outcomes_IPC!$A:$H,8, FALSE),0)</f>
        <v>0.59478810802360405</v>
      </c>
      <c r="BE65" s="147">
        <f>_xlfn.IFNA(VLOOKUP(CONCATENATE("wash_ipcSA_30+",$B65),MSNA_Outcomes_IPC!$A:$H,8, FALSE),0)</f>
        <v>0.24596354107111901</v>
      </c>
      <c r="BF65" s="147">
        <f>_xlfn.IFNA(VLOOKUP(CONCATENATE("wash_ipcSnA",$B65),MSNA_Outcomes_IPC!$A:$H,8, FALSE),0)</f>
        <v>0.102443492723148</v>
      </c>
      <c r="BG65" s="147">
        <f>_xlfn.IFNA(VLOOKUP(CONCATENATE("wash_ipcsurface",$B65),MSNA_Outcomes_IPC!$A:$H,8, FALSE),0)</f>
        <v>2.7882796939885001E-2</v>
      </c>
      <c r="BH65" s="131" t="str">
        <f t="shared" si="16"/>
        <v xml:space="preserve">Dans la préfecture de Ouham-Pende, pour la sous-préfecture de Paoua, la porportion de ménages déclarant que l'eau provient d'une SOURCE AMELIOREE DISPONIBLE SUR LE LIEU est de 3%. La proportion déclarant que l'eau provient d'une SOURCE AMELIOREE et est DISPONIBLE A MOINS DE 30 MINUTES (aller-retour et temps d'attente inclu) s'élève à 
59% et le pourcentage déclarant une SOURCE AMELIOREE DISPONIBLE A PLUS DE 30 minutes (aller-retour et temps d'attente inclu) est de 25%. La proportion de ménages déclarant que l'eau provient d'une SOURCES NON AMELIOREE est de 10% et que l'eau provient directement des rivières, lacs, surface, etc., de 3%. </v>
      </c>
    </row>
    <row r="66" spans="1:60" ht="90.75" customHeight="1">
      <c r="A66" s="28" t="s">
        <v>123</v>
      </c>
      <c r="B66" s="80" t="s">
        <v>124</v>
      </c>
      <c r="C66" s="146">
        <f>_xlfn.IFNA(VLOOKUP(CONCATENATE("rtl_ipcconflit_comm",$B66),MSNA_Outcomes_IPC!$A:$H,8, FALSE),0)</f>
        <v>0</v>
      </c>
      <c r="D66" s="147">
        <f>_xlfn.IFNA(VLOOKUP(CONCATENATE("rtl_ipcconflit_arme",$B66),MSNA_Outcomes_IPC!$A:$H,8, FALSE),0)</f>
        <v>0</v>
      </c>
      <c r="E66" s="147">
        <f>_xlfn.IFNA(VLOOKUP(CONCATENATE("rtl_ipctranshumance",$B66),MSNA_Outcomes_IPC!$A:$H,8, FALSE),0)</f>
        <v>0</v>
      </c>
      <c r="F66" s="147">
        <f>_xlfn.IFNA(VLOOKUP(CONCATENATE("rtl_ipccatastophe_nat",$B66),MSNA_Outcomes_IPC!$A:$H,8, FALSE),0)</f>
        <v>0</v>
      </c>
      <c r="G66" s="147">
        <f>_xlfn.IFNA(VLOOKUP(CONCATENATE("rtl_ipcrecherche_service",$B66),MSNA_Outcomes_IPC!$A:$H,8, FALSE),0)</f>
        <v>0</v>
      </c>
      <c r="H66" s="147">
        <v>0</v>
      </c>
      <c r="I66" s="147">
        <f>_xlfn.IFNA(VLOOKUP(CONCATENATE("rtl_ipcautre",$B66),MSNA_Outcomes_IPC!$A:$H,8, FALSE),0)</f>
        <v>0</v>
      </c>
      <c r="J66" s="147">
        <f>_xlfn.IFNA(VLOOKUP(CONCATENATE("rtl_ipcnsp",$B66),MSNA_Outcomes_IPC!$A:$H,8, FALSE),0)</f>
        <v>0</v>
      </c>
      <c r="K66" s="20" t="str">
        <f t="shared" si="7"/>
        <v xml:space="preserve">Dans la préfecture de Sangha-Mbaere, pour la sous-préfecture de Bambio, le pourcentage de ménages ayant quitté la localité d'origine (principale raison du premier déplacement) à cause de CONFLITS COMMUNAUTAIRES est de 0 %, à cause de CONFLITS ARMES (inclus affrontements et attaques armées) est de 0 %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66" s="147">
        <f>_xlfn.IFNA(VLOOKUP(CONCATENATE("length_idp_ipc1_mois",$B66),MSNA_Outcomes_IPC!$A:$H,8, FALSE),0)</f>
        <v>0</v>
      </c>
      <c r="M66" s="147">
        <f>_xlfn.IFNA(VLOOKUP(CONCATENATE("length_idp_ipc1_3_mois",$B66),MSNA_Outcomes_IPC!$A:$H,8, FALSE),0)</f>
        <v>0</v>
      </c>
      <c r="N66" s="147">
        <f>_xlfn.IFNA(VLOOKUP(CONCATENATE("length_idp_ipc 3_5_mois",$B66),MSNA_Outcomes_IPC!$A:$H,8, FALSE),0)</f>
        <v>0</v>
      </c>
      <c r="O66" s="147">
        <f>_xlfn.IFNA(VLOOKUP(CONCATENATE("length_idp_ipc5_12_mois",$B66),MSNA_Outcomes_IPC!$A:$H,8, FALSE),0)</f>
        <v>0</v>
      </c>
      <c r="P66" s="147">
        <f>_xlfn.IFNA(VLOOKUP(CONCATENATE("length_idp_ipc12_mois_ou_plus",$B66),MSNA_Outcomes_IPC!$A:$H,8, FALSE),0)</f>
        <v>0</v>
      </c>
      <c r="Q66" s="147">
        <f>_xlfn.IFNA(VLOOKUP(CONCATENATE("length_idp_ipcnsp",$B66),MSNA_Outcomes_IPC!$A:$H,8, FALSE),0)</f>
        <v>0</v>
      </c>
      <c r="R66" s="20" t="str">
        <f t="shared" si="8"/>
        <v xml:space="preserve">Dans la préfecture de Sangha-Mbaere, pour la sous-préfecture de Bambio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0% et le pourcentage de ménages déplacés depuis PLUS D'UN AN est de 0 %. Le pourcentage de NON REPONDANTS est de 0%. </v>
      </c>
      <c r="S66" s="147">
        <f>_xlfn.IFNA(VLOOKUP(CONCATENATE("pin_mssc_rev4",$B66),MSNA_Outcomes_IPC!$A:$H,8, FALSE),0)</f>
        <v>0.66519732527278796</v>
      </c>
      <c r="T66" s="147">
        <f>_xlfn.IFNA(VLOOKUP(CONCATENATE("pin_mssc_rev3",$B66),MSNA_Outcomes_IPC!$A:$H,8, FALSE),0)</f>
        <v>0.26924596296056602</v>
      </c>
      <c r="U66" s="147">
        <f>_xlfn.IFNA(VLOOKUP(CONCATENATE("pin_mssc_rev2",$B66),MSNA_Outcomes_IPC!$A:$H,8, FALSE),0)</f>
        <v>6.5556711766645806E-2</v>
      </c>
      <c r="V66" s="147">
        <f>_xlfn.IFNA(VLOOKUP(CONCATENATE("pin_mssc_rev1",$B66),MSNA_Outcomes_IPC!$A:$H,8, FALSE),0)</f>
        <v>0</v>
      </c>
      <c r="W66" s="20" t="str">
        <f t="shared" si="9"/>
        <v xml:space="preserve">Dans la préfecture de Sangha-Mbaere, pour la sous-préfecture de Bambio, le pourcentage de ménages ayant moins de 50'000 XAF de revenu total pour le ménage par mois est de 67%, le pourcentage ayant entre 50'000 XAF et 100 000 XAF de revenu total par mois s'élève à 27 %, tandis que le pourcentage ayant entre 100'000 XAF et 200'000 XAF de revenu total pour le ménage par mois est de 7 % et que la part ayant plus de 200'000 XAF de revenu total par mois est de 0%. </v>
      </c>
      <c r="X66" s="147">
        <f>_xlfn.IFNA(VLOOKUP(CONCATENATE("pin_mssc_dep1",$B66),MSNA_Outcomes_IPC!$A:$H,8, FALSE),0)</f>
        <v>1.2032770103970599E-2</v>
      </c>
      <c r="Y66" s="147">
        <f>_xlfn.IFNA(VLOOKUP(CONCATENATE("pin_mssc_dep2",$B66),MSNA_Outcomes_IPC!$A:$H,8, FALSE),0)</f>
        <v>0.15527698108070101</v>
      </c>
      <c r="Z66" s="147">
        <f>_xlfn.IFNA(VLOOKUP(CONCATENATE("pin_mssc_dep3",$B66),MSNA_Outcomes_IPC!$A:$H,8, FALSE),0)</f>
        <v>0.31758277565239301</v>
      </c>
      <c r="AA66" s="147">
        <f>_xlfn.IFNA(VLOOKUP(CONCATENATE("pin_mssc_dep4",$B66),MSNA_Outcomes_IPC!$A:$H,8, FALSE),0)</f>
        <v>0.19794524473035199</v>
      </c>
      <c r="AB66" s="147">
        <f>_xlfn.IFNA(VLOOKUP(CONCATENATE("pin_mssc_dep5",$B66),MSNA_Outcomes_IPC!$A:$H,8, FALSE),0)</f>
        <v>0.31716222843258202</v>
      </c>
      <c r="AC66" s="20" t="str">
        <f t="shared" si="10"/>
        <v xml:space="preserve">Dans la préfecture de Sangha-Mbaere, pour la sous-préfecture de Bambio, le pourcentage de ménages dont MOINS DE 30% DES DEPENSES sont consacrées à la NOURRITURE est de 1%, le pourcentage dont ENTRE 30% ET 50% des DEPENSES sont consacrées à la NOURRITURE est de 16 %, tandis que le pourcentage de ménages dont ENTRE 50% et 65% des DEPENSES sont consacrées à la NOURRITURE est de 32 %. La part ménages consacrant ENTRE 65% ET 75% DE LEURS DEPENSES à la NOURRITURE est de 20 % et le pourcentage consacrant PLUS DE 75% DE LEURS DEPENSES à la NOURRITURE est de 32%. </v>
      </c>
      <c r="AD66" s="147">
        <f>_xlfn.IFNA(VLOOKUP(CONCATENATE("secal_2_durable_ipc100%_durable",$B66),MSNA_Outcomes_IPC!$A:$H,8, FALSE),0)</f>
        <v>0.12292277615748699</v>
      </c>
      <c r="AE66" s="147">
        <f>_xlfn.IFNA(VLOOKUP(CONCATENATE("secal_2_durable_ipc75+_durable",$B66),MSNA_Outcomes_IPC!$A:$H,8, FALSE),0)</f>
        <v>0.50890238793653897</v>
      </c>
      <c r="AF66" s="147">
        <f>_xlfn.IFNA(VLOOKUP(CONCATENATE("secal_2_durable_ipc50+_durable",$B66),MSNA_Outcomes_IPC!$A:$H,8, FALSE),0)</f>
        <v>0.32110273237386699</v>
      </c>
      <c r="AG66" s="147">
        <f>_xlfn.IFNA(VLOOKUP(CONCATENATE("secal_2_durable_ipc50-_durable",$B66),MSNA_Outcomes_IPC!$A:$H,8, FALSE),0)</f>
        <v>4.7072103532106897E-2</v>
      </c>
      <c r="AH66" s="147">
        <f>_xlfn.IFNA(VLOOKUP(CONCATENATE("secal_2_durable_ipc0_durable",$B66),MSNA_Outcomes_IPC!$A:$H,8, FALSE),0)</f>
        <v>0</v>
      </c>
      <c r="AI66" s="20" t="str">
        <f t="shared" si="11"/>
        <v xml:space="preserve">Dans la préfecture de Sangha-Mbaere, pour la sous-préfecture de Bambio , le pourcentage de ménages dont TOUS les aliments consommés proviennent de SOURCES DURABLES (propre prod, achats, chasse, troc) est de 12%, le pourcentage dont LA MAJORITE des aliments consommés (&gt; 75%) proviennent de SOURCES DURABLES (propre prod, achats, chasse, troc) est de 51%, le pourcentage dont PLUS DE LA MOITIE des aliments consommés (&gt; 50%) proviennent de SOURCES DURABLES (propre prod, achats, chasse, troc) est de 32%, le pourcentage de menages dont SEULE lA MOITIE OU MOINS des aliments consommés (&lt;= 50%) proviennent de SOURCES DURABLES (propre prod, achats, chasse, troc) est de 5%, le pourcentage de ménages  dont tous les aliments consommés proviennent de SOURCES NON DURABLES (emprunt, dons, aide) est de 0%. </v>
      </c>
      <c r="AJ66" s="147">
        <f>_xlfn.IFNA(VLOOKUP(CONCATENATE("secal_6_ipcNA",$B66),MSNA_Outcomes_IPC!$A:$H,8, FALSE),0)</f>
        <v>0.28606339894573002</v>
      </c>
      <c r="AK66" s="20" t="str">
        <f t="shared" si="12"/>
        <v xml:space="preserve">Dans la préfecture de Sangha-Mbaere, pour la sous-préfecture de Bambio, le pourcentage de ménages déclarant avoir PRATIQUE L'AGRICULTURE DE FACON OPTIMALE, au cours de la saison, est de 29%. </v>
      </c>
      <c r="AL66" s="147">
        <f>_xlfn.IFNA(VLOOKUP(CONCATENATE("secal_6_raisons_ipcautre_activite",$B66),MSNA_Outcomes_IPC!$A:$H,8, FALSE),0)</f>
        <v>4.1474654382980002E-2</v>
      </c>
      <c r="AM66" s="147">
        <f>_xlfn.IFNA(VLOOKUP(CONCATENATE("secal_6_raisons_ipcmanque_semences_staff_fin_natur",$B66),MSNA_Outcomes_IPC!$A:$H,8, FALSE),0)</f>
        <v>0.95852534561701996</v>
      </c>
      <c r="AN66" s="147">
        <f>_xlfn.IFNA(VLOOKUP(CONCATENATE("secal_6_raisons_ipcinsecurite",$B66),MSNA_Outcomes_IPC!$A:$H,8, FALSE),0)</f>
        <v>0</v>
      </c>
      <c r="AO66" s="20" t="str">
        <f t="shared" si="13"/>
        <v>Dans la préfecture de Sangha-Mbaere, pour la sous-préfecture de Bambio, parmi les personnes ayant déclaré une pratique non optimale de l'agriculture optimale ou pas de pratique du tout, le % de ménages déclarant n'avoir JAMAIS CULTIVE / AUTRES SOURCES DE REVENUS s'élève à 4%.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96%. Enfin le pourcentage déclarant ne pas avoir pratiqué de façon optimale l'agriculture à cause de l'INSECURITE LORS DE LA CULTURE OU DE LA RECOLTE (Raisons principale uniquement) est de 0%.</v>
      </c>
      <c r="AP66" s="92"/>
      <c r="AQ66" s="93"/>
      <c r="AR66" s="93"/>
      <c r="AS66" s="93"/>
      <c r="AT66" s="93"/>
      <c r="AU66" s="93"/>
      <c r="AV66" s="20" t="str">
        <f t="shared" si="14"/>
        <v xml:space="preserve">Dans la préfecture de Sangha-Mbaere, pour la sous-préfecture de Bambio,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66" s="92"/>
      <c r="AX66" s="93"/>
      <c r="AY66" s="93"/>
      <c r="AZ66" s="93"/>
      <c r="BA66" s="93"/>
      <c r="BB66" s="20" t="str">
        <f t="shared" si="15"/>
        <v xml:space="preserve">Dans la préfecture de Sangha-Mbaere, pour la sous-préfecture de Bambio,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66" s="147">
        <f>_xlfn.IFNA(VLOOKUP(CONCATENATE("wash_ipcSA_surlelieu",$B66),MSNA_Outcomes_IPC!$A:$H,8, FALSE),0)</f>
        <v>6.0163850519852902E-3</v>
      </c>
      <c r="BD66" s="147">
        <f>_xlfn.IFNA(VLOOKUP(CONCATENATE("wash_ipcSA_30-",$B66),MSNA_Outcomes_IPC!$A:$H,8, FALSE),0)</f>
        <v>0.33580002494108402</v>
      </c>
      <c r="BE66" s="147">
        <f>_xlfn.IFNA(VLOOKUP(CONCATENATE("wash_ipcSA_30+",$B66),MSNA_Outcomes_IPC!$A:$H,8, FALSE),0)</f>
        <v>0.56222624641364005</v>
      </c>
      <c r="BF66" s="147">
        <f>_xlfn.IFNA(VLOOKUP(CONCATENATE("wash_ipcSnA",$B66),MSNA_Outcomes_IPC!$A:$H,8, FALSE),0)</f>
        <v>6.0163850519852902E-3</v>
      </c>
      <c r="BG66" s="147">
        <f>_xlfn.IFNA(VLOOKUP(CONCATENATE("wash_ipcsurface",$B66),MSNA_Outcomes_IPC!$A:$H,8, FALSE),0)</f>
        <v>8.9940958541305599E-2</v>
      </c>
      <c r="BH66" s="131" t="str">
        <f t="shared" si="16"/>
        <v xml:space="preserve">Dans la préfecture de Sangha-Mbaere, pour la sous-préfecture de Bambio, la porportion de ménages déclarant que l'eau provient d'une SOURCE AMELIOREE DISPONIBLE SUR LE LIEU est de 1%. La proportion déclarant que l'eau provient d'une SOURCE AMELIOREE et est DISPONIBLE A MOINS DE 30 MINUTES (aller-retour et temps d'attente inclu) s'élève à 
34% et le pourcentage déclarant une SOURCE AMELIOREE DISPONIBLE A PLUS DE 30 minutes (aller-retour et temps d'attente inclu) est de 56%. La proportion de ménages déclarant que l'eau provient d'une SOURCES NON AMELIOREE est de 1% et que l'eau provient directement des rivières, lacs, surface, etc., de 9%. </v>
      </c>
    </row>
    <row r="67" spans="1:60" ht="90.75" customHeight="1">
      <c r="A67" s="28" t="s">
        <v>123</v>
      </c>
      <c r="B67" s="80" t="s">
        <v>125</v>
      </c>
      <c r="C67" s="146">
        <f>_xlfn.IFNA(VLOOKUP(CONCATENATE("rtl_ipcconflit_comm",$B67),MSNA_Outcomes_IPC!$A:$H,8, FALSE),0)</f>
        <v>0</v>
      </c>
      <c r="D67" s="147">
        <f>_xlfn.IFNA(VLOOKUP(CONCATENATE("rtl_ipcconflit_arme",$B67),MSNA_Outcomes_IPC!$A:$H,8, FALSE),0)</f>
        <v>0</v>
      </c>
      <c r="E67" s="147">
        <f>_xlfn.IFNA(VLOOKUP(CONCATENATE("rtl_ipctranshumance",$B67),MSNA_Outcomes_IPC!$A:$H,8, FALSE),0)</f>
        <v>0</v>
      </c>
      <c r="F67" s="147">
        <f>_xlfn.IFNA(VLOOKUP(CONCATENATE("rtl_ipccatastophe_nat",$B67),MSNA_Outcomes_IPC!$A:$H,8, FALSE),0)</f>
        <v>0</v>
      </c>
      <c r="G67" s="147">
        <f>_xlfn.IFNA(VLOOKUP(CONCATENATE("rtl_ipcrecherche_service",$B67),MSNA_Outcomes_IPC!$A:$H,8, FALSE),0)</f>
        <v>0</v>
      </c>
      <c r="H67" s="147">
        <v>0</v>
      </c>
      <c r="I67" s="147">
        <f>_xlfn.IFNA(VLOOKUP(CONCATENATE("rtl_ipcautre",$B67),MSNA_Outcomes_IPC!$A:$H,8, FALSE),0)</f>
        <v>0</v>
      </c>
      <c r="J67" s="147">
        <f>_xlfn.IFNA(VLOOKUP(CONCATENATE("rtl_ipcnsp",$B67),MSNA_Outcomes_IPC!$A:$H,8, FALSE),0)</f>
        <v>0</v>
      </c>
      <c r="K67" s="20" t="str">
        <f t="shared" si="7"/>
        <v xml:space="preserve">Dans la préfecture de Sangha-Mbaere, pour la sous-préfecture de Bayanga, le pourcentage de ménages ayant quitté la localité d'origine (principale raison du premier déplacement) à cause de CONFLITS COMMUNAUTAIRES est de 0 %, à cause de CONFLITS ARMES (inclus affrontements et attaques armées) est de 0 % , à cause de l'ARRIVEE DE GROUPES D'ELEVEURS TRANSHUMANTS (armés ou non) est de 0 %, à cause de CATASTROPHES NATURELLES (inondations, feux de brousse,…) est de 0 %, à cause de la RECHERCHE DE SERVICES (santé, éducation, etc.) est de 0 %, à cause de la RECHERCHE DE MOYENS D'EXISTENCE est de 0 % , à cause d'une AUTRE RAISON est de 0 %. Le pourcentage de NON REPONDANT est de 0%. </v>
      </c>
      <c r="L67" s="147">
        <f>_xlfn.IFNA(VLOOKUP(CONCATENATE("length_idp_ipc1_mois",$B67),MSNA_Outcomes_IPC!$A:$H,8, FALSE),0)</f>
        <v>0</v>
      </c>
      <c r="M67" s="147">
        <f>_xlfn.IFNA(VLOOKUP(CONCATENATE("length_idp_ipc1_3_mois",$B67),MSNA_Outcomes_IPC!$A:$H,8, FALSE),0)</f>
        <v>0</v>
      </c>
      <c r="N67" s="147">
        <f>_xlfn.IFNA(VLOOKUP(CONCATENATE("length_idp_ipc 3_5_mois",$B67),MSNA_Outcomes_IPC!$A:$H,8, FALSE),0)</f>
        <v>0</v>
      </c>
      <c r="O67" s="147">
        <f>_xlfn.IFNA(VLOOKUP(CONCATENATE("length_idp_ipc5_12_mois",$B67),MSNA_Outcomes_IPC!$A:$H,8, FALSE),0)</f>
        <v>0</v>
      </c>
      <c r="P67" s="147">
        <f>_xlfn.IFNA(VLOOKUP(CONCATENATE("length_idp_ipc12_mois_ou_plus",$B67),MSNA_Outcomes_IPC!$A:$H,8, FALSE),0)</f>
        <v>0</v>
      </c>
      <c r="Q67" s="147">
        <f>_xlfn.IFNA(VLOOKUP(CONCATENATE("length_idp_ipcnsp",$B67),MSNA_Outcomes_IPC!$A:$H,8, FALSE),0)</f>
        <v>0</v>
      </c>
      <c r="R67" s="20" t="str">
        <f t="shared" si="8"/>
        <v xml:space="preserve">Dans la préfecture de Sangha-Mbaere, pour la sous-préfecture de Bayanga et pour les personnes déplacées, le pourcentage de ménages déplacés depuis MOINS D'1 MOIS est de 0%, le pourcentage déplacés depuis ENTRE 1 ET 3 MOIS est de 0%, le pourcentage de ménages déplacés depuis ENTRE 3 et 5 MOIS est de 0%, le pourcentage déplacés depuis ENTRE 5 MOIS ET UN AN est de 0% et le pourcentage de ménages déplacés depuis PLUS D'UN AN est de 0 %. Le pourcentage de NON REPONDANTS est de 0%. </v>
      </c>
      <c r="S67" s="147">
        <f>_xlfn.IFNA(VLOOKUP(CONCATENATE("pin_mssc_rev4",$B67),MSNA_Outcomes_IPC!$A:$H,8, FALSE),0)</f>
        <v>0.90045376257988197</v>
      </c>
      <c r="T67" s="147">
        <f>_xlfn.IFNA(VLOOKUP(CONCATENATE("pin_mssc_rev3",$B67),MSNA_Outcomes_IPC!$A:$H,8, FALSE),0)</f>
        <v>6.0802530479409103E-2</v>
      </c>
      <c r="U67" s="147">
        <f>_xlfn.IFNA(VLOOKUP(CONCATENATE("pin_mssc_rev2",$B67),MSNA_Outcomes_IPC!$A:$H,8, FALSE),0)</f>
        <v>3.8743706940709298E-2</v>
      </c>
      <c r="V67" s="147">
        <f>_xlfn.IFNA(VLOOKUP(CONCATENATE("pin_mssc_rev1",$B67),MSNA_Outcomes_IPC!$A:$H,8, FALSE),0)</f>
        <v>0</v>
      </c>
      <c r="W67" s="20" t="str">
        <f t="shared" si="9"/>
        <v xml:space="preserve">Dans la préfecture de Sangha-Mbaere, pour la sous-préfecture de Bayanga, le pourcentage de ménages ayant moins de 50'000 XAF de revenu total pour le ménage par mois est de 90%, le pourcentage ayant entre 50'000 XAF et 100 000 XAF de revenu total par mois s'élève à 6 %, tandis que le pourcentage ayant entre 100'000 XAF et 200'000 XAF de revenu total pour le ménage par mois est de 4 % et que la part ayant plus de 200'000 XAF de revenu total par mois est de 0%. </v>
      </c>
      <c r="X67" s="147">
        <f>_xlfn.IFNA(VLOOKUP(CONCATENATE("pin_mssc_dep1",$B67),MSNA_Outcomes_IPC!$A:$H,8, FALSE),0)</f>
        <v>0.146145713192286</v>
      </c>
      <c r="Y67" s="147">
        <f>_xlfn.IFNA(VLOOKUP(CONCATENATE("pin_mssc_dep2",$B67),MSNA_Outcomes_IPC!$A:$H,8, FALSE),0)</f>
        <v>0.194885981353008</v>
      </c>
      <c r="Z67" s="147">
        <f>_xlfn.IFNA(VLOOKUP(CONCATENATE("pin_mssc_dep3",$B67),MSNA_Outcomes_IPC!$A:$H,8, FALSE),0)</f>
        <v>0.20680046937184801</v>
      </c>
      <c r="AA67" s="147">
        <f>_xlfn.IFNA(VLOOKUP(CONCATENATE("pin_mssc_dep4",$B67),MSNA_Outcomes_IPC!$A:$H,8, FALSE),0)</f>
        <v>0.168772227023952</v>
      </c>
      <c r="AB67" s="147">
        <f>_xlfn.IFNA(VLOOKUP(CONCATENATE("pin_mssc_dep5",$B67),MSNA_Outcomes_IPC!$A:$H,8, FALSE),0)</f>
        <v>0.28339560905890498</v>
      </c>
      <c r="AC67" s="20" t="str">
        <f t="shared" si="10"/>
        <v xml:space="preserve">Dans la préfecture de Sangha-Mbaere, pour la sous-préfecture de Bayanga, le pourcentage de ménages dont MOINS DE 30% DES DEPENSES sont consacrées à la NOURRITURE est de 15%, le pourcentage dont ENTRE 30% ET 50% des DEPENSES sont consacrées à la NOURRITURE est de 19 %, tandis que le pourcentage de ménages dont ENTRE 50% et 65% des DEPENSES sont consacrées à la NOURRITURE est de 21 %. La part ménages consacrant ENTRE 65% ET 75% DE LEURS DEPENSES à la NOURRITURE est de 17 % et le pourcentage consacrant PLUS DE 75% DE LEURS DEPENSES à la NOURRITURE est de 28%. </v>
      </c>
      <c r="AD67" s="147">
        <f>_xlfn.IFNA(VLOOKUP(CONCATENATE("secal_2_durable_ipc100%_durable",$B67),MSNA_Outcomes_IPC!$A:$H,8, FALSE),0)</f>
        <v>0.149398993499644</v>
      </c>
      <c r="AE67" s="147">
        <f>_xlfn.IFNA(VLOOKUP(CONCATENATE("secal_2_durable_ipc75+_durable",$B67),MSNA_Outcomes_IPC!$A:$H,8, FALSE),0)</f>
        <v>0.46673665988801</v>
      </c>
      <c r="AF67" s="147">
        <f>_xlfn.IFNA(VLOOKUP(CONCATENATE("secal_2_durable_ipc50+_durable",$B67),MSNA_Outcomes_IPC!$A:$H,8, FALSE),0)</f>
        <v>0.27895318004063901</v>
      </c>
      <c r="AG67" s="147">
        <f>_xlfn.IFNA(VLOOKUP(CONCATENATE("secal_2_durable_ipc50-_durable",$B67),MSNA_Outcomes_IPC!$A:$H,8, FALSE),0)</f>
        <v>0.104911166571707</v>
      </c>
      <c r="AH67" s="147">
        <f>_xlfn.IFNA(VLOOKUP(CONCATENATE("secal_2_durable_ipc0_durable",$B67),MSNA_Outcomes_IPC!$A:$H,8, FALSE),0)</f>
        <v>0</v>
      </c>
      <c r="AI67" s="20" t="str">
        <f t="shared" si="11"/>
        <v xml:space="preserve">Dans la préfecture de Sangha-Mbaere, pour la sous-préfecture de Bayanga , le pourcentage de ménages dont TOUS les aliments consommés proviennent de SOURCES DURABLES (propre prod, achats, chasse, troc) est de 15%, le pourcentage dont LA MAJORITE des aliments consommés (&gt; 75%) proviennent de SOURCES DURABLES (propre prod, achats, chasse, troc) est de 47%, le pourcentage dont PLUS DE LA MOITIE des aliments consommés (&gt; 50%) proviennent de SOURCES DURABLES (propre prod, achats, chasse, troc) est de 28%, le pourcentage de menages dont SEULE lA MOITIE OU MOINS des aliments consommés (&lt;= 50%) proviennent de SOURCES DURABLES (propre prod, achats, chasse, troc) est de 10%, le pourcentage de ménages  dont tous les aliments consommés proviennent de SOURCES NON DURABLES (emprunt, dons, aide) est de 0%. </v>
      </c>
      <c r="AJ67" s="147">
        <f>_xlfn.IFNA(VLOOKUP(CONCATENATE("secal_6_ipcNA",$B67),MSNA_Outcomes_IPC!$A:$H,8, FALSE),0)</f>
        <v>0.87307433405898205</v>
      </c>
      <c r="AK67" s="20" t="str">
        <f t="shared" si="12"/>
        <v xml:space="preserve">Dans la préfecture de Sangha-Mbaere, pour la sous-préfecture de Bayanga, le pourcentage de ménages déclarant avoir PRATIQUE L'AGRICULTURE DE FACON OPTIMALE, au cours de la saison, est de 87%. </v>
      </c>
      <c r="AL67" s="147">
        <f>_xlfn.IFNA(VLOOKUP(CONCATENATE("secal_6_raisons_ipcautre_activite",$B67),MSNA_Outcomes_IPC!$A:$H,8, FALSE),0)</f>
        <v>0</v>
      </c>
      <c r="AM67" s="147">
        <f>_xlfn.IFNA(VLOOKUP(CONCATENATE("secal_6_raisons_ipcmanque_semences_staff_fin_natur",$B67),MSNA_Outcomes_IPC!$A:$H,8, FALSE),0)</f>
        <v>1</v>
      </c>
      <c r="AN67" s="147">
        <f>_xlfn.IFNA(VLOOKUP(CONCATENATE("secal_6_raisons_ipcinsecurite",$B67),MSNA_Outcomes_IPC!$A:$H,8, FALSE),0)</f>
        <v>0</v>
      </c>
      <c r="AO67" s="20" t="str">
        <f t="shared" si="13"/>
        <v>Dans la préfecture de Sangha-Mbaere, pour la sous-préfecture de Bayanga,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100%. Enfin le pourcentage déclarant ne pas avoir pratiqué de façon optimale l'agriculture à cause de l'INSECURITE LORS DE LA CULTURE OU DE LA RECOLTE (Raisons principale uniquement) est de 0%.</v>
      </c>
      <c r="AP67" s="92"/>
      <c r="AQ67" s="93"/>
      <c r="AR67" s="93"/>
      <c r="AS67" s="93"/>
      <c r="AT67" s="93"/>
      <c r="AU67" s="93"/>
      <c r="AV67" s="20" t="str">
        <f t="shared" si="14"/>
        <v xml:space="preserve">Dans la préfecture de Sangha-Mbaere, pour la sous-préfecture de Bayanga,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67" s="92"/>
      <c r="AX67" s="93"/>
      <c r="AY67" s="93"/>
      <c r="AZ67" s="93"/>
      <c r="BA67" s="93"/>
      <c r="BB67" s="20" t="str">
        <f t="shared" si="15"/>
        <v xml:space="preserve">Dans la préfecture de Sangha-Mbaere, pour la sous-préfecture de Bayanga,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67" s="147">
        <f>_xlfn.IFNA(VLOOKUP(CONCATENATE("wash_ipcSA_surlelieu",$B67),MSNA_Outcomes_IPC!$A:$H,8, FALSE),0)</f>
        <v>1.16782006913859E-2</v>
      </c>
      <c r="BD67" s="147">
        <f>_xlfn.IFNA(VLOOKUP(CONCATENATE("wash_ipcSA_30-",$B67),MSNA_Outcomes_IPC!$A:$H,8, FALSE),0)</f>
        <v>0.70143142709536999</v>
      </c>
      <c r="BE67" s="147">
        <f>_xlfn.IFNA(VLOOKUP(CONCATENATE("wash_ipcSA_30+",$B67),MSNA_Outcomes_IPC!$A:$H,8, FALSE),0)</f>
        <v>0.17846006149191601</v>
      </c>
      <c r="BF67" s="147">
        <f>_xlfn.IFNA(VLOOKUP(CONCATENATE("wash_ipcSnA",$B67),MSNA_Outcomes_IPC!$A:$H,8, FALSE),0)</f>
        <v>1.16782006913859E-2</v>
      </c>
      <c r="BG67" s="147">
        <f>_xlfn.IFNA(VLOOKUP(CONCATENATE("wash_ipcsurface",$B67),MSNA_Outcomes_IPC!$A:$H,8, FALSE),0)</f>
        <v>9.6752110029941801E-2</v>
      </c>
      <c r="BH67" s="131" t="str">
        <f t="shared" si="16"/>
        <v xml:space="preserve">Dans la préfecture de Sangha-Mbaere, pour la sous-préfecture de Bayanga, la porportion de ménages déclarant que l'eau provient d'une SOURCE AMELIOREE DISPONIBLE SUR LE LIEU est de 1%. La proportion déclarant que l'eau provient d'une SOURCE AMELIOREE et est DISPONIBLE A MOINS DE 30 MINUTES (aller-retour et temps d'attente inclu) s'élève à 
70% et le pourcentage déclarant une SOURCE AMELIOREE DISPONIBLE A PLUS DE 30 minutes (aller-retour et temps d'attente inclu) est de 18%. La proportion de ménages déclarant que l'eau provient d'une SOURCES NON AMELIOREE est de 1% et que l'eau provient directement des rivières, lacs, surface, etc., de 10%. </v>
      </c>
    </row>
    <row r="68" spans="1:60" ht="90.75" customHeight="1">
      <c r="A68" s="28" t="s">
        <v>123</v>
      </c>
      <c r="B68" s="80" t="s">
        <v>126</v>
      </c>
      <c r="C68" s="146">
        <f>_xlfn.IFNA(VLOOKUP(CONCATENATE("rtl_ipcconflit_comm",$B68),MSNA_Outcomes_IPC!$A:$H,8, FALSE),0)</f>
        <v>0.209243469067384</v>
      </c>
      <c r="D68" s="147">
        <f>_xlfn.IFNA(VLOOKUP(CONCATENATE("rtl_ipcconflit_arme",$B68),MSNA_Outcomes_IPC!$A:$H,8, FALSE),0)</f>
        <v>0.38324133522341203</v>
      </c>
      <c r="E68" s="147">
        <f>_xlfn.IFNA(VLOOKUP(CONCATENATE("rtl_ipctranshumance",$B68),MSNA_Outcomes_IPC!$A:$H,8, FALSE),0)</f>
        <v>5.1140996756660798E-2</v>
      </c>
      <c r="F68" s="147">
        <f>_xlfn.IFNA(VLOOKUP(CONCATENATE("rtl_ipccatastophe_nat",$B68),MSNA_Outcomes_IPC!$A:$H,8, FALSE),0)</f>
        <v>2.51978110442799E-2</v>
      </c>
      <c r="G68" s="147">
        <f>_xlfn.IFNA(VLOOKUP(CONCATENATE("rtl_ipcrecherche_service",$B68),MSNA_Outcomes_IPC!$A:$H,8, FALSE),0)</f>
        <v>8.1742695120782999E-2</v>
      </c>
      <c r="H68" s="147">
        <v>0.2</v>
      </c>
      <c r="I68" s="147">
        <v>0.05</v>
      </c>
      <c r="J68" s="147">
        <f>_xlfn.IFNA(VLOOKUP(CONCATENATE("rtl_ipcnsp",$B68),MSNA_Outcomes_IPC!$A:$H,8, FALSE),0)</f>
        <v>0</v>
      </c>
      <c r="K68" s="20" t="str">
        <f t="shared" si="7"/>
        <v xml:space="preserve">Dans la préfecture de Sangha-Mbaere, pour la sous-préfecture de Nola, le pourcentage de ménages ayant quitté la localité d'origine (principale raison du premier déplacement) à cause de CONFLITS COMMUNAUTAIRES est de 21 %, à cause de CONFLITS ARMES (inclus affrontements et attaques armées) est de 38 % , à cause de l'ARRIVEE DE GROUPES D'ELEVEURS TRANSHUMANTS (armés ou non) est de 5 %, à cause de CATASTROPHES NATURELLES (inondations, feux de brousse,…) est de 3 %, à cause de la RECHERCHE DE SERVICES (santé, éducation, etc.) est de 8 %, à cause de la RECHERCHE DE MOYENS D'EXISTENCE est de 20 % , à cause d'une AUTRE RAISON est de 5 %. Le pourcentage de NON REPONDANT est de 0%. </v>
      </c>
      <c r="L68" s="147">
        <f>_xlfn.IFNA(VLOOKUP(CONCATENATE("length_idp_ipc1_mois",$B68),MSNA_Outcomes_IPC!$A:$H,8, FALSE),0)</f>
        <v>0</v>
      </c>
      <c r="M68" s="147">
        <f>_xlfn.IFNA(VLOOKUP(CONCATENATE("length_idp_ipc1_3_mois",$B68),MSNA_Outcomes_IPC!$A:$H,8, FALSE),0)</f>
        <v>1.33692207287892E-2</v>
      </c>
      <c r="N68" s="147">
        <f>_xlfn.IFNA(VLOOKUP(CONCATENATE("length_idp_ipc 3_5_mois",$B68),MSNA_Outcomes_IPC!$A:$H,8, FALSE),0)</f>
        <v>0.10330918121421501</v>
      </c>
      <c r="O68" s="147">
        <f>_xlfn.IFNA(VLOOKUP(CONCATENATE("length_idp_ipc5_12_mois",$B68),MSNA_Outcomes_IPC!$A:$H,8, FALSE),0)</f>
        <v>0.21563982217323699</v>
      </c>
      <c r="P68" s="147">
        <f>_xlfn.IFNA(VLOOKUP(CONCATENATE("length_idp_ipc12_mois_ou_plus",$B68),MSNA_Outcomes_IPC!$A:$H,8, FALSE),0)</f>
        <v>0.65164533763119403</v>
      </c>
      <c r="Q68" s="147">
        <f>_xlfn.IFNA(VLOOKUP(CONCATENATE("length_idp_ipcnsp",$B68),MSNA_Outcomes_IPC!$A:$H,8, FALSE),0)</f>
        <v>1.6036438252565201E-2</v>
      </c>
      <c r="R68" s="20" t="str">
        <f t="shared" si="8"/>
        <v xml:space="preserve">Dans la préfecture de Sangha-Mbaere, pour la sous-préfecture de Nola et pour les personnes déplacées, le pourcentage de ménages déplacés depuis MOINS D'1 MOIS est de 0%, le pourcentage déplacés depuis ENTRE 1 ET 3 MOIS est de 1%, le pourcentage de ménages déplacés depuis ENTRE 3 et 5 MOIS est de 10%, le pourcentage déplacés depuis ENTRE 5 MOIS ET UN AN est de 22% et le pourcentage de ménages déplacés depuis PLUS D'UN AN est de 65 %. Le pourcentage de NON REPONDANTS est de 2%. </v>
      </c>
      <c r="S68" s="147">
        <f>_xlfn.IFNA(VLOOKUP(CONCATENATE("pin_mssc_rev4",$B68),MSNA_Outcomes_IPC!$A:$H,8, FALSE),0)</f>
        <v>0.99532567044137499</v>
      </c>
      <c r="T68" s="147">
        <f>_xlfn.IFNA(VLOOKUP(CONCATENATE("pin_mssc_rev3",$B68),MSNA_Outcomes_IPC!$A:$H,8, FALSE),0)</f>
        <v>1.34244219372307E-3</v>
      </c>
      <c r="U68" s="147">
        <f>_xlfn.IFNA(VLOOKUP(CONCATENATE("pin_mssc_rev2",$B68),MSNA_Outcomes_IPC!$A:$H,8, FALSE),0)</f>
        <v>3.3318873649014901E-3</v>
      </c>
      <c r="V68" s="147">
        <f>_xlfn.IFNA(VLOOKUP(CONCATENATE("pin_mssc_rev1",$B68),MSNA_Outcomes_IPC!$A:$H,8, FALSE),0)</f>
        <v>0</v>
      </c>
      <c r="W68" s="20" t="str">
        <f t="shared" si="9"/>
        <v xml:space="preserve">Dans la préfecture de Sangha-Mbaere, pour la sous-préfecture de Nola, le pourcentage de ménages ayant moins de 50'000 XAF de revenu total pour le ménage par mois est de 100%, le pourcentage ayant entre 50'000 XAF et 100 000 XAF de revenu total par mois s'élève à 0 %, tandis que le pourcentage ayant entre 100'000 XAF et 200'000 XAF de revenu total pour le ménage par mois est de 0 % et que la part ayant plus de 200'000 XAF de revenu total par mois est de 0%. </v>
      </c>
      <c r="X68" s="147">
        <f>_xlfn.IFNA(VLOOKUP(CONCATENATE("pin_mssc_dep1",$B68),MSNA_Outcomes_IPC!$A:$H,8, FALSE),0)</f>
        <v>0.115383666906133</v>
      </c>
      <c r="Y68" s="147">
        <f>_xlfn.IFNA(VLOOKUP(CONCATENATE("pin_mssc_dep2",$B68),MSNA_Outcomes_IPC!$A:$H,8, FALSE),0)</f>
        <v>0.150836302895584</v>
      </c>
      <c r="Z68" s="147">
        <f>_xlfn.IFNA(VLOOKUP(CONCATENATE("pin_mssc_dep3",$B68),MSNA_Outcomes_IPC!$A:$H,8, FALSE),0)</f>
        <v>0.189002831044111</v>
      </c>
      <c r="AA68" s="147">
        <f>_xlfn.IFNA(VLOOKUP(CONCATENATE("pin_mssc_dep4",$B68),MSNA_Outcomes_IPC!$A:$H,8, FALSE),0)</f>
        <v>0.18350288577270199</v>
      </c>
      <c r="AB68" s="147">
        <f>_xlfn.IFNA(VLOOKUP(CONCATENATE("pin_mssc_dep5",$B68),MSNA_Outcomes_IPC!$A:$H,8, FALSE),0)</f>
        <v>0.36127431338146898</v>
      </c>
      <c r="AC68" s="20" t="str">
        <f t="shared" ref="AC68:AC99" si="17">$A$2&amp;A68&amp;$B$2&amp;B68&amp;$X$2&amp;ROUND(X68*100,0)&amp;$Y$2&amp;ROUND(Y68*100,0)&amp;$Z$2&amp;ROUND(Z68*100,0)&amp;$AA$2&amp;ROUND(AA68*100,0)&amp;$AB$2&amp;ROUND(AB68*100,0)&amp;"%. "</f>
        <v xml:space="preserve">Dans la préfecture de Sangha-Mbaere, pour la sous-préfecture de Nola, le pourcentage de ménages dont MOINS DE 30% DES DEPENSES sont consacrées à la NOURRITURE est de 12%, le pourcentage dont ENTRE 30% ET 50% des DEPENSES sont consacrées à la NOURRITURE est de 15 %, tandis que le pourcentage de ménages dont ENTRE 50% et 65% des DEPENSES sont consacrées à la NOURRITURE est de 19 %. La part ménages consacrant ENTRE 65% ET 75% DE LEURS DEPENSES à la NOURRITURE est de 18 % et le pourcentage consacrant PLUS DE 75% DE LEURS DEPENSES à la NOURRITURE est de 36%. </v>
      </c>
      <c r="AD68" s="147">
        <f>_xlfn.IFNA(VLOOKUP(CONCATENATE("secal_2_durable_ipc100%_durable",$B68),MSNA_Outcomes_IPC!$A:$H,8, FALSE),0)</f>
        <v>0.127425153079648</v>
      </c>
      <c r="AE68" s="147">
        <f>_xlfn.IFNA(VLOOKUP(CONCATENATE("secal_2_durable_ipc75+_durable",$B68),MSNA_Outcomes_IPC!$A:$H,8, FALSE),0)</f>
        <v>0.35582695133213199</v>
      </c>
      <c r="AF68" s="147">
        <f>_xlfn.IFNA(VLOOKUP(CONCATENATE("secal_2_durable_ipc50+_durable",$B68),MSNA_Outcomes_IPC!$A:$H,8, FALSE),0)</f>
        <v>0.32299432884681001</v>
      </c>
      <c r="AG68" s="147">
        <f>_xlfn.IFNA(VLOOKUP(CONCATENATE("secal_2_durable_ipc50-_durable",$B68),MSNA_Outcomes_IPC!$A:$H,8, FALSE),0)</f>
        <v>0.19375356674141</v>
      </c>
      <c r="AH68" s="147">
        <f>_xlfn.IFNA(VLOOKUP(CONCATENATE("secal_2_durable_ipc0_durable",$B68),MSNA_Outcomes_IPC!$A:$H,8, FALSE),0)</f>
        <v>0</v>
      </c>
      <c r="AI68" s="20" t="str">
        <f t="shared" ref="AI68:AI99" si="18">$A$2&amp;A68&amp;$B$2&amp;B68&amp;$AD$2&amp;ROUND(AD68*100,0)&amp;$AE$2&amp;ROUND(AE68*100,0)&amp;$AF$2&amp;ROUND(AF68*100,0)&amp;$AG$2&amp;ROUND(AG68*100,0)&amp;$AH$2&amp;ROUND(AH68*100,0)&amp;"%. "</f>
        <v xml:space="preserve">Dans la préfecture de Sangha-Mbaere, pour la sous-préfecture de Nola , le pourcentage de ménages dont TOUS les aliments consommés proviennent de SOURCES DURABLES (propre prod, achats, chasse, troc) est de 13%, le pourcentage dont LA MAJORITE des aliments consommés (&gt; 75%) proviennent de SOURCES DURABLES (propre prod, achats, chasse, troc) est de 36%, le pourcentage dont PLUS DE LA MOITIE des aliments consommés (&gt; 50%) proviennent de SOURCES DURABLES (propre prod, achats, chasse, troc) est de 32%, le pourcentage de menages dont SEULE lA MOITIE OU MOINS des aliments consommés (&lt;= 50%) proviennent de SOURCES DURABLES (propre prod, achats, chasse, troc) est de 19%, le pourcentage de ménages  dont tous les aliments consommés proviennent de SOURCES NON DURABLES (emprunt, dons, aide) est de 0%. </v>
      </c>
      <c r="AJ68" s="147">
        <f>_xlfn.IFNA(VLOOKUP(CONCATENATE("secal_6_ipcNA",$B68),MSNA_Outcomes_IPC!$A:$H,8, FALSE),0)</f>
        <v>0.86374508539992201</v>
      </c>
      <c r="AK68" s="20" t="str">
        <f t="shared" ref="AK68:AK99" si="19">$A$2&amp;A68&amp;$B$2&amp;B68&amp;$AJ$2&amp;ROUND(AJ68*100,0)&amp;"%. "</f>
        <v xml:space="preserve">Dans la préfecture de Sangha-Mbaere, pour la sous-préfecture de Nola, le pourcentage de ménages déclarant avoir PRATIQUE L'AGRICULTURE DE FACON OPTIMALE, au cours de la saison, est de 86%. </v>
      </c>
      <c r="AL68" s="147">
        <f>_xlfn.IFNA(VLOOKUP(CONCATENATE("secal_6_raisons_ipcautre_activite",$B68),MSNA_Outcomes_IPC!$A:$H,8, FALSE),0)</f>
        <v>0</v>
      </c>
      <c r="AM68" s="147">
        <f>_xlfn.IFNA(VLOOKUP(CONCATENATE("secal_6_raisons_ipcmanque_semences_staff_fin_natur",$B68),MSNA_Outcomes_IPC!$A:$H,8, FALSE),0)</f>
        <v>0.95586825223232896</v>
      </c>
      <c r="AN68" s="147">
        <f>_xlfn.IFNA(VLOOKUP(CONCATENATE("secal_6_raisons_ipcinsecurite",$B68),MSNA_Outcomes_IPC!$A:$H,8, FALSE),0)</f>
        <v>4.4131747767671398E-2</v>
      </c>
      <c r="AO68" s="20" t="str">
        <f t="shared" ref="AO68:AO99" si="20">$A$2&amp;A68&amp;$B$2&amp;B68&amp;$AL$2&amp;ROUND(AL68*100,0)&amp;$AM$2&amp;ROUND(AM68*100,0)&amp;$AN$2&amp;ROUND(AN68*100,0)&amp;"%."</f>
        <v>Dans la préfecture de Sangha-Mbaere, pour la sous-préfecture de Nola,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96%. Enfin le pourcentage déclarant ne pas avoir pratiqué de façon optimale l'agriculture à cause de l'INSECURITE LORS DE LA CULTURE OU DE LA RECOLTE (Raisons principale uniquement) est de 4%.</v>
      </c>
      <c r="AP68" s="92"/>
      <c r="AQ68" s="93"/>
      <c r="AR68" s="93"/>
      <c r="AS68" s="93"/>
      <c r="AT68" s="93"/>
      <c r="AU68" s="93"/>
      <c r="AV68" s="20" t="str">
        <f t="shared" ref="AV68:AV99" si="21">$A$2&amp;A68&amp;$B$2&amp;B68&amp;$AP$2&amp;ROUND(AP68*100,0)&amp;$AQ$2&amp;ROUND(AQ68*100,0)&amp;$AR$2&amp;ROUND(AR68*100,0)&amp;$AS$2&amp;ROUND(AS68*100,0)&amp;$AT$2&amp;ROUND(AT68*100,0)&amp;$AU$2&amp;ROUND(AU68*100,0)&amp;"%). "</f>
        <v xml:space="preserve">Dans la préfecture de Sangha-Mbaere, pour la sous-préfecture de Nola,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68" s="92"/>
      <c r="AX68" s="93"/>
      <c r="AY68" s="93"/>
      <c r="AZ68" s="93"/>
      <c r="BA68" s="93"/>
      <c r="BB68" s="20" t="str">
        <f t="shared" ref="BB68:BB99" si="22">$A$2&amp;A68&amp;$B$2&amp;B68&amp;$AW$2&amp;ROUND(AW68*100,0)&amp;$AX$2&amp;ROUND(AX68*100,0)&amp;$AY$2&amp;ROUND(AY68*100,0)&amp;$AZ$2&amp;ROUND(AZ68*100,0)&amp;$BA$2&amp;ROUND(BA68*100,0)&amp;"%. "</f>
        <v xml:space="preserve">Dans la préfecture de Sangha-Mbaere, pour la sous-préfecture de Nola,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68" s="147">
        <f>_xlfn.IFNA(VLOOKUP(CONCATENATE("wash_ipcSA_surlelieu",$B68),MSNA_Outcomes_IPC!$A:$H,8, FALSE),0)</f>
        <v>0</v>
      </c>
      <c r="BD68" s="147">
        <f>_xlfn.IFNA(VLOOKUP(CONCATENATE("wash_ipcSA_30-",$B68),MSNA_Outcomes_IPC!$A:$H,8, FALSE),0)</f>
        <v>0.73793175377918796</v>
      </c>
      <c r="BE68" s="147">
        <f>_xlfn.IFNA(VLOOKUP(CONCATENATE("wash_ipcSA_30+",$B68),MSNA_Outcomes_IPC!$A:$H,8, FALSE),0)</f>
        <v>0.15910599514819701</v>
      </c>
      <c r="BF68" s="147">
        <f>_xlfn.IFNA(VLOOKUP(CONCATENATE("wash_ipcSnA",$B68),MSNA_Outcomes_IPC!$A:$H,8, FALSE),0)</f>
        <v>0</v>
      </c>
      <c r="BG68" s="147">
        <f>_xlfn.IFNA(VLOOKUP(CONCATENATE("wash_ipcsurface",$B68),MSNA_Outcomes_IPC!$A:$H,8, FALSE),0)</f>
        <v>0.102962251072615</v>
      </c>
      <c r="BH68" s="131" t="str">
        <f t="shared" ref="BH68:BH99" si="23">$A$2&amp;A68&amp;$B$2&amp;B68&amp;$BC$2&amp;ROUND(BC68*100,0)&amp;$BD$2&amp;ROUND(BD68*100,0)&amp;$BE$2&amp;ROUND(BE68*100,0)&amp;$BF$2&amp;ROUND(BF68*100,0)&amp;$BG$2&amp;ROUND(BG68*100,0)&amp;"%. "</f>
        <v xml:space="preserve">Dans la préfecture de Sangha-Mbaere, pour la sous-préfecture de Nola, la porportion de ménages déclarant que l'eau provient d'une SOURCE AMELIOREE DISPONIBLE SUR LE LIEU est de 0%. La proportion déclarant que l'eau provient d'une SOURCE AMELIOREE et est DISPONIBLE A MOINS DE 30 MINUTES (aller-retour et temps d'attente inclu) s'élève à 
74% et le pourcentage déclarant une SOURCE AMELIOREE DISPONIBLE A PLUS DE 30 minutes (aller-retour et temps d'attente inclu) est de 16%. La proportion de ménages déclarant que l'eau provient d'une SOURCES NON AMELIOREE est de 0% et que l'eau provient directement des rivières, lacs, surface, etc., de 10%. </v>
      </c>
    </row>
    <row r="69" spans="1:60" ht="90.75" customHeight="1">
      <c r="A69" s="28" t="s">
        <v>127</v>
      </c>
      <c r="B69" s="80" t="s">
        <v>128</v>
      </c>
      <c r="C69" s="146">
        <f>_xlfn.IFNA(VLOOKUP(CONCATENATE("rtl_ipcconflit_comm",$B69),MSNA_Outcomes_IPC!$A:$H,8, FALSE),0)</f>
        <v>0.28113203545548898</v>
      </c>
      <c r="D69" s="147">
        <f>_xlfn.IFNA(VLOOKUP(CONCATENATE("rtl_ipcconflit_arme",$B69),MSNA_Outcomes_IPC!$A:$H,8, FALSE),0)</f>
        <v>0.141419603850025</v>
      </c>
      <c r="E69" s="147">
        <f>_xlfn.IFNA(VLOOKUP(CONCATENATE("rtl_ipctranshumance",$B69),MSNA_Outcomes_IPC!$A:$H,8, FALSE),0)</f>
        <v>0.43105568984020898</v>
      </c>
      <c r="F69" s="147">
        <f>_xlfn.IFNA(VLOOKUP(CONCATENATE("rtl_ipccatastophe_nat",$B69),MSNA_Outcomes_IPC!$A:$H,8, FALSE),0)</f>
        <v>0</v>
      </c>
      <c r="G69" s="147">
        <f>_xlfn.IFNA(VLOOKUP(CONCATENATE("rtl_ipcrecherche_service",$B69),MSNA_Outcomes_IPC!$A:$H,8, FALSE),0)</f>
        <v>3.3655681392754801E-2</v>
      </c>
      <c r="H69" s="147">
        <v>0.1</v>
      </c>
      <c r="I69" s="147">
        <v>0.01</v>
      </c>
      <c r="J69" s="147">
        <f>_xlfn.IFNA(VLOOKUP(CONCATENATE("rtl_ipcnsp",$B69),MSNA_Outcomes_IPC!$A:$H,8, FALSE),0)</f>
        <v>0</v>
      </c>
      <c r="K69" s="20" t="str">
        <f t="shared" ref="K69" si="24">$A$2&amp;A69&amp;$B$2&amp;B69&amp;$C$2&amp;ROUND(C69*100,0)&amp;$D$2&amp;ROUND(D69*100,0)&amp;$E$2&amp;ROUND(E69*100,0)&amp;$F$2&amp;ROUND(F69*100,0)&amp;$G$2&amp;ROUND(G69*100,0)&amp;$H$2&amp;ROUND(H69*100,0)&amp;$I$2&amp;ROUND(I69*100,0)&amp;$J$2&amp;ROUND(J69*100,0)&amp;"%. "</f>
        <v xml:space="preserve">Dans la préfecture de Vakaga, pour la sous-préfecture de Birao, le pourcentage de ménages ayant quitté la localité d'origine (principale raison du premier déplacement) à cause de CONFLITS COMMUNAUTAIRES est de 28 %, à cause de CONFLITS ARMES (inclus affrontements et attaques armées) est de 14 % , à cause de l'ARRIVEE DE GROUPES D'ELEVEURS TRANSHUMANTS (armés ou non) est de 43 %, à cause de CATASTROPHES NATURELLES (inondations, feux de brousse,…) est de 0 %, à cause de la RECHERCHE DE SERVICES (santé, éducation, etc.) est de 3 %, à cause de la RECHERCHE DE MOYENS D'EXISTENCE est de 10 % , à cause d'une AUTRE RAISON est de 1 %. Le pourcentage de NON REPONDANT est de 0%. </v>
      </c>
      <c r="L69" s="147">
        <f>_xlfn.IFNA(VLOOKUP(CONCATENATE("length_idp_ipc1_mois",$B69),MSNA_Outcomes_IPC!$A:$H,8, FALSE),0)</f>
        <v>0</v>
      </c>
      <c r="M69" s="147">
        <f>_xlfn.IFNA(VLOOKUP(CONCATENATE("length_idp_ipc1_3_mois",$B69),MSNA_Outcomes_IPC!$A:$H,8, FALSE),0)</f>
        <v>0.144743818163768</v>
      </c>
      <c r="N69" s="147">
        <f>_xlfn.IFNA(VLOOKUP(CONCATENATE("length_idp_ipc 3_5_mois",$B69),MSNA_Outcomes_IPC!$A:$H,8, FALSE),0)</f>
        <v>0.242561606623661</v>
      </c>
      <c r="O69" s="147">
        <f>_xlfn.IFNA(VLOOKUP(CONCATENATE("length_idp_ipc5_12_mois",$B69),MSNA_Outcomes_IPC!$A:$H,8, FALSE),0)</f>
        <v>0.178457819032665</v>
      </c>
      <c r="P69" s="147">
        <f>_xlfn.IFNA(VLOOKUP(CONCATENATE("length_idp_ipc12_mois_ou_plus",$B69),MSNA_Outcomes_IPC!$A:$H,8, FALSE),0)</f>
        <v>0.42582283583171798</v>
      </c>
      <c r="Q69" s="147">
        <f>_xlfn.IFNA(VLOOKUP(CONCATENATE("length_idp_ipcnsp",$B69),MSNA_Outcomes_IPC!$A:$H,8, FALSE),0)</f>
        <v>8.4139203481886898E-3</v>
      </c>
      <c r="R69" s="20" t="str">
        <f>$A$2&amp;A69&amp;$B$2&amp;B69&amp;$L$2&amp;ROUND(L69*100,0)&amp;$M$2&amp;ROUND(M69*100,0)&amp;$N$2&amp;ROUND(N69*100,0)&amp;$O$2&amp;ROUND(O69*100,0)&amp;$P$2&amp;ROUND(P69*100,0)&amp;$Q$2&amp;ROUND(Q69*100,0)&amp;"%. "</f>
        <v xml:space="preserve">Dans la préfecture de Vakaga, pour la sous-préfecture de Birao et pour les personnes déplacées, le pourcentage de ménages déplacés depuis MOINS D'1 MOIS est de 0%, le pourcentage déplacés depuis ENTRE 1 ET 3 MOIS est de 14%, le pourcentage de ménages déplacés depuis ENTRE 3 et 5 MOIS est de 24%, le pourcentage déplacés depuis ENTRE 5 MOIS ET UN AN est de 18% et le pourcentage de ménages déplacés depuis PLUS D'UN AN est de 43 %. Le pourcentage de NON REPONDANTS est de 1%. </v>
      </c>
      <c r="S69" s="147">
        <f>_xlfn.IFNA(VLOOKUP(CONCATENATE("pin_mssc_rev4",$B69),MSNA_Outcomes_IPC!$A:$H,8, FALSE),0)</f>
        <v>0.60177908108202505</v>
      </c>
      <c r="T69" s="147">
        <f>_xlfn.IFNA(VLOOKUP(CONCATENATE("pin_mssc_rev3",$B69),MSNA_Outcomes_IPC!$A:$H,8, FALSE),0)</f>
        <v>0.31097582716588701</v>
      </c>
      <c r="U69" s="147">
        <f>_xlfn.IFNA(VLOOKUP(CONCATENATE("pin_mssc_rev2",$B69),MSNA_Outcomes_IPC!$A:$H,8, FALSE),0)</f>
        <v>6.76062576761184E-2</v>
      </c>
      <c r="V69" s="147">
        <f>_xlfn.IFNA(VLOOKUP(CONCATENATE("pin_mssc_rev1",$B69),MSNA_Outcomes_IPC!$A:$H,8, FALSE),0)</f>
        <v>1.9638834075969398E-2</v>
      </c>
      <c r="W69" s="20" t="str">
        <f t="shared" ref="W69" si="25">$A$2&amp;A69&amp;$B$2&amp;B69&amp;$S$2&amp;ROUND(S69*100,0)&amp;$T$2&amp;ROUND(T69*100,0)&amp;$U$2&amp;ROUND(U69*100,0)&amp;$V$2&amp;ROUND(V69*100,0)&amp;"%. "</f>
        <v xml:space="preserve">Dans la préfecture de Vakaga, pour la sous-préfecture de Birao, le pourcentage de ménages ayant moins de 50'000 XAF de revenu total pour le ménage par mois est de 60%, le pourcentage ayant entre 50'000 XAF et 100 000 XAF de revenu total par mois s'élève à 31 %, tandis que le pourcentage ayant entre 100'000 XAF et 200'000 XAF de revenu total pour le ménage par mois est de 7 % et que la part ayant plus de 200'000 XAF de revenu total par mois est de 2%. </v>
      </c>
      <c r="X69" s="147">
        <f>_xlfn.IFNA(VLOOKUP(CONCATENATE("pin_mssc_dep1",$B69),MSNA_Outcomes_IPC!$A:$H,8, FALSE),0)</f>
        <v>6.2649563221673907E-2</v>
      </c>
      <c r="Y69" s="147">
        <f>_xlfn.IFNA(VLOOKUP(CONCATENATE("pin_mssc_dep2",$B69),MSNA_Outcomes_IPC!$A:$H,8, FALSE),0)</f>
        <v>0.183723614036094</v>
      </c>
      <c r="Z69" s="147">
        <f>_xlfn.IFNA(VLOOKUP(CONCATENATE("pin_mssc_dep3",$B69),MSNA_Outcomes_IPC!$A:$H,8, FALSE),0)</f>
        <v>0.111115420915985</v>
      </c>
      <c r="AA69" s="147">
        <f>_xlfn.IFNA(VLOOKUP(CONCATENATE("pin_mssc_dep4",$B69),MSNA_Outcomes_IPC!$A:$H,8, FALSE),0)</f>
        <v>6.1518578368608003E-2</v>
      </c>
      <c r="AB69" s="147">
        <f>_xlfn.IFNA(VLOOKUP(CONCATENATE("pin_mssc_dep5",$B69),MSNA_Outcomes_IPC!$A:$H,8, FALSE),0)</f>
        <v>0.58099282345763903</v>
      </c>
      <c r="AC69" s="20" t="str">
        <f t="shared" si="17"/>
        <v xml:space="preserve">Dans la préfecture de Vakaga, pour la sous-préfecture de Birao, le pourcentage de ménages dont MOINS DE 30% DES DEPENSES sont consacrées à la NOURRITURE est de 6%, le pourcentage dont ENTRE 30% ET 50% des DEPENSES sont consacrées à la NOURRITURE est de 18 %, tandis que le pourcentage de ménages dont ENTRE 50% et 65% des DEPENSES sont consacrées à la NOURRITURE est de 11 %. La part ménages consacrant ENTRE 65% ET 75% DE LEURS DEPENSES à la NOURRITURE est de 6 % et le pourcentage consacrant PLUS DE 75% DE LEURS DEPENSES à la NOURRITURE est de 58%. </v>
      </c>
      <c r="AD69" s="147">
        <f>_xlfn.IFNA(VLOOKUP(CONCATENATE("secal_2_durable_ipc100%_durable",$B69),MSNA_Outcomes_IPC!$A:$H,8, FALSE),0)</f>
        <v>4.9397880168756E-2</v>
      </c>
      <c r="AE69" s="147">
        <f>_xlfn.IFNA(VLOOKUP(CONCATENATE("secal_2_durable_ipc75+_durable",$B69),MSNA_Outcomes_IPC!$A:$H,8, FALSE),0)</f>
        <v>0.59291470570954197</v>
      </c>
      <c r="AF69" s="147">
        <f>_xlfn.IFNA(VLOOKUP(CONCATENATE("secal_2_durable_ipc50+_durable",$B69),MSNA_Outcomes_IPC!$A:$H,8, FALSE),0)</f>
        <v>0.22910513653185199</v>
      </c>
      <c r="AG69" s="147">
        <f>_xlfn.IFNA(VLOOKUP(CONCATENATE("secal_2_durable_ipc50-_durable",$B69),MSNA_Outcomes_IPC!$A:$H,8, FALSE),0)</f>
        <v>0.12858227758985</v>
      </c>
      <c r="AH69" s="147">
        <f>_xlfn.IFNA(VLOOKUP(CONCATENATE("secal_2_durable_ipc0_durable",$B69),MSNA_Outcomes_IPC!$A:$H,8, FALSE),0)</f>
        <v>0</v>
      </c>
      <c r="AI69" s="20" t="str">
        <f t="shared" si="18"/>
        <v xml:space="preserve">Dans la préfecture de Vakaga, pour la sous-préfecture de Birao , le pourcentage de ménages dont TOUS les aliments consommés proviennent de SOURCES DURABLES (propre prod, achats, chasse, troc) est de 5%, le pourcentage dont LA MAJORITE des aliments consommés (&gt; 75%) proviennent de SOURCES DURABLES (propre prod, achats, chasse, troc) est de 59%, le pourcentage dont PLUS DE LA MOITIE des aliments consommés (&gt; 50%) proviennent de SOURCES DURABLES (propre prod, achats, chasse, troc) est de 23%, le pourcentage de menages dont SEULE lA MOITIE OU MOINS des aliments consommés (&lt;= 50%) proviennent de SOURCES DURABLES (propre prod, achats, chasse, troc) est de 13%, le pourcentage de ménages  dont tous les aliments consommés proviennent de SOURCES NON DURABLES (emprunt, dons, aide) est de 0%. </v>
      </c>
      <c r="AJ69" s="147">
        <f>_xlfn.IFNA(VLOOKUP(CONCATENATE("secal_6_ipcNA",$B69),MSNA_Outcomes_IPC!$A:$H,8, FALSE),0)</f>
        <v>0.60229810817235796</v>
      </c>
      <c r="AK69" s="20" t="str">
        <f t="shared" si="19"/>
        <v xml:space="preserve">Dans la préfecture de Vakaga, pour la sous-préfecture de Birao, le pourcentage de ménages déclarant avoir PRATIQUE L'AGRICULTURE DE FACON OPTIMALE, au cours de la saison, est de 60%. </v>
      </c>
      <c r="AL69" s="147">
        <f>_xlfn.IFNA(VLOOKUP(CONCATENATE("secal_6_raisons_ipcautre_activite",$B69),MSNA_Outcomes_IPC!$A:$H,8, FALSE),0)</f>
        <v>0</v>
      </c>
      <c r="AM69" s="147">
        <f>_xlfn.IFNA(VLOOKUP(CONCATENATE("secal_6_raisons_ipcmanque_semences_staff_fin_natur",$B69),MSNA_Outcomes_IPC!$A:$H,8, FALSE),0)</f>
        <v>0.67092634066994306</v>
      </c>
      <c r="AN69" s="147">
        <f>_xlfn.IFNA(VLOOKUP(CONCATENATE("secal_6_raisons_ipcinsecurite",$B69),MSNA_Outcomes_IPC!$A:$H,8, FALSE),0)</f>
        <v>0.329073659330057</v>
      </c>
      <c r="AO69" s="20" t="str">
        <f t="shared" si="20"/>
        <v>Dans la préfecture de Vakaga, pour la sous-préfecture de Birao, parmi les personnes ayant déclaré une pratique non optimale de l'agriculture optimale ou pas de pratique du tout, le % de ménages déclarant n'avoir JAMAIS CULTIVE / AUTRES SOURCES DE REVENUS s'élève à 0%. Le pourcentage de ménages n'ayant pas pratiqué de façon optimale à cause du MANQUE DE SEMENCES / D'OUTILS, du MANQUE DE MAIN D'OEUVRE ET DE MOYENS FINANCIERS, du MANQUE DE TERRE ou de CAUSES NATURELLES (sols pauvres, manque de pluies, inondations) (Raisons principale uniquement) s'élève à 67%. Enfin le pourcentage déclarant ne pas avoir pratiqué de façon optimale l'agriculture à cause de l'INSECURITE LORS DE LA CULTURE OU DE LA RECOLTE (Raisons principale uniquement) est de 33%.</v>
      </c>
      <c r="AP69" s="92"/>
      <c r="AQ69" s="93"/>
      <c r="AR69" s="93"/>
      <c r="AS69" s="93"/>
      <c r="AT69" s="93"/>
      <c r="AU69" s="93"/>
      <c r="AV69" s="20" t="str">
        <f t="shared" si="21"/>
        <v xml:space="preserve">Dans la préfecture de Vakaga, pour la sous-préfecture de Birao, le pourcentage de ménages déclarant avoir un ACCES PHYSIQUE au marché TOUT AU LONG DE L'ANNEE est de 0%. Pour les ménages déclarant ne pas avoir un accès tout au long de l'année, les PERIODES DE NON ACCES sont les mois de JUIN (0%), JUILLET (0%), AOUT (0%), SEPTEMBRE (0%), OCTOBRE (0%). </v>
      </c>
      <c r="AW69" s="92"/>
      <c r="AX69" s="93"/>
      <c r="AY69" s="93"/>
      <c r="AZ69" s="93"/>
      <c r="BA69" s="93"/>
      <c r="BB69" s="20" t="str">
        <f t="shared" si="22"/>
        <v xml:space="preserve">Dans la préfecture de Vakaga, pour la sous-préfecture de Birao, le pourcentage de ménages ayant déclaré d'autres facteurs LIMITANT L'ACCES AU MARCHE s'élève à 0%. Parmi ces repondants, le pourcentage mentionnant le MAUVAIS ETAT DES ROUTES est de 0%, tandis que la proportion déclarant L'INSECURITE est de 0%, les TRACASSERIES ROUTIERES (taxes illégales) de 0% et d'AUTRES RAISONS de 0%. </v>
      </c>
      <c r="BC69" s="147">
        <f>_xlfn.IFNA(VLOOKUP(CONCATENATE("wash_ipcSA_surlelieu",$B69),MSNA_Outcomes_IPC!$A:$H,8, FALSE),0)</f>
        <v>0</v>
      </c>
      <c r="BD69" s="147">
        <f>_xlfn.IFNA(VLOOKUP(CONCATENATE("wash_ipcSA_30-",$B69),MSNA_Outcomes_IPC!$A:$H,8, FALSE),0)</f>
        <v>0.33008072506283198</v>
      </c>
      <c r="BE69" s="147">
        <f>_xlfn.IFNA(VLOOKUP(CONCATENATE("wash_ipcSA_30+",$B69),MSNA_Outcomes_IPC!$A:$H,8, FALSE),0)</f>
        <v>9.2447618491384206E-2</v>
      </c>
      <c r="BF69" s="147">
        <f>_xlfn.IFNA(VLOOKUP(CONCATENATE("wash_ipcSnA",$B69),MSNA_Outcomes_IPC!$A:$H,8, FALSE),0)</f>
        <v>0.54953464196125801</v>
      </c>
      <c r="BG69" s="147">
        <f>_xlfn.IFNA(VLOOKUP(CONCATENATE("wash_ipcsurface",$B69),MSNA_Outcomes_IPC!$A:$H,8, FALSE),0)</f>
        <v>2.79370144845262E-2</v>
      </c>
      <c r="BH69" s="131" t="str">
        <f t="shared" si="23"/>
        <v xml:space="preserve">Dans la préfecture de Vakaga, pour la sous-préfecture de Birao, la porportion de ménages déclarant que l'eau provient d'une SOURCE AMELIOREE DISPONIBLE SUR LE LIEU est de 0%. La proportion déclarant que l'eau provient d'une SOURCE AMELIOREE et est DISPONIBLE A MOINS DE 30 MINUTES (aller-retour et temps d'attente inclu) s'élève à 
33% et le pourcentage déclarant une SOURCE AMELIOREE DISPONIBLE A PLUS DE 30 minutes (aller-retour et temps d'attente inclu) est de 9%. La proportion de ménages déclarant que l'eau provient d'une SOURCES NON AMELIOREE est de 55% et que l'eau provient directement des rivières, lacs, surface, etc., de 3%. </v>
      </c>
    </row>
    <row r="70" spans="1:60" ht="107.25" customHeight="1"/>
    <row r="71" spans="1:60" ht="173.25" customHeight="1"/>
  </sheetData>
  <autoFilter ref="B1:B71" xr:uid="{00000000-0009-0000-0000-000001000000}"/>
  <mergeCells count="10">
    <mergeCell ref="C1:K1"/>
    <mergeCell ref="L1:R1"/>
    <mergeCell ref="X1:AC1"/>
    <mergeCell ref="AD1:AI1"/>
    <mergeCell ref="S1:W1"/>
    <mergeCell ref="BC1:BH1"/>
    <mergeCell ref="AW1:BB1"/>
    <mergeCell ref="AJ1:AK1"/>
    <mergeCell ref="AL1:AO1"/>
    <mergeCell ref="AP1:AV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BT937"/>
  <sheetViews>
    <sheetView zoomScale="115" zoomScaleNormal="115" workbookViewId="0">
      <selection activeCell="I173" sqref="I173"/>
    </sheetView>
  </sheetViews>
  <sheetFormatPr defaultRowHeight="15"/>
  <cols>
    <col min="3" max="3" width="23.42578125" customWidth="1"/>
    <col min="4" max="4" width="50.7109375" customWidth="1"/>
    <col min="5" max="5" width="21.5703125" customWidth="1"/>
    <col min="6" max="6" width="30.7109375" customWidth="1"/>
    <col min="7" max="71" width="9.140625" customWidth="1"/>
  </cols>
  <sheetData>
    <row r="1" spans="1:72" ht="45">
      <c r="A1" s="103" t="s">
        <v>198</v>
      </c>
      <c r="B1" s="103" t="s">
        <v>199</v>
      </c>
      <c r="C1" s="103" t="s">
        <v>200</v>
      </c>
      <c r="D1" s="104" t="s">
        <v>201</v>
      </c>
      <c r="E1" s="103" t="s">
        <v>202</v>
      </c>
      <c r="F1" s="103" t="s">
        <v>203</v>
      </c>
      <c r="G1" s="102" t="s">
        <v>88</v>
      </c>
      <c r="H1" s="101" t="s">
        <v>52</v>
      </c>
      <c r="I1" s="102" t="s">
        <v>204</v>
      </c>
      <c r="J1" s="101" t="s">
        <v>89</v>
      </c>
      <c r="K1" s="101" t="s">
        <v>103</v>
      </c>
      <c r="L1" s="101" t="s">
        <v>82</v>
      </c>
      <c r="M1" s="101" t="s">
        <v>104</v>
      </c>
      <c r="N1" s="101" t="s">
        <v>124</v>
      </c>
      <c r="O1" s="101" t="s">
        <v>48</v>
      </c>
      <c r="P1" s="101" t="s">
        <v>83</v>
      </c>
      <c r="Q1" s="101" t="s">
        <v>50</v>
      </c>
      <c r="R1" s="101" t="s">
        <v>90</v>
      </c>
      <c r="S1" s="101" t="s">
        <v>109</v>
      </c>
      <c r="T1" s="101" t="s">
        <v>125</v>
      </c>
      <c r="U1" s="101" t="s">
        <v>75</v>
      </c>
      <c r="V1" s="101" t="s">
        <v>96</v>
      </c>
      <c r="W1" s="101" t="s">
        <v>128</v>
      </c>
      <c r="X1" s="101" t="s">
        <v>97</v>
      </c>
      <c r="Y1" s="101" t="s">
        <v>117</v>
      </c>
      <c r="Z1" s="101" t="s">
        <v>68</v>
      </c>
      <c r="AA1" s="101" t="s">
        <v>205</v>
      </c>
      <c r="AB1" s="101" t="s">
        <v>69</v>
      </c>
      <c r="AC1" s="101" t="s">
        <v>98</v>
      </c>
      <c r="AD1" s="101" t="s">
        <v>110</v>
      </c>
      <c r="AE1" s="101" t="s">
        <v>99</v>
      </c>
      <c r="AF1" s="101" t="s">
        <v>118</v>
      </c>
      <c r="AG1" s="101" t="s">
        <v>91</v>
      </c>
      <c r="AH1" s="101" t="s">
        <v>111</v>
      </c>
      <c r="AI1" s="101" t="s">
        <v>119</v>
      </c>
      <c r="AJ1" s="101" t="s">
        <v>58</v>
      </c>
      <c r="AK1" s="101" t="s">
        <v>76</v>
      </c>
      <c r="AL1" s="101" t="s">
        <v>100</v>
      </c>
      <c r="AM1" s="101" t="s">
        <v>206</v>
      </c>
      <c r="AN1" s="101" t="s">
        <v>63</v>
      </c>
      <c r="AO1" s="101" t="s">
        <v>78</v>
      </c>
      <c r="AP1" s="101" t="s">
        <v>84</v>
      </c>
      <c r="AQ1" s="101" t="s">
        <v>79</v>
      </c>
      <c r="AR1" s="101" t="s">
        <v>105</v>
      </c>
      <c r="AS1" s="101" t="s">
        <v>106</v>
      </c>
      <c r="AT1" s="101" t="s">
        <v>112</v>
      </c>
      <c r="AU1" s="101" t="s">
        <v>207</v>
      </c>
      <c r="AV1" s="101" t="s">
        <v>53</v>
      </c>
      <c r="AW1" s="101" t="s">
        <v>107</v>
      </c>
      <c r="AX1" s="101" t="s">
        <v>120</v>
      </c>
      <c r="AY1" s="101" t="s">
        <v>64</v>
      </c>
      <c r="AZ1" s="101" t="s">
        <v>113</v>
      </c>
      <c r="BA1" s="101" t="s">
        <v>71</v>
      </c>
      <c r="BB1" s="101" t="s">
        <v>94</v>
      </c>
      <c r="BC1" s="101" t="s">
        <v>54</v>
      </c>
      <c r="BD1" s="101" t="s">
        <v>72</v>
      </c>
      <c r="BE1" s="101" t="s">
        <v>208</v>
      </c>
      <c r="BF1" s="101" t="s">
        <v>209</v>
      </c>
      <c r="BG1" s="101" t="s">
        <v>49</v>
      </c>
      <c r="BH1" s="101" t="s">
        <v>65</v>
      </c>
      <c r="BI1" s="101" t="s">
        <v>121</v>
      </c>
      <c r="BJ1" s="101" t="s">
        <v>126</v>
      </c>
      <c r="BK1" s="101" t="s">
        <v>60</v>
      </c>
      <c r="BL1" s="101" t="s">
        <v>85</v>
      </c>
      <c r="BM1" s="101" t="s">
        <v>122</v>
      </c>
      <c r="BN1" s="101" t="s">
        <v>86</v>
      </c>
      <c r="BO1" s="101" t="s">
        <v>55</v>
      </c>
      <c r="BP1" s="101" t="s">
        <v>66</v>
      </c>
      <c r="BQ1" s="101" t="s">
        <v>80</v>
      </c>
      <c r="BR1" s="101" t="s">
        <v>101</v>
      </c>
      <c r="BS1" s="101" t="s">
        <v>56</v>
      </c>
      <c r="BT1" s="101" t="s">
        <v>61</v>
      </c>
    </row>
    <row r="2" spans="1:72" s="109" customFormat="1" hidden="1">
      <c r="A2" s="105" t="s">
        <v>210</v>
      </c>
      <c r="B2" s="106" t="s">
        <v>211</v>
      </c>
      <c r="C2" s="107" t="s">
        <v>212</v>
      </c>
      <c r="D2" s="108" t="s">
        <v>213</v>
      </c>
      <c r="E2" s="107" t="s">
        <v>214</v>
      </c>
      <c r="F2" s="107" t="s">
        <v>215</v>
      </c>
      <c r="G2" s="158" t="s">
        <v>216</v>
      </c>
      <c r="H2" s="158">
        <v>0.89562687400326502</v>
      </c>
      <c r="I2" s="158">
        <v>0.92615813305262995</v>
      </c>
      <c r="J2" s="158">
        <v>0.59082225268193</v>
      </c>
      <c r="K2" s="158" t="s">
        <v>216</v>
      </c>
      <c r="L2" s="158">
        <v>1</v>
      </c>
      <c r="M2" s="158">
        <v>0.92904803356882903</v>
      </c>
      <c r="N2" s="158" t="s">
        <v>216</v>
      </c>
      <c r="O2" s="158">
        <v>0.56356726980339</v>
      </c>
      <c r="P2" s="158">
        <v>0.28790755304696503</v>
      </c>
      <c r="Q2" s="158">
        <v>0.46702083509325898</v>
      </c>
      <c r="R2" s="158" t="s">
        <v>216</v>
      </c>
      <c r="S2" s="158">
        <v>0.97149936111197699</v>
      </c>
      <c r="T2" s="158" t="s">
        <v>216</v>
      </c>
      <c r="U2" s="158">
        <v>0.60866209837184104</v>
      </c>
      <c r="V2" s="158">
        <v>0.37148247561982101</v>
      </c>
      <c r="W2" s="158">
        <v>0.141419603850025</v>
      </c>
      <c r="X2" s="158">
        <v>0.202927927947819</v>
      </c>
      <c r="Y2" s="158">
        <v>0.63711376309693601</v>
      </c>
      <c r="Z2" s="158">
        <v>0.590899013419524</v>
      </c>
      <c r="AA2" s="158">
        <v>0.66804407709153701</v>
      </c>
      <c r="AB2" s="158" t="s">
        <v>216</v>
      </c>
      <c r="AC2" s="158">
        <v>0.88219895289069294</v>
      </c>
      <c r="AD2" s="158">
        <v>0.758199083145212</v>
      </c>
      <c r="AE2" s="158">
        <v>0.57360848961990896</v>
      </c>
      <c r="AF2" s="158" t="s">
        <v>216</v>
      </c>
      <c r="AG2" s="158">
        <v>0.150495801694183</v>
      </c>
      <c r="AH2" s="158">
        <v>0.81495460876368897</v>
      </c>
      <c r="AI2" s="158">
        <v>1</v>
      </c>
      <c r="AJ2" s="158">
        <v>0.79499575557565605</v>
      </c>
      <c r="AK2" s="158">
        <v>0.56487652908296104</v>
      </c>
      <c r="AL2" s="158">
        <v>0.76093155896990705</v>
      </c>
      <c r="AM2" s="158">
        <v>0.43415178569728002</v>
      </c>
      <c r="AN2" s="158">
        <v>0.87664101707754305</v>
      </c>
      <c r="AO2" s="158">
        <v>0.74478674516844601</v>
      </c>
      <c r="AP2" s="158">
        <v>0.57967814437159504</v>
      </c>
      <c r="AQ2" s="158">
        <v>0.71577886661675805</v>
      </c>
      <c r="AR2" s="158">
        <v>1</v>
      </c>
      <c r="AS2" s="158" t="s">
        <v>216</v>
      </c>
      <c r="AT2" s="158">
        <v>0.86187907170472899</v>
      </c>
      <c r="AU2" s="158">
        <v>0.80872581224846396</v>
      </c>
      <c r="AV2" s="158">
        <v>0.80390448769645195</v>
      </c>
      <c r="AW2" s="158">
        <v>0.96244328259505096</v>
      </c>
      <c r="AX2" s="158">
        <v>0.80544245940041703</v>
      </c>
      <c r="AY2" s="158">
        <v>0.94521745136780599</v>
      </c>
      <c r="AZ2" s="158">
        <v>0.93407707908063298</v>
      </c>
      <c r="BA2" s="158">
        <v>0.55423907190113497</v>
      </c>
      <c r="BB2" s="158" t="s">
        <v>216</v>
      </c>
      <c r="BC2" s="158" t="s">
        <v>216</v>
      </c>
      <c r="BD2" s="158">
        <v>0.85249042146027199</v>
      </c>
      <c r="BE2" s="158" t="s">
        <v>216</v>
      </c>
      <c r="BF2" s="158" t="s">
        <v>216</v>
      </c>
      <c r="BG2" s="158">
        <v>0.12612924274697601</v>
      </c>
      <c r="BH2" s="158">
        <v>0.84112567478475997</v>
      </c>
      <c r="BI2" s="158">
        <v>0.40312140606911101</v>
      </c>
      <c r="BJ2" s="158">
        <v>0.38324133522341203</v>
      </c>
      <c r="BK2" s="158">
        <v>0.94448747344537298</v>
      </c>
      <c r="BL2" s="158">
        <v>0.29549420484900402</v>
      </c>
      <c r="BM2" s="158">
        <v>0.40451646998063301</v>
      </c>
      <c r="BN2" s="158">
        <v>0.498826718186417</v>
      </c>
      <c r="BO2" s="158">
        <v>0.70821847125078596</v>
      </c>
      <c r="BP2" s="158">
        <v>0.62439872787168504</v>
      </c>
      <c r="BQ2" s="158" t="s">
        <v>216</v>
      </c>
      <c r="BR2" s="158">
        <v>0.28154269974335999</v>
      </c>
      <c r="BS2" s="158" t="s">
        <v>216</v>
      </c>
      <c r="BT2" s="158">
        <v>0.92586972118786404</v>
      </c>
    </row>
    <row r="3" spans="1:72" s="114" customFormat="1" hidden="1">
      <c r="A3" s="110" t="s">
        <v>210</v>
      </c>
      <c r="B3" s="111" t="s">
        <v>211</v>
      </c>
      <c r="C3" s="112" t="s">
        <v>212</v>
      </c>
      <c r="D3" s="113" t="s">
        <v>213</v>
      </c>
      <c r="E3" s="112" t="s">
        <v>217</v>
      </c>
      <c r="F3" s="112" t="s">
        <v>218</v>
      </c>
      <c r="G3" s="159" t="s">
        <v>216</v>
      </c>
      <c r="H3" s="159">
        <v>0.104373125996735</v>
      </c>
      <c r="I3" s="159">
        <v>3.6920933473685198E-2</v>
      </c>
      <c r="J3" s="159">
        <v>5.7420362402981498E-2</v>
      </c>
      <c r="K3" s="159" t="s">
        <v>216</v>
      </c>
      <c r="L3" s="159" t="s">
        <v>216</v>
      </c>
      <c r="M3" s="159">
        <v>6.04461522541608E-2</v>
      </c>
      <c r="N3" s="159" t="s">
        <v>216</v>
      </c>
      <c r="O3" s="159">
        <v>0.35594472991197901</v>
      </c>
      <c r="P3" s="159">
        <v>0.56399954700556199</v>
      </c>
      <c r="Q3" s="159">
        <v>0.432204505220744</v>
      </c>
      <c r="R3" s="159" t="s">
        <v>216</v>
      </c>
      <c r="S3" s="159">
        <v>2.8500638888023198E-2</v>
      </c>
      <c r="T3" s="159" t="s">
        <v>216</v>
      </c>
      <c r="U3" s="159">
        <v>0.17612762162489601</v>
      </c>
      <c r="V3" s="159">
        <v>0.47987000666894902</v>
      </c>
      <c r="W3" s="159">
        <v>0.28113203545548898</v>
      </c>
      <c r="X3" s="159">
        <v>0.25518018016701999</v>
      </c>
      <c r="Y3" s="159">
        <v>0.1667099556278</v>
      </c>
      <c r="Z3" s="159">
        <v>3.85766544708162E-2</v>
      </c>
      <c r="AA3" s="159" t="s">
        <v>216</v>
      </c>
      <c r="AB3" s="159" t="s">
        <v>216</v>
      </c>
      <c r="AC3" s="159" t="s">
        <v>216</v>
      </c>
      <c r="AD3" s="159" t="s">
        <v>216</v>
      </c>
      <c r="AE3" s="159">
        <v>0.27116194220881801</v>
      </c>
      <c r="AF3" s="159" t="s">
        <v>216</v>
      </c>
      <c r="AG3" s="159">
        <v>1.41780904671802E-2</v>
      </c>
      <c r="AH3" s="159">
        <v>4.5832780265704698E-2</v>
      </c>
      <c r="AI3" s="159" t="s">
        <v>216</v>
      </c>
      <c r="AJ3" s="159">
        <v>0.165786254719338</v>
      </c>
      <c r="AK3" s="159">
        <v>8.3728187731143405E-3</v>
      </c>
      <c r="AL3" s="159">
        <v>0.239068441030093</v>
      </c>
      <c r="AM3" s="159" t="s">
        <v>216</v>
      </c>
      <c r="AN3" s="159">
        <v>3.59717177548948E-2</v>
      </c>
      <c r="AO3" s="159">
        <v>7.1662332500943296E-2</v>
      </c>
      <c r="AP3" s="159">
        <v>0.42032185562840502</v>
      </c>
      <c r="AQ3" s="159">
        <v>0.28422113338324201</v>
      </c>
      <c r="AR3" s="159" t="s">
        <v>216</v>
      </c>
      <c r="AS3" s="159" t="s">
        <v>216</v>
      </c>
      <c r="AT3" s="159">
        <v>4.4914642172644598E-2</v>
      </c>
      <c r="AU3" s="159">
        <v>0.156932129453103</v>
      </c>
      <c r="AV3" s="159">
        <v>0.19609551230354799</v>
      </c>
      <c r="AW3" s="159">
        <v>2.7242639876453398E-2</v>
      </c>
      <c r="AX3" s="159">
        <v>0.14715277345974201</v>
      </c>
      <c r="AY3" s="159">
        <v>5.4782548632193999E-2</v>
      </c>
      <c r="AZ3" s="159" t="s">
        <v>216</v>
      </c>
      <c r="BA3" s="159">
        <v>0.23020646650163401</v>
      </c>
      <c r="BB3" s="159" t="s">
        <v>216</v>
      </c>
      <c r="BC3" s="159" t="s">
        <v>216</v>
      </c>
      <c r="BD3" s="159" t="s">
        <v>216</v>
      </c>
      <c r="BE3" s="159" t="s">
        <v>216</v>
      </c>
      <c r="BF3" s="159" t="s">
        <v>216</v>
      </c>
      <c r="BG3" s="159">
        <v>4.89812676425051E-2</v>
      </c>
      <c r="BH3" s="159" t="s">
        <v>216</v>
      </c>
      <c r="BI3" s="159">
        <v>0.18876194290428699</v>
      </c>
      <c r="BJ3" s="159">
        <v>0.209243469067384</v>
      </c>
      <c r="BK3" s="159">
        <v>3.26713849559346E-2</v>
      </c>
      <c r="BL3" s="159">
        <v>0.70450579515099598</v>
      </c>
      <c r="BM3" s="159">
        <v>0.345813744125957</v>
      </c>
      <c r="BN3" s="159">
        <v>0.275414405876311</v>
      </c>
      <c r="BO3" s="159">
        <v>0.252596244790113</v>
      </c>
      <c r="BP3" s="159">
        <v>4.8151460969782199E-2</v>
      </c>
      <c r="BQ3" s="159" t="s">
        <v>216</v>
      </c>
      <c r="BR3" s="159">
        <v>0.71845730025664001</v>
      </c>
      <c r="BS3" s="159" t="s">
        <v>216</v>
      </c>
      <c r="BT3" s="159">
        <v>6.2456113322421E-2</v>
      </c>
    </row>
    <row r="4" spans="1:72" s="114" customFormat="1" hidden="1">
      <c r="A4" s="110" t="s">
        <v>210</v>
      </c>
      <c r="B4" s="111" t="s">
        <v>211</v>
      </c>
      <c r="C4" s="112" t="s">
        <v>212</v>
      </c>
      <c r="D4" s="113" t="s">
        <v>213</v>
      </c>
      <c r="E4" s="112" t="s">
        <v>219</v>
      </c>
      <c r="F4" s="112" t="s">
        <v>220</v>
      </c>
      <c r="G4" s="159" t="s">
        <v>216</v>
      </c>
      <c r="H4" s="159" t="s">
        <v>216</v>
      </c>
      <c r="I4" s="159" t="s">
        <v>216</v>
      </c>
      <c r="J4" s="159">
        <v>5.2155773651350303E-2</v>
      </c>
      <c r="K4" s="159" t="s">
        <v>216</v>
      </c>
      <c r="L4" s="159" t="s">
        <v>216</v>
      </c>
      <c r="M4" s="159">
        <v>2.2632481102013201E-3</v>
      </c>
      <c r="N4" s="159" t="s">
        <v>216</v>
      </c>
      <c r="O4" s="159">
        <v>6.7935036656097306E-2</v>
      </c>
      <c r="P4" s="159">
        <v>0.14301722820049501</v>
      </c>
      <c r="Q4" s="159">
        <v>4.5595092624768498E-2</v>
      </c>
      <c r="R4" s="159" t="s">
        <v>216</v>
      </c>
      <c r="S4" s="159" t="s">
        <v>216</v>
      </c>
      <c r="T4" s="159" t="s">
        <v>216</v>
      </c>
      <c r="U4" s="159">
        <v>9.0691425530504605E-2</v>
      </c>
      <c r="V4" s="159">
        <v>9.9946620943375794E-2</v>
      </c>
      <c r="W4" s="159">
        <v>9.5909148765145599E-2</v>
      </c>
      <c r="X4" s="159">
        <v>0.20765765766467401</v>
      </c>
      <c r="Y4" s="159" t="s">
        <v>216</v>
      </c>
      <c r="Z4" s="159">
        <v>0.34524997228959198</v>
      </c>
      <c r="AA4" s="159">
        <v>0.33195592290846299</v>
      </c>
      <c r="AB4" s="159" t="s">
        <v>216</v>
      </c>
      <c r="AC4" s="159">
        <v>8.1806282722165793E-2</v>
      </c>
      <c r="AD4" s="159" t="s">
        <v>216</v>
      </c>
      <c r="AE4" s="159" t="s">
        <v>216</v>
      </c>
      <c r="AF4" s="159" t="s">
        <v>216</v>
      </c>
      <c r="AG4" s="159">
        <v>0.204554826759415</v>
      </c>
      <c r="AH4" s="159" t="s">
        <v>216</v>
      </c>
      <c r="AI4" s="159" t="s">
        <v>216</v>
      </c>
      <c r="AJ4" s="159">
        <v>2.9369389750254299E-2</v>
      </c>
      <c r="AK4" s="159">
        <v>5.8439724934672699E-3</v>
      </c>
      <c r="AL4" s="159" t="s">
        <v>216</v>
      </c>
      <c r="AM4" s="159">
        <v>0.41555059521375298</v>
      </c>
      <c r="AN4" s="159" t="s">
        <v>216</v>
      </c>
      <c r="AO4" s="159" t="s">
        <v>216</v>
      </c>
      <c r="AP4" s="159" t="s">
        <v>216</v>
      </c>
      <c r="AQ4" s="159" t="s">
        <v>216</v>
      </c>
      <c r="AR4" s="159" t="s">
        <v>216</v>
      </c>
      <c r="AS4" s="159" t="s">
        <v>216</v>
      </c>
      <c r="AT4" s="159" t="s">
        <v>216</v>
      </c>
      <c r="AU4" s="159">
        <v>1.8051891422425002E-2</v>
      </c>
      <c r="AV4" s="159" t="s">
        <v>216</v>
      </c>
      <c r="AW4" s="159">
        <v>1.03140775284954E-2</v>
      </c>
      <c r="AX4" s="159" t="s">
        <v>216</v>
      </c>
      <c r="AY4" s="159" t="s">
        <v>216</v>
      </c>
      <c r="AZ4" s="159">
        <v>6.5922920919367106E-2</v>
      </c>
      <c r="BA4" s="159">
        <v>4.7814178092823699E-2</v>
      </c>
      <c r="BB4" s="159" t="s">
        <v>216</v>
      </c>
      <c r="BC4" s="159" t="s">
        <v>216</v>
      </c>
      <c r="BD4" s="159" t="s">
        <v>216</v>
      </c>
      <c r="BE4" s="159" t="s">
        <v>216</v>
      </c>
      <c r="BF4" s="159" t="s">
        <v>216</v>
      </c>
      <c r="BG4" s="159">
        <v>0.79821674128638997</v>
      </c>
      <c r="BH4" s="159">
        <v>4.5074856738283001E-2</v>
      </c>
      <c r="BI4" s="159" t="s">
        <v>216</v>
      </c>
      <c r="BJ4" s="159">
        <v>0.19959820848918799</v>
      </c>
      <c r="BK4" s="159" t="s">
        <v>216</v>
      </c>
      <c r="BL4" s="159" t="s">
        <v>216</v>
      </c>
      <c r="BM4" s="159">
        <v>8.2190460588059802E-2</v>
      </c>
      <c r="BN4" s="159">
        <v>4.9145696953710703E-2</v>
      </c>
      <c r="BO4" s="159" t="s">
        <v>216</v>
      </c>
      <c r="BP4" s="159">
        <v>0.102762870188499</v>
      </c>
      <c r="BQ4" s="159" t="s">
        <v>216</v>
      </c>
      <c r="BR4" s="159" t="s">
        <v>216</v>
      </c>
      <c r="BS4" s="159" t="s">
        <v>216</v>
      </c>
      <c r="BT4" s="159" t="s">
        <v>216</v>
      </c>
    </row>
    <row r="5" spans="1:72" s="114" customFormat="1" hidden="1">
      <c r="A5" s="110" t="s">
        <v>210</v>
      </c>
      <c r="B5" s="111" t="s">
        <v>211</v>
      </c>
      <c r="C5" s="112" t="s">
        <v>212</v>
      </c>
      <c r="D5" s="113" t="s">
        <v>213</v>
      </c>
      <c r="E5" s="112" t="s">
        <v>221</v>
      </c>
      <c r="F5" s="112" t="s">
        <v>222</v>
      </c>
      <c r="G5" s="159" t="s">
        <v>216</v>
      </c>
      <c r="H5" s="159" t="s">
        <v>216</v>
      </c>
      <c r="I5" s="159" t="s">
        <v>216</v>
      </c>
      <c r="J5" s="159" t="s">
        <v>216</v>
      </c>
      <c r="K5" s="159" t="s">
        <v>216</v>
      </c>
      <c r="L5" s="159" t="s">
        <v>216</v>
      </c>
      <c r="M5" s="159">
        <v>4.9317114917687098E-4</v>
      </c>
      <c r="N5" s="159" t="s">
        <v>216</v>
      </c>
      <c r="O5" s="159" t="s">
        <v>216</v>
      </c>
      <c r="P5" s="159" t="s">
        <v>216</v>
      </c>
      <c r="Q5" s="159">
        <v>2.8115920643853799E-2</v>
      </c>
      <c r="R5" s="159" t="s">
        <v>216</v>
      </c>
      <c r="S5" s="159" t="s">
        <v>216</v>
      </c>
      <c r="T5" s="159" t="s">
        <v>216</v>
      </c>
      <c r="U5" s="159">
        <v>3.1129713618189499E-2</v>
      </c>
      <c r="V5" s="159" t="s">
        <v>216</v>
      </c>
      <c r="W5" s="159">
        <v>3.3655681392754801E-2</v>
      </c>
      <c r="X5" s="159" t="s">
        <v>216</v>
      </c>
      <c r="Y5" s="159" t="s">
        <v>216</v>
      </c>
      <c r="Z5" s="159">
        <v>2.52743598200675E-2</v>
      </c>
      <c r="AA5" s="159" t="s">
        <v>216</v>
      </c>
      <c r="AB5" s="159" t="s">
        <v>216</v>
      </c>
      <c r="AC5" s="159">
        <v>3.5994764387140797E-2</v>
      </c>
      <c r="AD5" s="159">
        <v>0.241800916854788</v>
      </c>
      <c r="AE5" s="159" t="s">
        <v>216</v>
      </c>
      <c r="AF5" s="159" t="s">
        <v>216</v>
      </c>
      <c r="AG5" s="159">
        <v>1.5708298550861301E-3</v>
      </c>
      <c r="AH5" s="159">
        <v>8.5412559227915394E-2</v>
      </c>
      <c r="AI5" s="159" t="s">
        <v>216</v>
      </c>
      <c r="AJ5" s="159" t="s">
        <v>216</v>
      </c>
      <c r="AK5" s="159" t="s">
        <v>216</v>
      </c>
      <c r="AL5" s="159" t="s">
        <v>216</v>
      </c>
      <c r="AM5" s="159" t="s">
        <v>216</v>
      </c>
      <c r="AN5" s="159" t="s">
        <v>216</v>
      </c>
      <c r="AO5" s="159" t="s">
        <v>216</v>
      </c>
      <c r="AP5" s="159" t="s">
        <v>216</v>
      </c>
      <c r="AQ5" s="159" t="s">
        <v>216</v>
      </c>
      <c r="AR5" s="159" t="s">
        <v>216</v>
      </c>
      <c r="AS5" s="159" t="s">
        <v>216</v>
      </c>
      <c r="AT5" s="159" t="s">
        <v>216</v>
      </c>
      <c r="AU5" s="159" t="s">
        <v>216</v>
      </c>
      <c r="AV5" s="159" t="s">
        <v>216</v>
      </c>
      <c r="AW5" s="159" t="s">
        <v>216</v>
      </c>
      <c r="AX5" s="159" t="s">
        <v>216</v>
      </c>
      <c r="AY5" s="159" t="s">
        <v>216</v>
      </c>
      <c r="AZ5" s="159" t="s">
        <v>216</v>
      </c>
      <c r="BA5" s="159">
        <v>6.1741150762317301E-2</v>
      </c>
      <c r="BB5" s="159" t="s">
        <v>216</v>
      </c>
      <c r="BC5" s="159" t="s">
        <v>216</v>
      </c>
      <c r="BD5" s="159">
        <v>0.14750957853972799</v>
      </c>
      <c r="BE5" s="159" t="s">
        <v>216</v>
      </c>
      <c r="BF5" s="159" t="s">
        <v>216</v>
      </c>
      <c r="BG5" s="159">
        <v>4.0116603655284801E-3</v>
      </c>
      <c r="BH5" s="159" t="s">
        <v>216</v>
      </c>
      <c r="BI5" s="159" t="s">
        <v>216</v>
      </c>
      <c r="BJ5" s="159">
        <v>8.1742695120782999E-2</v>
      </c>
      <c r="BK5" s="159" t="s">
        <v>216</v>
      </c>
      <c r="BL5" s="159" t="s">
        <v>216</v>
      </c>
      <c r="BM5" s="159">
        <v>8.2190460588059802E-2</v>
      </c>
      <c r="BN5" s="159">
        <v>9.5441435350412905E-3</v>
      </c>
      <c r="BO5" s="159">
        <v>3.9185283959101702E-2</v>
      </c>
      <c r="BP5" s="159">
        <v>4.91949910767953E-2</v>
      </c>
      <c r="BQ5" s="159" t="s">
        <v>216</v>
      </c>
      <c r="BR5" s="159" t="s">
        <v>216</v>
      </c>
      <c r="BS5" s="159" t="s">
        <v>216</v>
      </c>
      <c r="BT5" s="159">
        <v>5.8370827448575502E-3</v>
      </c>
    </row>
    <row r="6" spans="1:72" s="114" customFormat="1" hidden="1">
      <c r="A6" s="110" t="s">
        <v>210</v>
      </c>
      <c r="B6" s="111" t="s">
        <v>211</v>
      </c>
      <c r="C6" s="112" t="s">
        <v>212</v>
      </c>
      <c r="D6" s="113" t="s">
        <v>213</v>
      </c>
      <c r="E6" s="112" t="s">
        <v>223</v>
      </c>
      <c r="F6" s="112" t="s">
        <v>224</v>
      </c>
      <c r="G6" s="159" t="s">
        <v>216</v>
      </c>
      <c r="H6" s="159" t="s">
        <v>216</v>
      </c>
      <c r="I6" s="159" t="s">
        <v>216</v>
      </c>
      <c r="J6" s="159">
        <v>0.27530865815573202</v>
      </c>
      <c r="K6" s="159" t="s">
        <v>216</v>
      </c>
      <c r="L6" s="159" t="s">
        <v>216</v>
      </c>
      <c r="M6" s="159" t="s">
        <v>216</v>
      </c>
      <c r="N6" s="159" t="s">
        <v>216</v>
      </c>
      <c r="O6" s="159">
        <v>1.25529636285341E-2</v>
      </c>
      <c r="P6" s="159">
        <v>5.0756717469783901E-3</v>
      </c>
      <c r="Q6" s="159" t="s">
        <v>216</v>
      </c>
      <c r="R6" s="159" t="s">
        <v>216</v>
      </c>
      <c r="S6" s="159" t="s">
        <v>216</v>
      </c>
      <c r="T6" s="159" t="s">
        <v>216</v>
      </c>
      <c r="U6" s="159">
        <v>6.2259427236379103E-2</v>
      </c>
      <c r="V6" s="159" t="s">
        <v>216</v>
      </c>
      <c r="W6" s="159">
        <v>0.43105568984020898</v>
      </c>
      <c r="X6" s="159" t="s">
        <v>216</v>
      </c>
      <c r="Y6" s="159">
        <v>0.19617628127526299</v>
      </c>
      <c r="Z6" s="159" t="s">
        <v>216</v>
      </c>
      <c r="AA6" s="159" t="s">
        <v>216</v>
      </c>
      <c r="AB6" s="159" t="s">
        <v>216</v>
      </c>
      <c r="AC6" s="159" t="s">
        <v>216</v>
      </c>
      <c r="AD6" s="159" t="s">
        <v>216</v>
      </c>
      <c r="AE6" s="159">
        <v>9.3514511678949405E-2</v>
      </c>
      <c r="AF6" s="159" t="s">
        <v>216</v>
      </c>
      <c r="AG6" s="159">
        <v>0.62413788218757904</v>
      </c>
      <c r="AH6" s="159">
        <v>5.3800051742690799E-2</v>
      </c>
      <c r="AI6" s="159" t="s">
        <v>216</v>
      </c>
      <c r="AJ6" s="159">
        <v>2.89878644135835E-3</v>
      </c>
      <c r="AK6" s="159">
        <v>0.40693073088352899</v>
      </c>
      <c r="AL6" s="159" t="s">
        <v>216</v>
      </c>
      <c r="AM6" s="159">
        <v>0.15029761908896699</v>
      </c>
      <c r="AN6" s="159">
        <v>8.7387265167561998E-2</v>
      </c>
      <c r="AO6" s="159">
        <v>0.18355092233060999</v>
      </c>
      <c r="AP6" s="159" t="s">
        <v>216</v>
      </c>
      <c r="AQ6" s="159" t="s">
        <v>216</v>
      </c>
      <c r="AR6" s="159" t="s">
        <v>216</v>
      </c>
      <c r="AS6" s="159" t="s">
        <v>216</v>
      </c>
      <c r="AT6" s="159">
        <v>6.9090914570767603E-2</v>
      </c>
      <c r="AU6" s="159">
        <v>1.62901668760079E-2</v>
      </c>
      <c r="AV6" s="159" t="s">
        <v>216</v>
      </c>
      <c r="AW6" s="159" t="s">
        <v>216</v>
      </c>
      <c r="AX6" s="159">
        <v>4.7404767139840598E-2</v>
      </c>
      <c r="AY6" s="159" t="s">
        <v>216</v>
      </c>
      <c r="AZ6" s="159" t="s">
        <v>216</v>
      </c>
      <c r="BA6" s="159" t="s">
        <v>216</v>
      </c>
      <c r="BB6" s="159" t="s">
        <v>216</v>
      </c>
      <c r="BC6" s="159" t="s">
        <v>216</v>
      </c>
      <c r="BD6" s="159" t="s">
        <v>216</v>
      </c>
      <c r="BE6" s="159" t="s">
        <v>216</v>
      </c>
      <c r="BF6" s="159" t="s">
        <v>216</v>
      </c>
      <c r="BG6" s="159">
        <v>2.26610879586009E-2</v>
      </c>
      <c r="BH6" s="159">
        <v>4.9454440951536699E-2</v>
      </c>
      <c r="BI6" s="159">
        <v>0.36839024364233802</v>
      </c>
      <c r="BJ6" s="159">
        <v>5.1140996756660798E-2</v>
      </c>
      <c r="BK6" s="159">
        <v>2.2841141598692199E-2</v>
      </c>
      <c r="BL6" s="159" t="s">
        <v>216</v>
      </c>
      <c r="BM6" s="159">
        <v>8.5288864717289997E-2</v>
      </c>
      <c r="BN6" s="159">
        <v>0.16706903544852</v>
      </c>
      <c r="BO6" s="159" t="s">
        <v>216</v>
      </c>
      <c r="BP6" s="159">
        <v>8.6344663083133197E-2</v>
      </c>
      <c r="BQ6" s="159" t="s">
        <v>216</v>
      </c>
      <c r="BR6" s="159" t="s">
        <v>216</v>
      </c>
      <c r="BS6" s="159" t="s">
        <v>216</v>
      </c>
      <c r="BT6" s="159">
        <v>5.8370827448575502E-3</v>
      </c>
    </row>
    <row r="7" spans="1:72" s="114" customFormat="1" hidden="1">
      <c r="A7" s="110" t="s">
        <v>210</v>
      </c>
      <c r="B7" s="111" t="s">
        <v>211</v>
      </c>
      <c r="C7" s="112" t="s">
        <v>212</v>
      </c>
      <c r="D7" s="113" t="s">
        <v>213</v>
      </c>
      <c r="E7" s="112" t="s">
        <v>225</v>
      </c>
      <c r="F7" s="112" t="s">
        <v>226</v>
      </c>
      <c r="G7" s="159" t="s">
        <v>216</v>
      </c>
      <c r="H7" s="159" t="s">
        <v>216</v>
      </c>
      <c r="I7" s="159" t="s">
        <v>216</v>
      </c>
      <c r="J7" s="159">
        <v>2.4292953108006901E-2</v>
      </c>
      <c r="K7" s="159" t="s">
        <v>216</v>
      </c>
      <c r="L7" s="159" t="s">
        <v>216</v>
      </c>
      <c r="M7" s="159" t="s">
        <v>216</v>
      </c>
      <c r="N7" s="159" t="s">
        <v>216</v>
      </c>
      <c r="O7" s="159" t="s">
        <v>216</v>
      </c>
      <c r="P7" s="159" t="s">
        <v>216</v>
      </c>
      <c r="Q7" s="159">
        <v>1.9674953154998599E-2</v>
      </c>
      <c r="R7" s="159" t="s">
        <v>216</v>
      </c>
      <c r="S7" s="159" t="s">
        <v>216</v>
      </c>
      <c r="T7" s="159" t="s">
        <v>216</v>
      </c>
      <c r="U7" s="159">
        <v>3.1129713618189499E-2</v>
      </c>
      <c r="V7" s="159">
        <v>4.8700896767854697E-2</v>
      </c>
      <c r="W7" s="159">
        <v>1.68278406963774E-2</v>
      </c>
      <c r="X7" s="159">
        <v>0.33423423422048698</v>
      </c>
      <c r="Y7" s="159" t="s">
        <v>216</v>
      </c>
      <c r="Z7" s="159" t="s">
        <v>216</v>
      </c>
      <c r="AA7" s="159" t="s">
        <v>216</v>
      </c>
      <c r="AB7" s="159" t="s">
        <v>216</v>
      </c>
      <c r="AC7" s="159" t="s">
        <v>216</v>
      </c>
      <c r="AD7" s="159" t="s">
        <v>216</v>
      </c>
      <c r="AE7" s="159">
        <v>6.1715056492323603E-2</v>
      </c>
      <c r="AF7" s="159" t="s">
        <v>216</v>
      </c>
      <c r="AG7" s="159">
        <v>3.49173918146995E-3</v>
      </c>
      <c r="AH7" s="159" t="s">
        <v>216</v>
      </c>
      <c r="AI7" s="159" t="s">
        <v>216</v>
      </c>
      <c r="AJ7" s="159">
        <v>6.9498135133936297E-3</v>
      </c>
      <c r="AK7" s="159">
        <v>1.3975948766927799E-2</v>
      </c>
      <c r="AL7" s="159" t="s">
        <v>216</v>
      </c>
      <c r="AM7" s="159" t="s">
        <v>216</v>
      </c>
      <c r="AN7" s="159" t="s">
        <v>216</v>
      </c>
      <c r="AO7" s="159" t="s">
        <v>216</v>
      </c>
      <c r="AP7" s="159" t="s">
        <v>216</v>
      </c>
      <c r="AQ7" s="159" t="s">
        <v>216</v>
      </c>
      <c r="AR7" s="159" t="s">
        <v>216</v>
      </c>
      <c r="AS7" s="159" t="s">
        <v>216</v>
      </c>
      <c r="AT7" s="159">
        <v>2.4115371551859201E-2</v>
      </c>
      <c r="AU7" s="159" t="s">
        <v>216</v>
      </c>
      <c r="AV7" s="159" t="s">
        <v>216</v>
      </c>
      <c r="AW7" s="159" t="s">
        <v>216</v>
      </c>
      <c r="AX7" s="159" t="s">
        <v>216</v>
      </c>
      <c r="AY7" s="159" t="s">
        <v>216</v>
      </c>
      <c r="AZ7" s="159" t="s">
        <v>216</v>
      </c>
      <c r="BA7" s="159">
        <v>0.10599913274209</v>
      </c>
      <c r="BB7" s="159" t="s">
        <v>216</v>
      </c>
      <c r="BC7" s="159" t="s">
        <v>216</v>
      </c>
      <c r="BD7" s="159" t="s">
        <v>216</v>
      </c>
      <c r="BE7" s="159" t="s">
        <v>216</v>
      </c>
      <c r="BF7" s="159" t="s">
        <v>216</v>
      </c>
      <c r="BG7" s="159" t="s">
        <v>216</v>
      </c>
      <c r="BH7" s="159">
        <v>6.4345027525420304E-2</v>
      </c>
      <c r="BI7" s="159">
        <v>3.9726407384263897E-2</v>
      </c>
      <c r="BJ7" s="159">
        <v>4.9835484298292501E-2</v>
      </c>
      <c r="BK7" s="159" t="s">
        <v>216</v>
      </c>
      <c r="BL7" s="159" t="s">
        <v>216</v>
      </c>
      <c r="BM7" s="159" t="s">
        <v>216</v>
      </c>
      <c r="BN7" s="159" t="s">
        <v>216</v>
      </c>
      <c r="BO7" s="159" t="s">
        <v>216</v>
      </c>
      <c r="BP7" s="159">
        <v>8.9147286810105295E-2</v>
      </c>
      <c r="BQ7" s="159" t="s">
        <v>216</v>
      </c>
      <c r="BR7" s="159" t="s">
        <v>216</v>
      </c>
      <c r="BS7" s="159" t="s">
        <v>216</v>
      </c>
      <c r="BT7" s="159" t="s">
        <v>216</v>
      </c>
    </row>
    <row r="8" spans="1:72" s="114" customFormat="1" hidden="1">
      <c r="A8" s="110" t="s">
        <v>210</v>
      </c>
      <c r="B8" s="111" t="s">
        <v>211</v>
      </c>
      <c r="C8" s="112" t="s">
        <v>212</v>
      </c>
      <c r="D8" s="113" t="s">
        <v>213</v>
      </c>
      <c r="E8" s="112" t="s">
        <v>227</v>
      </c>
      <c r="F8" s="112" t="s">
        <v>228</v>
      </c>
      <c r="G8" s="159" t="s">
        <v>216</v>
      </c>
      <c r="H8" s="159" t="s">
        <v>216</v>
      </c>
      <c r="I8" s="159" t="s">
        <v>216</v>
      </c>
      <c r="J8" s="159" t="s">
        <v>216</v>
      </c>
      <c r="K8" s="159" t="s">
        <v>216</v>
      </c>
      <c r="L8" s="159" t="s">
        <v>216</v>
      </c>
      <c r="M8" s="159" t="s">
        <v>216</v>
      </c>
      <c r="N8" s="159" t="s">
        <v>216</v>
      </c>
      <c r="O8" s="159" t="s">
        <v>216</v>
      </c>
      <c r="P8" s="159" t="s">
        <v>216</v>
      </c>
      <c r="Q8" s="159">
        <v>7.3886932623768303E-3</v>
      </c>
      <c r="R8" s="159" t="s">
        <v>216</v>
      </c>
      <c r="S8" s="159" t="s">
        <v>216</v>
      </c>
      <c r="T8" s="159" t="s">
        <v>216</v>
      </c>
      <c r="U8" s="159" t="s">
        <v>216</v>
      </c>
      <c r="V8" s="159" t="s">
        <v>216</v>
      </c>
      <c r="W8" s="159" t="s">
        <v>216</v>
      </c>
      <c r="X8" s="159" t="s">
        <v>216</v>
      </c>
      <c r="Y8" s="159" t="s">
        <v>216</v>
      </c>
      <c r="Z8" s="159" t="s">
        <v>216</v>
      </c>
      <c r="AA8" s="159" t="s">
        <v>216</v>
      </c>
      <c r="AB8" s="159" t="s">
        <v>216</v>
      </c>
      <c r="AC8" s="159" t="s">
        <v>216</v>
      </c>
      <c r="AD8" s="159" t="s">
        <v>216</v>
      </c>
      <c r="AE8" s="159" t="s">
        <v>216</v>
      </c>
      <c r="AF8" s="159" t="s">
        <v>216</v>
      </c>
      <c r="AG8" s="159" t="s">
        <v>216</v>
      </c>
      <c r="AH8" s="159" t="s">
        <v>216</v>
      </c>
      <c r="AI8" s="159" t="s">
        <v>216</v>
      </c>
      <c r="AJ8" s="159" t="s">
        <v>216</v>
      </c>
      <c r="AK8" s="159" t="s">
        <v>216</v>
      </c>
      <c r="AL8" s="159" t="s">
        <v>216</v>
      </c>
      <c r="AM8" s="159" t="s">
        <v>216</v>
      </c>
      <c r="AN8" s="159" t="s">
        <v>216</v>
      </c>
      <c r="AO8" s="159" t="s">
        <v>216</v>
      </c>
      <c r="AP8" s="159" t="s">
        <v>216</v>
      </c>
      <c r="AQ8" s="159" t="s">
        <v>216</v>
      </c>
      <c r="AR8" s="159" t="s">
        <v>216</v>
      </c>
      <c r="AS8" s="159" t="s">
        <v>216</v>
      </c>
      <c r="AT8" s="159" t="s">
        <v>216</v>
      </c>
      <c r="AU8" s="159" t="s">
        <v>216</v>
      </c>
      <c r="AV8" s="159" t="s">
        <v>216</v>
      </c>
      <c r="AW8" s="159" t="s">
        <v>216</v>
      </c>
      <c r="AX8" s="159" t="s">
        <v>216</v>
      </c>
      <c r="AY8" s="159" t="s">
        <v>216</v>
      </c>
      <c r="AZ8" s="159" t="s">
        <v>216</v>
      </c>
      <c r="BA8" s="159" t="s">
        <v>216</v>
      </c>
      <c r="BB8" s="159" t="s">
        <v>216</v>
      </c>
      <c r="BC8" s="159" t="s">
        <v>216</v>
      </c>
      <c r="BD8" s="159" t="s">
        <v>216</v>
      </c>
      <c r="BE8" s="159" t="s">
        <v>216</v>
      </c>
      <c r="BF8" s="159" t="s">
        <v>216</v>
      </c>
      <c r="BG8" s="159" t="s">
        <v>216</v>
      </c>
      <c r="BH8" s="159" t="s">
        <v>216</v>
      </c>
      <c r="BI8" s="159" t="s">
        <v>216</v>
      </c>
      <c r="BJ8" s="159" t="s">
        <v>216</v>
      </c>
      <c r="BK8" s="159" t="s">
        <v>216</v>
      </c>
      <c r="BL8" s="159" t="s">
        <v>216</v>
      </c>
      <c r="BM8" s="159" t="s">
        <v>216</v>
      </c>
      <c r="BN8" s="159" t="s">
        <v>216</v>
      </c>
      <c r="BO8" s="159" t="s">
        <v>216</v>
      </c>
      <c r="BP8" s="159" t="s">
        <v>216</v>
      </c>
      <c r="BQ8" s="159" t="s">
        <v>216</v>
      </c>
      <c r="BR8" s="159" t="s">
        <v>216</v>
      </c>
      <c r="BS8" s="159" t="s">
        <v>216</v>
      </c>
      <c r="BT8" s="159" t="s">
        <v>216</v>
      </c>
    </row>
    <row r="9" spans="1:72" s="119" customFormat="1" ht="15.75" hidden="1" thickBot="1">
      <c r="A9" s="115" t="s">
        <v>210</v>
      </c>
      <c r="B9" s="116" t="s">
        <v>211</v>
      </c>
      <c r="C9" s="117" t="s">
        <v>212</v>
      </c>
      <c r="D9" s="118" t="s">
        <v>213</v>
      </c>
      <c r="E9" s="117" t="s">
        <v>229</v>
      </c>
      <c r="F9" s="117" t="s">
        <v>230</v>
      </c>
      <c r="G9" s="160" t="s">
        <v>216</v>
      </c>
      <c r="H9" s="160" t="s">
        <v>216</v>
      </c>
      <c r="I9" s="160">
        <v>3.6920933473685198E-2</v>
      </c>
      <c r="J9" s="160" t="s">
        <v>216</v>
      </c>
      <c r="K9" s="160" t="s">
        <v>216</v>
      </c>
      <c r="L9" s="160" t="s">
        <v>216</v>
      </c>
      <c r="M9" s="160">
        <v>7.7493949176320196E-3</v>
      </c>
      <c r="N9" s="160" t="s">
        <v>216</v>
      </c>
      <c r="O9" s="160" t="s">
        <v>216</v>
      </c>
      <c r="P9" s="160" t="s">
        <v>216</v>
      </c>
      <c r="Q9" s="160" t="s">
        <v>216</v>
      </c>
      <c r="R9" s="160" t="s">
        <v>216</v>
      </c>
      <c r="S9" s="160" t="s">
        <v>216</v>
      </c>
      <c r="T9" s="160" t="s">
        <v>216</v>
      </c>
      <c r="U9" s="160" t="s">
        <v>216</v>
      </c>
      <c r="V9" s="160" t="s">
        <v>216</v>
      </c>
      <c r="W9" s="160" t="s">
        <v>216</v>
      </c>
      <c r="X9" s="160" t="s">
        <v>216</v>
      </c>
      <c r="Y9" s="160" t="s">
        <v>216</v>
      </c>
      <c r="Z9" s="160" t="s">
        <v>216</v>
      </c>
      <c r="AA9" s="160" t="s">
        <v>216</v>
      </c>
      <c r="AB9" s="160" t="s">
        <v>216</v>
      </c>
      <c r="AC9" s="160" t="s">
        <v>216</v>
      </c>
      <c r="AD9" s="160" t="s">
        <v>216</v>
      </c>
      <c r="AE9" s="160" t="s">
        <v>216</v>
      </c>
      <c r="AF9" s="160" t="s">
        <v>216</v>
      </c>
      <c r="AG9" s="160">
        <v>1.5708298550861301E-3</v>
      </c>
      <c r="AH9" s="160" t="s">
        <v>216</v>
      </c>
      <c r="AI9" s="160" t="s">
        <v>216</v>
      </c>
      <c r="AJ9" s="160" t="s">
        <v>216</v>
      </c>
      <c r="AK9" s="160" t="s">
        <v>216</v>
      </c>
      <c r="AL9" s="160" t="s">
        <v>216</v>
      </c>
      <c r="AM9" s="160" t="s">
        <v>216</v>
      </c>
      <c r="AN9" s="160" t="s">
        <v>216</v>
      </c>
      <c r="AO9" s="160" t="s">
        <v>216</v>
      </c>
      <c r="AP9" s="160" t="s">
        <v>216</v>
      </c>
      <c r="AQ9" s="160" t="s">
        <v>216</v>
      </c>
      <c r="AR9" s="160" t="s">
        <v>216</v>
      </c>
      <c r="AS9" s="160" t="s">
        <v>216</v>
      </c>
      <c r="AT9" s="160" t="s">
        <v>216</v>
      </c>
      <c r="AU9" s="160" t="s">
        <v>216</v>
      </c>
      <c r="AV9" s="160" t="s">
        <v>216</v>
      </c>
      <c r="AW9" s="160" t="s">
        <v>216</v>
      </c>
      <c r="AX9" s="160" t="s">
        <v>216</v>
      </c>
      <c r="AY9" s="160" t="s">
        <v>216</v>
      </c>
      <c r="AZ9" s="160" t="s">
        <v>216</v>
      </c>
      <c r="BA9" s="160" t="s">
        <v>216</v>
      </c>
      <c r="BB9" s="160" t="s">
        <v>216</v>
      </c>
      <c r="BC9" s="160" t="s">
        <v>216</v>
      </c>
      <c r="BD9" s="160" t="s">
        <v>216</v>
      </c>
      <c r="BE9" s="160" t="s">
        <v>216</v>
      </c>
      <c r="BF9" s="160" t="s">
        <v>216</v>
      </c>
      <c r="BG9" s="160" t="s">
        <v>216</v>
      </c>
      <c r="BH9" s="160" t="s">
        <v>216</v>
      </c>
      <c r="BI9" s="160" t="s">
        <v>216</v>
      </c>
      <c r="BJ9" s="160">
        <v>2.51978110442799E-2</v>
      </c>
      <c r="BK9" s="160" t="s">
        <v>216</v>
      </c>
      <c r="BL9" s="160" t="s">
        <v>216</v>
      </c>
      <c r="BM9" s="160" t="s">
        <v>216</v>
      </c>
      <c r="BN9" s="160" t="s">
        <v>216</v>
      </c>
      <c r="BO9" s="160" t="s">
        <v>216</v>
      </c>
      <c r="BP9" s="160" t="s">
        <v>216</v>
      </c>
      <c r="BQ9" s="160" t="s">
        <v>216</v>
      </c>
      <c r="BR9" s="160" t="s">
        <v>216</v>
      </c>
      <c r="BS9" s="160" t="s">
        <v>216</v>
      </c>
      <c r="BT9" s="160" t="s">
        <v>216</v>
      </c>
    </row>
    <row r="10" spans="1:72" s="109" customFormat="1" hidden="1">
      <c r="A10" s="105" t="s">
        <v>210</v>
      </c>
      <c r="B10" s="106" t="s">
        <v>211</v>
      </c>
      <c r="C10" s="107" t="s">
        <v>231</v>
      </c>
      <c r="D10" s="108" t="s">
        <v>232</v>
      </c>
      <c r="E10" s="107" t="s">
        <v>233</v>
      </c>
      <c r="F10" s="107" t="s">
        <v>234</v>
      </c>
      <c r="G10" s="158" t="s">
        <v>216</v>
      </c>
      <c r="H10" s="158" t="s">
        <v>216</v>
      </c>
      <c r="I10" s="158" t="s">
        <v>216</v>
      </c>
      <c r="J10" s="158">
        <v>1.7655037928264401E-2</v>
      </c>
      <c r="K10" s="158" t="s">
        <v>216</v>
      </c>
      <c r="L10" s="158" t="s">
        <v>216</v>
      </c>
      <c r="M10" s="158">
        <v>4.4028154871007296E-3</v>
      </c>
      <c r="N10" s="158" t="s">
        <v>216</v>
      </c>
      <c r="O10" s="158">
        <v>0.14006699246391</v>
      </c>
      <c r="P10" s="158">
        <v>5.83682916759361E-3</v>
      </c>
      <c r="Q10" s="158">
        <v>2.2386638311372199E-2</v>
      </c>
      <c r="R10" s="158" t="s">
        <v>216</v>
      </c>
      <c r="S10" s="158" t="s">
        <v>216</v>
      </c>
      <c r="T10" s="158" t="s">
        <v>216</v>
      </c>
      <c r="U10" s="158">
        <v>0.114674312749631</v>
      </c>
      <c r="V10" s="158">
        <v>1.6809494565768E-2</v>
      </c>
      <c r="W10" s="158">
        <v>0.144743818163768</v>
      </c>
      <c r="X10" s="158" t="s">
        <v>216</v>
      </c>
      <c r="Y10" s="158" t="s">
        <v>216</v>
      </c>
      <c r="Z10" s="158" t="s">
        <v>216</v>
      </c>
      <c r="AA10" s="158" t="s">
        <v>216</v>
      </c>
      <c r="AB10" s="158" t="s">
        <v>216</v>
      </c>
      <c r="AC10" s="158" t="s">
        <v>216</v>
      </c>
      <c r="AD10" s="158">
        <v>0.241800916854788</v>
      </c>
      <c r="AE10" s="158" t="s">
        <v>216</v>
      </c>
      <c r="AF10" s="158" t="s">
        <v>216</v>
      </c>
      <c r="AG10" s="158">
        <v>1.4833975060424E-2</v>
      </c>
      <c r="AH10" s="158">
        <v>5.4926519467950401E-2</v>
      </c>
      <c r="AI10" s="158" t="s">
        <v>216</v>
      </c>
      <c r="AJ10" s="158">
        <v>5.4184021041334698E-2</v>
      </c>
      <c r="AK10" s="158">
        <v>1.2679649413755399E-2</v>
      </c>
      <c r="AL10" s="158" t="s">
        <v>216</v>
      </c>
      <c r="AM10" s="158" t="s">
        <v>216</v>
      </c>
      <c r="AN10" s="158">
        <v>2.4219347612749E-2</v>
      </c>
      <c r="AO10" s="158" t="s">
        <v>216</v>
      </c>
      <c r="AP10" s="158" t="s">
        <v>216</v>
      </c>
      <c r="AQ10" s="158" t="s">
        <v>216</v>
      </c>
      <c r="AR10" s="158" t="s">
        <v>216</v>
      </c>
      <c r="AS10" s="158" t="s">
        <v>216</v>
      </c>
      <c r="AT10" s="158" t="s">
        <v>216</v>
      </c>
      <c r="AU10" s="158">
        <v>1.6874208300095199E-3</v>
      </c>
      <c r="AV10" s="158">
        <v>4.5765776698944403E-2</v>
      </c>
      <c r="AW10" s="158">
        <v>5.9697060344978202E-2</v>
      </c>
      <c r="AX10" s="158">
        <v>0.16986518039848</v>
      </c>
      <c r="AY10" s="158" t="s">
        <v>216</v>
      </c>
      <c r="AZ10" s="158" t="s">
        <v>216</v>
      </c>
      <c r="BA10" s="158">
        <v>4.4257981979772799E-2</v>
      </c>
      <c r="BB10" s="158" t="s">
        <v>216</v>
      </c>
      <c r="BC10" s="158" t="s">
        <v>216</v>
      </c>
      <c r="BD10" s="158">
        <v>7.5351213283298094E-2</v>
      </c>
      <c r="BE10" s="158" t="s">
        <v>216</v>
      </c>
      <c r="BF10" s="158" t="s">
        <v>216</v>
      </c>
      <c r="BG10" s="158">
        <v>1.5943546159767799E-2</v>
      </c>
      <c r="BH10" s="158">
        <v>9.19712694736117E-2</v>
      </c>
      <c r="BI10" s="158" t="s">
        <v>216</v>
      </c>
      <c r="BJ10" s="158">
        <v>1.33692207287892E-2</v>
      </c>
      <c r="BK10" s="158">
        <v>1.59895537453578E-2</v>
      </c>
      <c r="BL10" s="158">
        <v>4.3411247896409499E-3</v>
      </c>
      <c r="BM10" s="158">
        <v>8.32232619644699E-2</v>
      </c>
      <c r="BN10" s="158">
        <v>2.7503638738269099E-2</v>
      </c>
      <c r="BO10" s="158" t="s">
        <v>216</v>
      </c>
      <c r="BP10" s="158">
        <v>5.3249850940733999E-2</v>
      </c>
      <c r="BQ10" s="158" t="s">
        <v>216</v>
      </c>
      <c r="BR10" s="158" t="s">
        <v>216</v>
      </c>
      <c r="BS10" s="158" t="s">
        <v>216</v>
      </c>
      <c r="BT10" s="158">
        <v>2.1717201779853802E-2</v>
      </c>
    </row>
    <row r="11" spans="1:72" s="114" customFormat="1" hidden="1">
      <c r="A11" s="110" t="s">
        <v>210</v>
      </c>
      <c r="B11" s="111" t="s">
        <v>211</v>
      </c>
      <c r="C11" s="112" t="s">
        <v>231</v>
      </c>
      <c r="D11" s="113" t="s">
        <v>232</v>
      </c>
      <c r="E11" s="112" t="s">
        <v>235</v>
      </c>
      <c r="F11" s="112" t="s">
        <v>236</v>
      </c>
      <c r="G11" s="159" t="s">
        <v>216</v>
      </c>
      <c r="H11" s="159" t="s">
        <v>216</v>
      </c>
      <c r="I11" s="159" t="s">
        <v>216</v>
      </c>
      <c r="J11" s="159" t="s">
        <v>216</v>
      </c>
      <c r="K11" s="159" t="s">
        <v>216</v>
      </c>
      <c r="L11" s="159" t="s">
        <v>216</v>
      </c>
      <c r="M11" s="159">
        <v>1.1316240551006601E-3</v>
      </c>
      <c r="N11" s="159" t="s">
        <v>216</v>
      </c>
      <c r="O11" s="159" t="s">
        <v>216</v>
      </c>
      <c r="P11" s="159">
        <v>8.4996345348515995E-2</v>
      </c>
      <c r="Q11" s="159" t="s">
        <v>216</v>
      </c>
      <c r="R11" s="159" t="s">
        <v>216</v>
      </c>
      <c r="S11" s="159" t="s">
        <v>216</v>
      </c>
      <c r="T11" s="159" t="s">
        <v>216</v>
      </c>
      <c r="U11" s="159" t="s">
        <v>216</v>
      </c>
      <c r="V11" s="159" t="s">
        <v>216</v>
      </c>
      <c r="W11" s="159" t="s">
        <v>216</v>
      </c>
      <c r="X11" s="159" t="s">
        <v>216</v>
      </c>
      <c r="Y11" s="159">
        <v>0.117001824671242</v>
      </c>
      <c r="Z11" s="159" t="s">
        <v>216</v>
      </c>
      <c r="AA11" s="159" t="s">
        <v>216</v>
      </c>
      <c r="AB11" s="159" t="s">
        <v>216</v>
      </c>
      <c r="AC11" s="159">
        <v>0.25479930192712902</v>
      </c>
      <c r="AD11" s="159">
        <v>0.241800916854788</v>
      </c>
      <c r="AE11" s="159" t="s">
        <v>216</v>
      </c>
      <c r="AF11" s="159" t="s">
        <v>216</v>
      </c>
      <c r="AG11" s="159" t="s">
        <v>216</v>
      </c>
      <c r="AH11" s="159" t="s">
        <v>216</v>
      </c>
      <c r="AI11" s="159" t="s">
        <v>216</v>
      </c>
      <c r="AJ11" s="159" t="s">
        <v>216</v>
      </c>
      <c r="AK11" s="159" t="s">
        <v>216</v>
      </c>
      <c r="AL11" s="159" t="s">
        <v>216</v>
      </c>
      <c r="AM11" s="159" t="s">
        <v>216</v>
      </c>
      <c r="AN11" s="159" t="s">
        <v>216</v>
      </c>
      <c r="AO11" s="159" t="s">
        <v>216</v>
      </c>
      <c r="AP11" s="159" t="s">
        <v>216</v>
      </c>
      <c r="AQ11" s="159" t="s">
        <v>216</v>
      </c>
      <c r="AR11" s="159" t="s">
        <v>216</v>
      </c>
      <c r="AS11" s="159" t="s">
        <v>216</v>
      </c>
      <c r="AT11" s="159" t="s">
        <v>216</v>
      </c>
      <c r="AU11" s="159" t="s">
        <v>216</v>
      </c>
      <c r="AV11" s="159" t="s">
        <v>216</v>
      </c>
      <c r="AW11" s="159" t="s">
        <v>216</v>
      </c>
      <c r="AX11" s="159" t="s">
        <v>216</v>
      </c>
      <c r="AY11" s="159" t="s">
        <v>216</v>
      </c>
      <c r="AZ11" s="159" t="s">
        <v>216</v>
      </c>
      <c r="BA11" s="159" t="s">
        <v>216</v>
      </c>
      <c r="BB11" s="159" t="s">
        <v>216</v>
      </c>
      <c r="BC11" s="159" t="s">
        <v>216</v>
      </c>
      <c r="BD11" s="159" t="s">
        <v>216</v>
      </c>
      <c r="BE11" s="159" t="s">
        <v>216</v>
      </c>
      <c r="BF11" s="159" t="s">
        <v>216</v>
      </c>
      <c r="BG11" s="159">
        <v>6.9632766224729699E-4</v>
      </c>
      <c r="BH11" s="159" t="s">
        <v>216</v>
      </c>
      <c r="BI11" s="159" t="s">
        <v>216</v>
      </c>
      <c r="BJ11" s="159" t="s">
        <v>216</v>
      </c>
      <c r="BK11" s="159">
        <v>1.38554332145206E-2</v>
      </c>
      <c r="BL11" s="159" t="s">
        <v>216</v>
      </c>
      <c r="BM11" s="159" t="s">
        <v>216</v>
      </c>
      <c r="BN11" s="159">
        <v>1.3751819369134499E-2</v>
      </c>
      <c r="BO11" s="159" t="s">
        <v>216</v>
      </c>
      <c r="BP11" s="159">
        <v>0.15697674416500099</v>
      </c>
      <c r="BQ11" s="159" t="s">
        <v>216</v>
      </c>
      <c r="BR11" s="159" t="s">
        <v>216</v>
      </c>
      <c r="BS11" s="159" t="s">
        <v>216</v>
      </c>
      <c r="BT11" s="159">
        <v>1.16741654897151E-2</v>
      </c>
    </row>
    <row r="12" spans="1:72" s="114" customFormat="1" hidden="1">
      <c r="A12" s="110" t="s">
        <v>210</v>
      </c>
      <c r="B12" s="111" t="s">
        <v>211</v>
      </c>
      <c r="C12" s="112" t="s">
        <v>231</v>
      </c>
      <c r="D12" s="113" t="s">
        <v>232</v>
      </c>
      <c r="E12" s="112" t="s">
        <v>237</v>
      </c>
      <c r="F12" s="112" t="s">
        <v>238</v>
      </c>
      <c r="G12" s="159" t="s">
        <v>216</v>
      </c>
      <c r="H12" s="159">
        <v>0.96968260715059096</v>
      </c>
      <c r="I12" s="159">
        <v>0.34134447925504102</v>
      </c>
      <c r="J12" s="159">
        <v>0.48434969604920303</v>
      </c>
      <c r="K12" s="159" t="s">
        <v>216</v>
      </c>
      <c r="L12" s="159">
        <v>0.45099795851112801</v>
      </c>
      <c r="M12" s="159">
        <v>0.97868788745681001</v>
      </c>
      <c r="N12" s="159" t="s">
        <v>216</v>
      </c>
      <c r="O12" s="159">
        <v>0.41440622177753</v>
      </c>
      <c r="P12" s="159">
        <v>5.44055556814231E-2</v>
      </c>
      <c r="Q12" s="159">
        <v>0.71796934942311197</v>
      </c>
      <c r="R12" s="159" t="s">
        <v>216</v>
      </c>
      <c r="S12" s="159">
        <v>0.90010362452083403</v>
      </c>
      <c r="T12" s="159" t="s">
        <v>216</v>
      </c>
      <c r="U12" s="159">
        <v>0.52570129782404496</v>
      </c>
      <c r="V12" s="159">
        <v>0.73526396181009901</v>
      </c>
      <c r="W12" s="159">
        <v>0.42582283583171798</v>
      </c>
      <c r="X12" s="159">
        <v>0.74481981983297996</v>
      </c>
      <c r="Y12" s="159">
        <v>0.56982006938225305</v>
      </c>
      <c r="Z12" s="159">
        <v>0.84785500499850397</v>
      </c>
      <c r="AA12" s="159">
        <v>0.33195592290846299</v>
      </c>
      <c r="AB12" s="159" t="s">
        <v>216</v>
      </c>
      <c r="AC12" s="159">
        <v>0.70920593368573004</v>
      </c>
      <c r="AD12" s="159">
        <v>0.50706004876218802</v>
      </c>
      <c r="AE12" s="159">
        <v>0.71945646496315196</v>
      </c>
      <c r="AF12" s="159" t="s">
        <v>216</v>
      </c>
      <c r="AG12" s="159">
        <v>0.28873451087573798</v>
      </c>
      <c r="AH12" s="159">
        <v>0.61443026509279697</v>
      </c>
      <c r="AI12" s="159">
        <v>1</v>
      </c>
      <c r="AJ12" s="159">
        <v>0.59098551611243499</v>
      </c>
      <c r="AK12" s="159">
        <v>7.4994782922553002E-2</v>
      </c>
      <c r="AL12" s="159">
        <v>0.239068441030093</v>
      </c>
      <c r="AM12" s="159">
        <v>0.84970238091103301</v>
      </c>
      <c r="AN12" s="159">
        <v>0.53825548474723495</v>
      </c>
      <c r="AO12" s="159">
        <v>0.85667533499811299</v>
      </c>
      <c r="AP12" s="159">
        <v>0.88768321049570698</v>
      </c>
      <c r="AQ12" s="159">
        <v>0.386666112956285</v>
      </c>
      <c r="AR12" s="159">
        <v>0.62239340772421103</v>
      </c>
      <c r="AS12" s="159" t="s">
        <v>216</v>
      </c>
      <c r="AT12" s="159">
        <v>0.93519601288245902</v>
      </c>
      <c r="AU12" s="159">
        <v>0.73726207478983197</v>
      </c>
      <c r="AV12" s="159">
        <v>0.71237293429856396</v>
      </c>
      <c r="AW12" s="159">
        <v>0.64906495117208296</v>
      </c>
      <c r="AX12" s="159">
        <v>0.338271805373554</v>
      </c>
      <c r="AY12" s="159">
        <v>0.38517796883046101</v>
      </c>
      <c r="AZ12" s="159">
        <v>0.26673427992910698</v>
      </c>
      <c r="BA12" s="159">
        <v>0.81913157847260198</v>
      </c>
      <c r="BB12" s="159" t="s">
        <v>216</v>
      </c>
      <c r="BC12" s="159" t="s">
        <v>216</v>
      </c>
      <c r="BD12" s="159">
        <v>0.79853128989958799</v>
      </c>
      <c r="BE12" s="159" t="s">
        <v>216</v>
      </c>
      <c r="BF12" s="159" t="s">
        <v>216</v>
      </c>
      <c r="BG12" s="159">
        <v>0.94441702574835595</v>
      </c>
      <c r="BH12" s="159">
        <v>0.33332699849243103</v>
      </c>
      <c r="BI12" s="159">
        <v>0.228488350288551</v>
      </c>
      <c r="BJ12" s="159">
        <v>0.65164533763119403</v>
      </c>
      <c r="BK12" s="159">
        <v>0.90914529415289502</v>
      </c>
      <c r="BL12" s="159">
        <v>0.94719893008811096</v>
      </c>
      <c r="BM12" s="159">
        <v>0.737350307283963</v>
      </c>
      <c r="BN12" s="159">
        <v>0.87107338705271498</v>
      </c>
      <c r="BO12" s="159">
        <v>0.69685885516407298</v>
      </c>
      <c r="BP12" s="159">
        <v>0.34263565891612102</v>
      </c>
      <c r="BQ12" s="159" t="s">
        <v>216</v>
      </c>
      <c r="BR12" s="159">
        <v>1</v>
      </c>
      <c r="BS12" s="159" t="s">
        <v>216</v>
      </c>
      <c r="BT12" s="159">
        <v>0.84017231316649499</v>
      </c>
    </row>
    <row r="13" spans="1:72" s="114" customFormat="1" hidden="1">
      <c r="A13" s="110" t="s">
        <v>210</v>
      </c>
      <c r="B13" s="111" t="s">
        <v>211</v>
      </c>
      <c r="C13" s="112" t="s">
        <v>231</v>
      </c>
      <c r="D13" s="113" t="s">
        <v>232</v>
      </c>
      <c r="E13" s="112" t="s">
        <v>239</v>
      </c>
      <c r="F13" s="112" t="s">
        <v>240</v>
      </c>
      <c r="G13" s="159" t="s">
        <v>216</v>
      </c>
      <c r="H13" s="159">
        <v>1.19237836955517E-2</v>
      </c>
      <c r="I13" s="159">
        <v>0.110762800421056</v>
      </c>
      <c r="J13" s="159">
        <v>0.166727643504684</v>
      </c>
      <c r="K13" s="159" t="s">
        <v>216</v>
      </c>
      <c r="L13" s="159">
        <v>0.54900204148887199</v>
      </c>
      <c r="M13" s="159">
        <v>3.3262021372985101E-3</v>
      </c>
      <c r="N13" s="159" t="s">
        <v>216</v>
      </c>
      <c r="O13" s="159">
        <v>0.157036756353921</v>
      </c>
      <c r="P13" s="159">
        <v>0.445392712267841</v>
      </c>
      <c r="Q13" s="159">
        <v>3.8800777626686003E-2</v>
      </c>
      <c r="R13" s="159" t="s">
        <v>216</v>
      </c>
      <c r="S13" s="159" t="s">
        <v>216</v>
      </c>
      <c r="T13" s="159" t="s">
        <v>216</v>
      </c>
      <c r="U13" s="159">
        <v>0.18349676780142801</v>
      </c>
      <c r="V13" s="159">
        <v>6.6290220449904E-2</v>
      </c>
      <c r="W13" s="159">
        <v>0.242561606623661</v>
      </c>
      <c r="X13" s="159" t="s">
        <v>216</v>
      </c>
      <c r="Y13" s="159" t="s">
        <v>216</v>
      </c>
      <c r="Z13" s="159">
        <v>2.52743598200675E-2</v>
      </c>
      <c r="AA13" s="159">
        <v>0.33402203854576901</v>
      </c>
      <c r="AB13" s="159" t="s">
        <v>216</v>
      </c>
      <c r="AC13" s="159" t="s">
        <v>216</v>
      </c>
      <c r="AD13" s="159" t="s">
        <v>216</v>
      </c>
      <c r="AE13" s="159" t="s">
        <v>216</v>
      </c>
      <c r="AF13" s="159" t="s">
        <v>216</v>
      </c>
      <c r="AG13" s="159">
        <v>0.64792562804655796</v>
      </c>
      <c r="AH13" s="159">
        <v>6.8122869874930395E-2</v>
      </c>
      <c r="AI13" s="159" t="s">
        <v>216</v>
      </c>
      <c r="AJ13" s="159">
        <v>7.6770115272826497E-2</v>
      </c>
      <c r="AK13" s="159">
        <v>0.14063987829831601</v>
      </c>
      <c r="AL13" s="159">
        <v>0.52186311793981499</v>
      </c>
      <c r="AM13" s="159" t="s">
        <v>216</v>
      </c>
      <c r="AN13" s="159">
        <v>0.105124419416562</v>
      </c>
      <c r="AO13" s="159" t="s">
        <v>216</v>
      </c>
      <c r="AP13" s="159" t="s">
        <v>216</v>
      </c>
      <c r="AQ13" s="159" t="s">
        <v>216</v>
      </c>
      <c r="AR13" s="159" t="s">
        <v>216</v>
      </c>
      <c r="AS13" s="159" t="s">
        <v>216</v>
      </c>
      <c r="AT13" s="159">
        <v>4.86798895254449E-2</v>
      </c>
      <c r="AU13" s="159">
        <v>6.3422955119586705E-2</v>
      </c>
      <c r="AV13" s="159">
        <v>9.1531553397888904E-2</v>
      </c>
      <c r="AW13" s="159">
        <v>9.7253777749926898E-2</v>
      </c>
      <c r="AX13" s="159">
        <v>0.1748036524387</v>
      </c>
      <c r="AY13" s="159">
        <v>0.18860459527277501</v>
      </c>
      <c r="AZ13" s="159">
        <v>0.313387423913632</v>
      </c>
      <c r="BA13" s="159">
        <v>1.11345698687572E-2</v>
      </c>
      <c r="BB13" s="159" t="s">
        <v>216</v>
      </c>
      <c r="BC13" s="159" t="s">
        <v>216</v>
      </c>
      <c r="BD13" s="159">
        <v>8.9399744580955398E-2</v>
      </c>
      <c r="BE13" s="159" t="s">
        <v>216</v>
      </c>
      <c r="BF13" s="159" t="s">
        <v>216</v>
      </c>
      <c r="BG13" s="159">
        <v>1.2519033419171001E-2</v>
      </c>
      <c r="BH13" s="159">
        <v>0.234286929766265</v>
      </c>
      <c r="BI13" s="159" t="s">
        <v>216</v>
      </c>
      <c r="BJ13" s="159">
        <v>0.10330918121421501</v>
      </c>
      <c r="BK13" s="159" t="s">
        <v>216</v>
      </c>
      <c r="BL13" s="159">
        <v>8.6822495792818893E-3</v>
      </c>
      <c r="BM13" s="159">
        <v>5.8095077423065697E-3</v>
      </c>
      <c r="BN13" s="159">
        <v>1.9088287070082598E-2</v>
      </c>
      <c r="BO13" s="159">
        <v>0.12625427016443899</v>
      </c>
      <c r="BP13" s="159">
        <v>0.121079308295629</v>
      </c>
      <c r="BQ13" s="159" t="s">
        <v>216</v>
      </c>
      <c r="BR13" s="159" t="s">
        <v>216</v>
      </c>
      <c r="BS13" s="159" t="s">
        <v>216</v>
      </c>
      <c r="BT13" s="159">
        <v>4.0333042753586602E-2</v>
      </c>
    </row>
    <row r="14" spans="1:72" s="114" customFormat="1" hidden="1">
      <c r="A14" s="110" t="s">
        <v>210</v>
      </c>
      <c r="B14" s="111" t="s">
        <v>211</v>
      </c>
      <c r="C14" s="112" t="s">
        <v>231</v>
      </c>
      <c r="D14" s="113" t="s">
        <v>232</v>
      </c>
      <c r="E14" s="112" t="s">
        <v>241</v>
      </c>
      <c r="F14" s="112" t="s">
        <v>242</v>
      </c>
      <c r="G14" s="159" t="s">
        <v>216</v>
      </c>
      <c r="H14" s="159">
        <v>1.6721462867142999E-2</v>
      </c>
      <c r="I14" s="159">
        <v>0.54789272032390302</v>
      </c>
      <c r="J14" s="159">
        <v>0.33126762251784803</v>
      </c>
      <c r="K14" s="159" t="s">
        <v>216</v>
      </c>
      <c r="L14" s="159" t="s">
        <v>216</v>
      </c>
      <c r="M14" s="159">
        <v>7.70328235505201E-3</v>
      </c>
      <c r="N14" s="159" t="s">
        <v>216</v>
      </c>
      <c r="O14" s="159">
        <v>0.28849002940463903</v>
      </c>
      <c r="P14" s="159">
        <v>0.40936855753462698</v>
      </c>
      <c r="Q14" s="159">
        <v>0.189586619440202</v>
      </c>
      <c r="R14" s="159" t="s">
        <v>216</v>
      </c>
      <c r="S14" s="159">
        <v>7.1395736591142803E-2</v>
      </c>
      <c r="T14" s="159" t="s">
        <v>216</v>
      </c>
      <c r="U14" s="159">
        <v>0.17612762162489601</v>
      </c>
      <c r="V14" s="159">
        <v>0.18163632317422901</v>
      </c>
      <c r="W14" s="159">
        <v>0.178457819032665</v>
      </c>
      <c r="X14" s="159">
        <v>0.25518018016701999</v>
      </c>
      <c r="Y14" s="159">
        <v>0.31317810594650503</v>
      </c>
      <c r="Z14" s="159">
        <v>0.12687063518142799</v>
      </c>
      <c r="AA14" s="159">
        <v>0.33402203854576901</v>
      </c>
      <c r="AB14" s="159" t="s">
        <v>216</v>
      </c>
      <c r="AC14" s="159">
        <v>3.5994764387140797E-2</v>
      </c>
      <c r="AD14" s="159" t="s">
        <v>216</v>
      </c>
      <c r="AE14" s="159">
        <v>0.28054353503684798</v>
      </c>
      <c r="AF14" s="159" t="s">
        <v>216</v>
      </c>
      <c r="AG14" s="159">
        <v>4.8505886017279898E-2</v>
      </c>
      <c r="AH14" s="159">
        <v>0.26252034556432302</v>
      </c>
      <c r="AI14" s="159" t="s">
        <v>216</v>
      </c>
      <c r="AJ14" s="159">
        <v>0.27516156113204499</v>
      </c>
      <c r="AK14" s="159">
        <v>0.77168568936537496</v>
      </c>
      <c r="AL14" s="159">
        <v>0.239068441030093</v>
      </c>
      <c r="AM14" s="159">
        <v>0.15029761908896699</v>
      </c>
      <c r="AN14" s="159">
        <v>0.332400748223454</v>
      </c>
      <c r="AO14" s="159">
        <v>0.14332466500188701</v>
      </c>
      <c r="AP14" s="159">
        <v>0.112316789504293</v>
      </c>
      <c r="AQ14" s="159">
        <v>0.61333388704371505</v>
      </c>
      <c r="AR14" s="159">
        <v>0.37760659227578902</v>
      </c>
      <c r="AS14" s="159" t="s">
        <v>216</v>
      </c>
      <c r="AT14" s="159">
        <v>1.6124097592095699E-2</v>
      </c>
      <c r="AU14" s="159">
        <v>0.17866678091284499</v>
      </c>
      <c r="AV14" s="159">
        <v>0.150329735604603</v>
      </c>
      <c r="AW14" s="159">
        <v>9.3245421350619001E-2</v>
      </c>
      <c r="AX14" s="159">
        <v>0.31705936178926603</v>
      </c>
      <c r="AY14" s="159">
        <v>0.42621743589676298</v>
      </c>
      <c r="AZ14" s="159">
        <v>0.41987829615726102</v>
      </c>
      <c r="BA14" s="159">
        <v>0.12547586967886801</v>
      </c>
      <c r="BB14" s="159" t="s">
        <v>216</v>
      </c>
      <c r="BC14" s="159" t="s">
        <v>216</v>
      </c>
      <c r="BD14" s="159">
        <v>3.6717752236158897E-2</v>
      </c>
      <c r="BE14" s="159" t="s">
        <v>216</v>
      </c>
      <c r="BF14" s="159" t="s">
        <v>216</v>
      </c>
      <c r="BG14" s="159">
        <v>2.64240670104578E-2</v>
      </c>
      <c r="BH14" s="159">
        <v>0.340414802267692</v>
      </c>
      <c r="BI14" s="159">
        <v>0.77151164971145003</v>
      </c>
      <c r="BJ14" s="159">
        <v>0.21563982217323699</v>
      </c>
      <c r="BK14" s="159">
        <v>6.1009718887226602E-2</v>
      </c>
      <c r="BL14" s="159">
        <v>3.9777695542966097E-2</v>
      </c>
      <c r="BM14" s="159">
        <v>0.17361692300925999</v>
      </c>
      <c r="BN14" s="159">
        <v>6.8582867769798703E-2</v>
      </c>
      <c r="BO14" s="159">
        <v>0.176886874671488</v>
      </c>
      <c r="BP14" s="159">
        <v>0.32605843768251502</v>
      </c>
      <c r="BQ14" s="159" t="s">
        <v>216</v>
      </c>
      <c r="BR14" s="159" t="s">
        <v>216</v>
      </c>
      <c r="BS14" s="159" t="s">
        <v>216</v>
      </c>
      <c r="BT14" s="159">
        <v>8.6103276810349794E-2</v>
      </c>
    </row>
    <row r="15" spans="1:72" s="119" customFormat="1" ht="15.75" hidden="1" thickBot="1">
      <c r="A15" s="115" t="s">
        <v>210</v>
      </c>
      <c r="B15" s="116" t="s">
        <v>211</v>
      </c>
      <c r="C15" s="117" t="s">
        <v>231</v>
      </c>
      <c r="D15" s="118" t="s">
        <v>232</v>
      </c>
      <c r="E15" s="117" t="s">
        <v>227</v>
      </c>
      <c r="F15" s="117" t="s">
        <v>228</v>
      </c>
      <c r="G15" s="160" t="s">
        <v>216</v>
      </c>
      <c r="H15" s="160">
        <v>1.6721462867143001E-3</v>
      </c>
      <c r="I15" s="160" t="s">
        <v>216</v>
      </c>
      <c r="J15" s="160" t="s">
        <v>216</v>
      </c>
      <c r="K15" s="160" t="s">
        <v>216</v>
      </c>
      <c r="L15" s="160" t="s">
        <v>216</v>
      </c>
      <c r="M15" s="160">
        <v>4.7481885086381901E-3</v>
      </c>
      <c r="N15" s="160" t="s">
        <v>216</v>
      </c>
      <c r="O15" s="160" t="s">
        <v>216</v>
      </c>
      <c r="P15" s="160" t="s">
        <v>216</v>
      </c>
      <c r="Q15" s="160">
        <v>3.1256615198628102E-2</v>
      </c>
      <c r="R15" s="160" t="s">
        <v>216</v>
      </c>
      <c r="S15" s="160">
        <v>2.8500638888023198E-2</v>
      </c>
      <c r="T15" s="160" t="s">
        <v>216</v>
      </c>
      <c r="U15" s="160" t="s">
        <v>216</v>
      </c>
      <c r="V15" s="160" t="s">
        <v>216</v>
      </c>
      <c r="W15" s="160">
        <v>8.4139203481886898E-3</v>
      </c>
      <c r="X15" s="160" t="s">
        <v>216</v>
      </c>
      <c r="Y15" s="160" t="s">
        <v>216</v>
      </c>
      <c r="Z15" s="160" t="s">
        <v>216</v>
      </c>
      <c r="AA15" s="160" t="s">
        <v>216</v>
      </c>
      <c r="AB15" s="160" t="s">
        <v>216</v>
      </c>
      <c r="AC15" s="160" t="s">
        <v>216</v>
      </c>
      <c r="AD15" s="160">
        <v>9.3381175282355507E-3</v>
      </c>
      <c r="AE15" s="160" t="s">
        <v>216</v>
      </c>
      <c r="AF15" s="160" t="s">
        <v>216</v>
      </c>
      <c r="AG15" s="160" t="s">
        <v>216</v>
      </c>
      <c r="AH15" s="160" t="s">
        <v>216</v>
      </c>
      <c r="AI15" s="160" t="s">
        <v>216</v>
      </c>
      <c r="AJ15" s="160">
        <v>2.89878644135835E-3</v>
      </c>
      <c r="AK15" s="160" t="s">
        <v>216</v>
      </c>
      <c r="AL15" s="160" t="s">
        <v>216</v>
      </c>
      <c r="AM15" s="160" t="s">
        <v>216</v>
      </c>
      <c r="AN15" s="160" t="s">
        <v>216</v>
      </c>
      <c r="AO15" s="160" t="s">
        <v>216</v>
      </c>
      <c r="AP15" s="160" t="s">
        <v>216</v>
      </c>
      <c r="AQ15" s="160" t="s">
        <v>216</v>
      </c>
      <c r="AR15" s="160" t="s">
        <v>216</v>
      </c>
      <c r="AS15" s="160" t="s">
        <v>216</v>
      </c>
      <c r="AT15" s="160" t="s">
        <v>216</v>
      </c>
      <c r="AU15" s="160">
        <v>1.8960768347726899E-2</v>
      </c>
      <c r="AV15" s="160" t="s">
        <v>216</v>
      </c>
      <c r="AW15" s="160">
        <v>0.100738789382393</v>
      </c>
      <c r="AX15" s="160" t="s">
        <v>216</v>
      </c>
      <c r="AY15" s="160" t="s">
        <v>216</v>
      </c>
      <c r="AZ15" s="160" t="s">
        <v>216</v>
      </c>
      <c r="BA15" s="160" t="s">
        <v>216</v>
      </c>
      <c r="BB15" s="160" t="s">
        <v>216</v>
      </c>
      <c r="BC15" s="160" t="s">
        <v>216</v>
      </c>
      <c r="BD15" s="160" t="s">
        <v>216</v>
      </c>
      <c r="BE15" s="160" t="s">
        <v>216</v>
      </c>
      <c r="BF15" s="160" t="s">
        <v>216</v>
      </c>
      <c r="BG15" s="160" t="s">
        <v>216</v>
      </c>
      <c r="BH15" s="160" t="s">
        <v>216</v>
      </c>
      <c r="BI15" s="160" t="s">
        <v>216</v>
      </c>
      <c r="BJ15" s="160">
        <v>1.6036438252565201E-2</v>
      </c>
      <c r="BK15" s="160" t="s">
        <v>216</v>
      </c>
      <c r="BL15" s="160" t="s">
        <v>216</v>
      </c>
      <c r="BM15" s="160" t="s">
        <v>216</v>
      </c>
      <c r="BN15" s="160" t="s">
        <v>216</v>
      </c>
      <c r="BO15" s="160" t="s">
        <v>216</v>
      </c>
      <c r="BP15" s="160" t="s">
        <v>216</v>
      </c>
      <c r="BQ15" s="160" t="s">
        <v>216</v>
      </c>
      <c r="BR15" s="160" t="s">
        <v>216</v>
      </c>
      <c r="BS15" s="160" t="s">
        <v>216</v>
      </c>
      <c r="BT15" s="160" t="s">
        <v>216</v>
      </c>
    </row>
    <row r="16" spans="1:72" hidden="1">
      <c r="A16" s="99" t="s">
        <v>243</v>
      </c>
      <c r="B16" s="99" t="s">
        <v>244</v>
      </c>
      <c r="C16" s="98" t="s">
        <v>245</v>
      </c>
      <c r="D16" s="100" t="s">
        <v>246</v>
      </c>
      <c r="E16" s="98" t="s">
        <v>247</v>
      </c>
      <c r="F16" s="98" t="s">
        <v>248</v>
      </c>
      <c r="G16" s="161">
        <v>0.72850507834077405</v>
      </c>
      <c r="H16" s="161">
        <v>0.90626357806952296</v>
      </c>
      <c r="I16" s="161">
        <v>0.869956042451415</v>
      </c>
      <c r="J16" s="161">
        <v>0.63337040102947895</v>
      </c>
      <c r="K16" s="161">
        <v>0.91637786743540905</v>
      </c>
      <c r="L16" s="161">
        <v>0.19679790551269299</v>
      </c>
      <c r="M16" s="161">
        <v>0.77191122012367497</v>
      </c>
      <c r="N16" s="161">
        <v>0.59842666290062896</v>
      </c>
      <c r="O16" s="161">
        <v>0.82863436747485797</v>
      </c>
      <c r="P16" s="161">
        <v>0.66499931565639403</v>
      </c>
      <c r="Q16" s="161">
        <v>0.221483974319647</v>
      </c>
      <c r="R16" s="161">
        <v>0.68046818967684597</v>
      </c>
      <c r="S16" s="161">
        <v>0.53994082387994502</v>
      </c>
      <c r="T16" s="161">
        <v>0.88988804980729896</v>
      </c>
      <c r="U16" s="161">
        <v>0.65391955578459005</v>
      </c>
      <c r="V16" s="161">
        <v>0.32384913388751102</v>
      </c>
      <c r="W16" s="161">
        <v>0.58519774560821303</v>
      </c>
      <c r="X16" s="161">
        <v>0.49547406440215103</v>
      </c>
      <c r="Y16" s="161">
        <v>0.93963702277887595</v>
      </c>
      <c r="Z16" s="161">
        <v>0.57600659994442105</v>
      </c>
      <c r="AA16" s="161">
        <v>0.89979674087802897</v>
      </c>
      <c r="AB16" s="161">
        <v>0.85462509601134395</v>
      </c>
      <c r="AC16" s="161">
        <v>0.77035230868472304</v>
      </c>
      <c r="AD16" s="161">
        <v>0.59299559850316197</v>
      </c>
      <c r="AE16" s="161">
        <v>0.58445170249823097</v>
      </c>
      <c r="AF16" s="161">
        <v>0.631975703928774</v>
      </c>
      <c r="AG16" s="161">
        <v>0.40989267845487798</v>
      </c>
      <c r="AH16" s="161">
        <v>0.93416688550538396</v>
      </c>
      <c r="AI16" s="161">
        <v>0.931292287279463</v>
      </c>
      <c r="AJ16" s="161">
        <v>0.67611111212698305</v>
      </c>
      <c r="AK16" s="161">
        <v>0.83977017116323005</v>
      </c>
      <c r="AL16" s="161">
        <v>0.72914077412627698</v>
      </c>
      <c r="AM16" s="161">
        <v>0.80994028971508902</v>
      </c>
      <c r="AN16" s="161">
        <v>0.89463524921303605</v>
      </c>
      <c r="AO16" s="161">
        <v>0.69754043594331305</v>
      </c>
      <c r="AP16" s="161">
        <v>0.25768652081815702</v>
      </c>
      <c r="AQ16" s="161">
        <v>0.72790387650037902</v>
      </c>
      <c r="AR16" s="161">
        <v>0.93295090560194205</v>
      </c>
      <c r="AS16" s="161">
        <v>0.94792179593130199</v>
      </c>
      <c r="AT16" s="161">
        <v>0.70311744020668399</v>
      </c>
      <c r="AU16" s="161">
        <v>0.53465645229606895</v>
      </c>
      <c r="AV16" s="161">
        <v>0.68826160959704896</v>
      </c>
      <c r="AW16" s="161">
        <v>0.89647655065077703</v>
      </c>
      <c r="AX16" s="161">
        <v>0.91612408533428402</v>
      </c>
      <c r="AY16" s="161">
        <v>0.87776084352758699</v>
      </c>
      <c r="AZ16" s="161">
        <v>0.92377005601544104</v>
      </c>
      <c r="BA16" s="161">
        <v>0.77025326204488997</v>
      </c>
      <c r="BB16" s="161">
        <v>0.71396015906084298</v>
      </c>
      <c r="BC16" s="161">
        <v>0.85319900087123002</v>
      </c>
      <c r="BD16" s="161">
        <v>0.87382558270489497</v>
      </c>
      <c r="BE16" s="161">
        <v>0.83061535116352103</v>
      </c>
      <c r="BF16" s="161">
        <v>0.78938661600163695</v>
      </c>
      <c r="BG16" s="161">
        <v>0.57894524269183301</v>
      </c>
      <c r="BH16" s="161">
        <v>0.88833339439465597</v>
      </c>
      <c r="BI16" s="161">
        <v>0.94666790810814005</v>
      </c>
      <c r="BJ16" s="161">
        <v>0.87526380399194903</v>
      </c>
      <c r="BK16" s="161">
        <v>0.50711726084684605</v>
      </c>
      <c r="BL16" s="161">
        <v>0.31630386982779901</v>
      </c>
      <c r="BM16" s="161">
        <v>0.89149330726845899</v>
      </c>
      <c r="BN16" s="161">
        <v>0.560872667896262</v>
      </c>
      <c r="BO16" s="161">
        <v>0.43467933397798297</v>
      </c>
      <c r="BP16" s="161">
        <v>0.88304684993512705</v>
      </c>
      <c r="BQ16" s="161">
        <v>0.91202705625083003</v>
      </c>
      <c r="BR16" s="161">
        <v>0.55066591166830203</v>
      </c>
      <c r="BS16" s="161">
        <v>0.91457813805250499</v>
      </c>
      <c r="BT16" s="161">
        <v>0.49666204894928101</v>
      </c>
    </row>
    <row r="17" spans="1:72" hidden="1">
      <c r="A17" s="99" t="s">
        <v>243</v>
      </c>
      <c r="B17" s="99" t="s">
        <v>244</v>
      </c>
      <c r="C17" s="98" t="s">
        <v>245</v>
      </c>
      <c r="D17" s="100" t="s">
        <v>246</v>
      </c>
      <c r="E17" s="98" t="s">
        <v>249</v>
      </c>
      <c r="F17" s="98" t="s">
        <v>250</v>
      </c>
      <c r="G17" s="161">
        <v>2.3013830192794502E-2</v>
      </c>
      <c r="H17" s="161" t="s">
        <v>216</v>
      </c>
      <c r="I17" s="161" t="s">
        <v>216</v>
      </c>
      <c r="J17" s="161">
        <v>2.24745066889122E-2</v>
      </c>
      <c r="K17" s="161">
        <v>7.7617694806792802E-3</v>
      </c>
      <c r="L17" s="161">
        <v>0.128833650185493</v>
      </c>
      <c r="M17" s="161">
        <v>1.3690145572221599E-3</v>
      </c>
      <c r="N17" s="161">
        <v>4.10557184801216E-2</v>
      </c>
      <c r="O17" s="161">
        <v>2.88064370329883E-2</v>
      </c>
      <c r="P17" s="161">
        <v>7.7966775558820894E-2</v>
      </c>
      <c r="Q17" s="161">
        <v>0.25636247432681297</v>
      </c>
      <c r="R17" s="161">
        <v>5.9119532930506001E-2</v>
      </c>
      <c r="S17" s="161">
        <v>1.13268582360868E-2</v>
      </c>
      <c r="T17" s="161">
        <v>3.8743706940709298E-2</v>
      </c>
      <c r="U17" s="161">
        <v>1.7350290395676499E-2</v>
      </c>
      <c r="V17" s="161">
        <v>7.9427972820127604E-2</v>
      </c>
      <c r="W17" s="161">
        <v>6.6343643956401702E-2</v>
      </c>
      <c r="X17" s="161">
        <v>3.0541482379341199E-2</v>
      </c>
      <c r="Y17" s="161">
        <v>6.3071578315912801E-3</v>
      </c>
      <c r="Z17" s="161">
        <v>5.34104413731121E-2</v>
      </c>
      <c r="AA17" s="161">
        <v>2.5163130711332599E-2</v>
      </c>
      <c r="AB17" s="161">
        <v>3.1508855908354602E-2</v>
      </c>
      <c r="AC17" s="161">
        <v>1.3658525398906499E-2</v>
      </c>
      <c r="AD17" s="161" t="s">
        <v>216</v>
      </c>
      <c r="AE17" s="161">
        <v>1.3657546295828899E-2</v>
      </c>
      <c r="AF17" s="161">
        <v>6.4137366460107495E-2</v>
      </c>
      <c r="AG17" s="161">
        <v>0.103468755408965</v>
      </c>
      <c r="AH17" s="161" t="s">
        <v>216</v>
      </c>
      <c r="AI17" s="161" t="s">
        <v>216</v>
      </c>
      <c r="AJ17" s="161">
        <v>4.7175815403386001E-2</v>
      </c>
      <c r="AK17" s="161" t="s">
        <v>216</v>
      </c>
      <c r="AL17" s="161">
        <v>6.9347522429239999E-2</v>
      </c>
      <c r="AM17" s="161">
        <v>5.3278336328505104E-3</v>
      </c>
      <c r="AN17" s="161">
        <v>2.05024325561446E-2</v>
      </c>
      <c r="AO17" s="161">
        <v>4.6272866859078301E-3</v>
      </c>
      <c r="AP17" s="161">
        <v>0.19880119874624599</v>
      </c>
      <c r="AQ17" s="161">
        <v>3.0819036205517E-2</v>
      </c>
      <c r="AR17" s="161" t="s">
        <v>216</v>
      </c>
      <c r="AS17" s="161">
        <v>1.5337014420713099E-2</v>
      </c>
      <c r="AT17" s="161">
        <v>1.5401575160410199E-3</v>
      </c>
      <c r="AU17" s="161">
        <v>4.6575960916839597E-2</v>
      </c>
      <c r="AV17" s="161">
        <v>5.7798450943668603E-2</v>
      </c>
      <c r="AW17" s="161">
        <v>1.32370730510404E-2</v>
      </c>
      <c r="AX17" s="161" t="s">
        <v>216</v>
      </c>
      <c r="AY17" s="161">
        <v>1.1077063772063399E-2</v>
      </c>
      <c r="AZ17" s="161" t="s">
        <v>216</v>
      </c>
      <c r="BA17" s="161">
        <v>1.9966271365771299E-2</v>
      </c>
      <c r="BB17" s="161">
        <v>2.1677417190776201E-2</v>
      </c>
      <c r="BC17" s="161">
        <v>7.8526279718183295E-2</v>
      </c>
      <c r="BD17" s="161">
        <v>2.0169085486837199E-2</v>
      </c>
      <c r="BE17" s="161">
        <v>3.0854533592579201E-2</v>
      </c>
      <c r="BF17" s="161" t="s">
        <v>216</v>
      </c>
      <c r="BG17" s="161">
        <v>2.28604641167482E-3</v>
      </c>
      <c r="BH17" s="161" t="s">
        <v>216</v>
      </c>
      <c r="BI17" s="161">
        <v>5.7677857682125104E-4</v>
      </c>
      <c r="BJ17" s="161">
        <v>3.3318873649014901E-3</v>
      </c>
      <c r="BK17" s="161">
        <v>8.9887531430109205E-2</v>
      </c>
      <c r="BL17" s="161">
        <v>0.171217888042415</v>
      </c>
      <c r="BM17" s="161">
        <v>3.1341864306438699E-4</v>
      </c>
      <c r="BN17" s="161">
        <v>1.8751898417527901E-2</v>
      </c>
      <c r="BO17" s="161" t="s">
        <v>216</v>
      </c>
      <c r="BP17" s="161" t="s">
        <v>216</v>
      </c>
      <c r="BQ17" s="161">
        <v>4.45510425164692E-2</v>
      </c>
      <c r="BR17" s="161">
        <v>4.3263669990955302E-2</v>
      </c>
      <c r="BS17" s="161">
        <v>1.35731998945164E-2</v>
      </c>
      <c r="BT17" s="161">
        <v>0.14673960551240101</v>
      </c>
    </row>
    <row r="18" spans="1:72" hidden="1">
      <c r="A18" s="99" t="s">
        <v>243</v>
      </c>
      <c r="B18" s="99" t="s">
        <v>244</v>
      </c>
      <c r="C18" s="98" t="s">
        <v>245</v>
      </c>
      <c r="D18" s="100" t="s">
        <v>246</v>
      </c>
      <c r="E18" s="98" t="s">
        <v>251</v>
      </c>
      <c r="F18" s="98" t="s">
        <v>252</v>
      </c>
      <c r="G18" s="161">
        <v>1.0945062558949401E-2</v>
      </c>
      <c r="H18" s="161" t="s">
        <v>216</v>
      </c>
      <c r="I18" s="161" t="s">
        <v>216</v>
      </c>
      <c r="J18" s="161">
        <v>3.6749817908406299E-2</v>
      </c>
      <c r="K18" s="161" t="s">
        <v>216</v>
      </c>
      <c r="L18" s="161">
        <v>2.95923583623032E-2</v>
      </c>
      <c r="M18" s="161">
        <v>7.7119392151696001E-3</v>
      </c>
      <c r="N18" s="161">
        <v>2.05278592400608E-2</v>
      </c>
      <c r="O18" s="161" t="s">
        <v>216</v>
      </c>
      <c r="P18" s="161">
        <v>1.8623880117943602E-2</v>
      </c>
      <c r="Q18" s="161">
        <v>8.4516732054849594E-2</v>
      </c>
      <c r="R18" s="161" t="s">
        <v>216</v>
      </c>
      <c r="S18" s="161">
        <v>5.6634291180434103E-3</v>
      </c>
      <c r="T18" s="161" t="s">
        <v>216</v>
      </c>
      <c r="U18" s="161">
        <v>1.7350290395676499E-2</v>
      </c>
      <c r="V18" s="161">
        <v>7.3635540655528603E-4</v>
      </c>
      <c r="W18" s="161">
        <v>1.22285875857745E-3</v>
      </c>
      <c r="X18" s="161" t="s">
        <v>216</v>
      </c>
      <c r="Y18" s="161" t="s">
        <v>216</v>
      </c>
      <c r="Z18" s="161" t="s">
        <v>216</v>
      </c>
      <c r="AA18" s="161" t="s">
        <v>216</v>
      </c>
      <c r="AB18" s="161" t="s">
        <v>216</v>
      </c>
      <c r="AC18" s="161" t="s">
        <v>216</v>
      </c>
      <c r="AD18" s="161">
        <v>1.41553648987296E-2</v>
      </c>
      <c r="AE18" s="161" t="s">
        <v>216</v>
      </c>
      <c r="AF18" s="161">
        <v>1.7523430542983401E-2</v>
      </c>
      <c r="AG18" s="161">
        <v>2.0727579340881199E-4</v>
      </c>
      <c r="AH18" s="161" t="s">
        <v>216</v>
      </c>
      <c r="AI18" s="161" t="s">
        <v>216</v>
      </c>
      <c r="AJ18" s="161">
        <v>1.6975736673021199E-2</v>
      </c>
      <c r="AK18" s="161" t="s">
        <v>216</v>
      </c>
      <c r="AL18" s="161">
        <v>1.1616724060597199E-2</v>
      </c>
      <c r="AM18" s="161">
        <v>3.4391735386363698E-2</v>
      </c>
      <c r="AN18" s="161">
        <v>1.0621888699201099E-2</v>
      </c>
      <c r="AO18" s="161">
        <v>3.1882707336353497E-2</v>
      </c>
      <c r="AP18" s="161" t="s">
        <v>216</v>
      </c>
      <c r="AQ18" s="161" t="s">
        <v>216</v>
      </c>
      <c r="AR18" s="161" t="s">
        <v>216</v>
      </c>
      <c r="AS18" s="161" t="s">
        <v>216</v>
      </c>
      <c r="AT18" s="161" t="s">
        <v>216</v>
      </c>
      <c r="AU18" s="161">
        <v>1.73835775661553E-2</v>
      </c>
      <c r="AV18" s="161">
        <v>1.26925312186063E-2</v>
      </c>
      <c r="AW18" s="161">
        <v>1.3849369032853599E-3</v>
      </c>
      <c r="AX18" s="161" t="s">
        <v>216</v>
      </c>
      <c r="AY18" s="161" t="s">
        <v>216</v>
      </c>
      <c r="AZ18" s="161" t="s">
        <v>216</v>
      </c>
      <c r="BA18" s="161">
        <v>7.2674557665099197E-3</v>
      </c>
      <c r="BB18" s="161">
        <v>3.898463571803E-2</v>
      </c>
      <c r="BC18" s="161" t="s">
        <v>216</v>
      </c>
      <c r="BD18" s="161" t="s">
        <v>216</v>
      </c>
      <c r="BE18" s="161">
        <v>9.8825831700976498E-3</v>
      </c>
      <c r="BF18" s="161" t="s">
        <v>216</v>
      </c>
      <c r="BG18" s="161">
        <v>2.28604641167482E-3</v>
      </c>
      <c r="BH18" s="161" t="s">
        <v>216</v>
      </c>
      <c r="BI18" s="161" t="s">
        <v>216</v>
      </c>
      <c r="BJ18" s="161" t="s">
        <v>216</v>
      </c>
      <c r="BK18" s="161">
        <v>8.7793761780956506E-2</v>
      </c>
      <c r="BL18" s="161">
        <v>3.5539394529654901E-3</v>
      </c>
      <c r="BM18" s="161" t="s">
        <v>216</v>
      </c>
      <c r="BN18" s="161" t="s">
        <v>216</v>
      </c>
      <c r="BO18" s="161" t="s">
        <v>216</v>
      </c>
      <c r="BP18" s="161" t="s">
        <v>216</v>
      </c>
      <c r="BQ18" s="161">
        <v>8.6843802465401895E-3</v>
      </c>
      <c r="BR18" s="161">
        <v>2.29471333594496E-2</v>
      </c>
      <c r="BS18" s="161" t="s">
        <v>216</v>
      </c>
      <c r="BT18" s="161">
        <v>2.68532883432594E-2</v>
      </c>
    </row>
    <row r="19" spans="1:72" hidden="1">
      <c r="A19" s="99" t="s">
        <v>243</v>
      </c>
      <c r="B19" s="99" t="s">
        <v>244</v>
      </c>
      <c r="C19" s="98" t="s">
        <v>245</v>
      </c>
      <c r="D19" s="100" t="s">
        <v>246</v>
      </c>
      <c r="E19" s="98" t="s">
        <v>253</v>
      </c>
      <c r="F19" s="98" t="s">
        <v>254</v>
      </c>
      <c r="G19" s="161" t="s">
        <v>216</v>
      </c>
      <c r="H19" s="161" t="s">
        <v>216</v>
      </c>
      <c r="I19" s="161" t="s">
        <v>216</v>
      </c>
      <c r="J19" s="161">
        <v>2.3158896775305501E-3</v>
      </c>
      <c r="K19" s="161" t="s">
        <v>216</v>
      </c>
      <c r="L19" s="161" t="s">
        <v>216</v>
      </c>
      <c r="M19" s="161" t="s">
        <v>216</v>
      </c>
      <c r="N19" s="161" t="s">
        <v>216</v>
      </c>
      <c r="O19" s="161" t="s">
        <v>216</v>
      </c>
      <c r="P19" s="161" t="s">
        <v>216</v>
      </c>
      <c r="Q19" s="161">
        <v>5.5431423956658898E-3</v>
      </c>
      <c r="R19" s="161" t="s">
        <v>216</v>
      </c>
      <c r="S19" s="161" t="s">
        <v>216</v>
      </c>
      <c r="T19" s="161" t="s">
        <v>216</v>
      </c>
      <c r="U19" s="161" t="s">
        <v>216</v>
      </c>
      <c r="V19" s="161" t="s">
        <v>216</v>
      </c>
      <c r="W19" s="161">
        <v>9.7132715851922496E-3</v>
      </c>
      <c r="X19" s="161" t="s">
        <v>216</v>
      </c>
      <c r="Y19" s="161" t="s">
        <v>216</v>
      </c>
      <c r="Z19" s="161" t="s">
        <v>216</v>
      </c>
      <c r="AA19" s="161" t="s">
        <v>216</v>
      </c>
      <c r="AB19" s="161" t="s">
        <v>216</v>
      </c>
      <c r="AC19" s="161" t="s">
        <v>216</v>
      </c>
      <c r="AD19" s="161" t="s">
        <v>216</v>
      </c>
      <c r="AE19" s="161" t="s">
        <v>216</v>
      </c>
      <c r="AF19" s="161" t="s">
        <v>216</v>
      </c>
      <c r="AG19" s="161" t="s">
        <v>216</v>
      </c>
      <c r="AH19" s="161" t="s">
        <v>216</v>
      </c>
      <c r="AI19" s="161" t="s">
        <v>216</v>
      </c>
      <c r="AJ19" s="161">
        <v>1.6534799830758701E-2</v>
      </c>
      <c r="AK19" s="161" t="s">
        <v>216</v>
      </c>
      <c r="AL19" s="161" t="s">
        <v>216</v>
      </c>
      <c r="AM19" s="161" t="s">
        <v>216</v>
      </c>
      <c r="AN19" s="161" t="s">
        <v>216</v>
      </c>
      <c r="AO19" s="161" t="s">
        <v>216</v>
      </c>
      <c r="AP19" s="161" t="s">
        <v>216</v>
      </c>
      <c r="AQ19" s="161" t="s">
        <v>216</v>
      </c>
      <c r="AR19" s="161" t="s">
        <v>216</v>
      </c>
      <c r="AS19" s="161" t="s">
        <v>216</v>
      </c>
      <c r="AT19" s="161" t="s">
        <v>216</v>
      </c>
      <c r="AU19" s="161" t="s">
        <v>216</v>
      </c>
      <c r="AV19" s="161" t="s">
        <v>216</v>
      </c>
      <c r="AW19" s="161" t="s">
        <v>216</v>
      </c>
      <c r="AX19" s="161" t="s">
        <v>216</v>
      </c>
      <c r="AY19" s="161" t="s">
        <v>216</v>
      </c>
      <c r="AZ19" s="161">
        <v>1.08161258652625E-2</v>
      </c>
      <c r="BA19" s="161">
        <v>6.5237515366798901E-3</v>
      </c>
      <c r="BB19" s="161" t="s">
        <v>216</v>
      </c>
      <c r="BC19" s="161" t="s">
        <v>216</v>
      </c>
      <c r="BD19" s="161" t="s">
        <v>216</v>
      </c>
      <c r="BE19" s="161" t="s">
        <v>216</v>
      </c>
      <c r="BF19" s="161" t="s">
        <v>216</v>
      </c>
      <c r="BG19" s="161">
        <v>1.6633350616723501E-4</v>
      </c>
      <c r="BH19" s="161" t="s">
        <v>216</v>
      </c>
      <c r="BI19" s="161" t="s">
        <v>216</v>
      </c>
      <c r="BJ19" s="161" t="s">
        <v>216</v>
      </c>
      <c r="BK19" s="161">
        <v>2.2603821534034601E-2</v>
      </c>
      <c r="BL19" s="161" t="s">
        <v>216</v>
      </c>
      <c r="BM19" s="161" t="s">
        <v>216</v>
      </c>
      <c r="BN19" s="161">
        <v>1.4540435192070199E-2</v>
      </c>
      <c r="BO19" s="161" t="s">
        <v>216</v>
      </c>
      <c r="BP19" s="161" t="s">
        <v>216</v>
      </c>
      <c r="BQ19" s="161" t="s">
        <v>216</v>
      </c>
      <c r="BR19" s="161" t="s">
        <v>216</v>
      </c>
      <c r="BS19" s="161" t="s">
        <v>216</v>
      </c>
      <c r="BT19" s="161">
        <v>1.6106117395962101E-3</v>
      </c>
    </row>
    <row r="20" spans="1:72" hidden="1">
      <c r="A20" s="99" t="s">
        <v>243</v>
      </c>
      <c r="B20" s="99" t="s">
        <v>244</v>
      </c>
      <c r="C20" s="98" t="s">
        <v>245</v>
      </c>
      <c r="D20" s="100" t="s">
        <v>246</v>
      </c>
      <c r="E20" s="98" t="s">
        <v>255</v>
      </c>
      <c r="F20" s="98" t="s">
        <v>256</v>
      </c>
      <c r="G20" s="161" t="s">
        <v>216</v>
      </c>
      <c r="H20" s="161" t="s">
        <v>216</v>
      </c>
      <c r="I20" s="161" t="s">
        <v>216</v>
      </c>
      <c r="J20" s="161" t="s">
        <v>216</v>
      </c>
      <c r="K20" s="161" t="s">
        <v>216</v>
      </c>
      <c r="L20" s="161" t="s">
        <v>216</v>
      </c>
      <c r="M20" s="161">
        <v>6.84507278611078E-4</v>
      </c>
      <c r="N20" s="161" t="s">
        <v>216</v>
      </c>
      <c r="O20" s="161" t="s">
        <v>216</v>
      </c>
      <c r="P20" s="161" t="s">
        <v>216</v>
      </c>
      <c r="Q20" s="161">
        <v>2.0528676497450701E-2</v>
      </c>
      <c r="R20" s="161" t="s">
        <v>216</v>
      </c>
      <c r="S20" s="161" t="s">
        <v>216</v>
      </c>
      <c r="T20" s="161" t="s">
        <v>216</v>
      </c>
      <c r="U20" s="161">
        <v>1.5395882324028999E-2</v>
      </c>
      <c r="V20" s="161" t="s">
        <v>216</v>
      </c>
      <c r="W20" s="161">
        <v>2.07880560698688E-4</v>
      </c>
      <c r="X20" s="161" t="s">
        <v>216</v>
      </c>
      <c r="Y20" s="161" t="s">
        <v>216</v>
      </c>
      <c r="Z20" s="161" t="s">
        <v>216</v>
      </c>
      <c r="AA20" s="161" t="s">
        <v>216</v>
      </c>
      <c r="AB20" s="161" t="s">
        <v>216</v>
      </c>
      <c r="AC20" s="161" t="s">
        <v>216</v>
      </c>
      <c r="AD20" s="161" t="s">
        <v>216</v>
      </c>
      <c r="AE20" s="161" t="s">
        <v>216</v>
      </c>
      <c r="AF20" s="161" t="s">
        <v>216</v>
      </c>
      <c r="AG20" s="161" t="s">
        <v>216</v>
      </c>
      <c r="AH20" s="161" t="s">
        <v>216</v>
      </c>
      <c r="AI20" s="161" t="s">
        <v>216</v>
      </c>
      <c r="AJ20" s="161" t="s">
        <v>216</v>
      </c>
      <c r="AK20" s="161" t="s">
        <v>216</v>
      </c>
      <c r="AL20" s="161" t="s">
        <v>216</v>
      </c>
      <c r="AM20" s="161" t="s">
        <v>216</v>
      </c>
      <c r="AN20" s="161" t="s">
        <v>216</v>
      </c>
      <c r="AO20" s="161" t="s">
        <v>216</v>
      </c>
      <c r="AP20" s="161">
        <v>5.88142634248445E-3</v>
      </c>
      <c r="AQ20" s="161" t="s">
        <v>216</v>
      </c>
      <c r="AR20" s="161" t="s">
        <v>216</v>
      </c>
      <c r="AS20" s="161" t="s">
        <v>216</v>
      </c>
      <c r="AT20" s="161" t="s">
        <v>216</v>
      </c>
      <c r="AU20" s="161" t="s">
        <v>216</v>
      </c>
      <c r="AV20" s="161" t="s">
        <v>216</v>
      </c>
      <c r="AW20" s="161" t="s">
        <v>216</v>
      </c>
      <c r="AX20" s="161" t="s">
        <v>216</v>
      </c>
      <c r="AY20" s="161" t="s">
        <v>216</v>
      </c>
      <c r="AZ20" s="161" t="s">
        <v>216</v>
      </c>
      <c r="BA20" s="161" t="s">
        <v>216</v>
      </c>
      <c r="BB20" s="161">
        <v>5.5432372529204297E-3</v>
      </c>
      <c r="BC20" s="161" t="s">
        <v>216</v>
      </c>
      <c r="BD20" s="161" t="s">
        <v>216</v>
      </c>
      <c r="BE20" s="161" t="s">
        <v>216</v>
      </c>
      <c r="BF20" s="161" t="s">
        <v>216</v>
      </c>
      <c r="BG20" s="161">
        <v>1.6633350616723501E-4</v>
      </c>
      <c r="BH20" s="161" t="s">
        <v>216</v>
      </c>
      <c r="BI20" s="161" t="s">
        <v>216</v>
      </c>
      <c r="BJ20" s="161" t="s">
        <v>216</v>
      </c>
      <c r="BK20" s="161">
        <v>1.14760649175089E-2</v>
      </c>
      <c r="BL20" s="161" t="s">
        <v>216</v>
      </c>
      <c r="BM20" s="161" t="s">
        <v>216</v>
      </c>
      <c r="BN20" s="161" t="s">
        <v>216</v>
      </c>
      <c r="BO20" s="161" t="s">
        <v>216</v>
      </c>
      <c r="BP20" s="161" t="s">
        <v>216</v>
      </c>
      <c r="BQ20" s="161" t="s">
        <v>216</v>
      </c>
      <c r="BR20" s="161" t="s">
        <v>216</v>
      </c>
      <c r="BS20" s="161" t="s">
        <v>216</v>
      </c>
      <c r="BT20" s="161">
        <v>1.0779191849923099E-2</v>
      </c>
    </row>
    <row r="21" spans="1:72" hidden="1">
      <c r="A21" s="99" t="s">
        <v>243</v>
      </c>
      <c r="B21" s="99" t="s">
        <v>244</v>
      </c>
      <c r="C21" s="98" t="s">
        <v>245</v>
      </c>
      <c r="D21" s="100" t="s">
        <v>246</v>
      </c>
      <c r="E21" s="98" t="s">
        <v>257</v>
      </c>
      <c r="F21" s="98" t="s">
        <v>258</v>
      </c>
      <c r="G21" s="161">
        <v>0.22641779896209999</v>
      </c>
      <c r="H21" s="161">
        <v>7.5021296118485098E-2</v>
      </c>
      <c r="I21" s="161">
        <v>1.00829432910366E-2</v>
      </c>
      <c r="J21" s="161">
        <v>0.29764682818157601</v>
      </c>
      <c r="K21" s="161">
        <v>7.58603630839121E-2</v>
      </c>
      <c r="L21" s="161">
        <v>0.47661837738883001</v>
      </c>
      <c r="M21" s="161">
        <v>0.217638811546711</v>
      </c>
      <c r="N21" s="161">
        <v>0.25235069593271497</v>
      </c>
      <c r="O21" s="161">
        <v>0.14255919549215301</v>
      </c>
      <c r="P21" s="161">
        <v>0.22318212687936201</v>
      </c>
      <c r="Q21" s="161">
        <v>0.40571627312032899</v>
      </c>
      <c r="R21" s="161">
        <v>0.260412277392648</v>
      </c>
      <c r="S21" s="161">
        <v>0.396088552600741</v>
      </c>
      <c r="T21" s="161">
        <v>6.0802530479409103E-2</v>
      </c>
      <c r="U21" s="161">
        <v>8.2212161749060902E-2</v>
      </c>
      <c r="V21" s="161">
        <v>0.59598653788580602</v>
      </c>
      <c r="W21" s="161">
        <v>0.31091579723914198</v>
      </c>
      <c r="X21" s="161">
        <v>0.47398445321850802</v>
      </c>
      <c r="Y21" s="161">
        <v>4.2988715354840598E-2</v>
      </c>
      <c r="Z21" s="161">
        <v>0.15268299684773901</v>
      </c>
      <c r="AA21" s="161">
        <v>2.0545746389432799E-2</v>
      </c>
      <c r="AB21" s="161">
        <v>6.4941867761344904E-2</v>
      </c>
      <c r="AC21" s="161">
        <v>0.21598916591637099</v>
      </c>
      <c r="AD21" s="161">
        <v>0.33181446211319199</v>
      </c>
      <c r="AE21" s="161">
        <v>0.40189075120593998</v>
      </c>
      <c r="AF21" s="161">
        <v>0.28636349906813602</v>
      </c>
      <c r="AG21" s="161">
        <v>0.46676293743988201</v>
      </c>
      <c r="AH21" s="161">
        <v>2.9015590629875399E-2</v>
      </c>
      <c r="AI21" s="161">
        <v>6.8707712720536898E-2</v>
      </c>
      <c r="AJ21" s="161">
        <v>0.19689461484236201</v>
      </c>
      <c r="AK21" s="161">
        <v>3.6219271473298099E-3</v>
      </c>
      <c r="AL21" s="161">
        <v>0.125778031893476</v>
      </c>
      <c r="AM21" s="161">
        <v>3.20836248917655E-2</v>
      </c>
      <c r="AN21" s="161">
        <v>6.5921109715828194E-2</v>
      </c>
      <c r="AO21" s="161">
        <v>8.5507388138609405E-2</v>
      </c>
      <c r="AP21" s="161">
        <v>0.46588070345861998</v>
      </c>
      <c r="AQ21" s="161">
        <v>7.5563563386722099E-2</v>
      </c>
      <c r="AR21" s="161">
        <v>6.7049094398057896E-2</v>
      </c>
      <c r="AS21" s="161">
        <v>3.6741189647985298E-2</v>
      </c>
      <c r="AT21" s="161">
        <v>6.4776924582768902E-2</v>
      </c>
      <c r="AU21" s="161">
        <v>0.27878408822758799</v>
      </c>
      <c r="AV21" s="161">
        <v>0.20198838286732099</v>
      </c>
      <c r="AW21" s="161">
        <v>8.8901439394897405E-2</v>
      </c>
      <c r="AX21" s="161">
        <v>8.2527309153470604E-2</v>
      </c>
      <c r="AY21" s="161">
        <v>8.4659877126080502E-2</v>
      </c>
      <c r="AZ21" s="161" t="s">
        <v>216</v>
      </c>
      <c r="BA21" s="161">
        <v>6.68417027745392E-2</v>
      </c>
      <c r="BB21" s="161">
        <v>0.19815713358665399</v>
      </c>
      <c r="BC21" s="161">
        <v>6.4665879753023597E-2</v>
      </c>
      <c r="BD21" s="161">
        <v>0.106005331808268</v>
      </c>
      <c r="BE21" s="161">
        <v>0.11739508588860099</v>
      </c>
      <c r="BF21" s="161">
        <v>0.12316964392994301</v>
      </c>
      <c r="BG21" s="161">
        <v>0.34475941865235299</v>
      </c>
      <c r="BH21" s="161">
        <v>0.111666605605344</v>
      </c>
      <c r="BI21" s="161">
        <v>5.2343271683277903E-2</v>
      </c>
      <c r="BJ21" s="161">
        <v>1.34244219372307E-3</v>
      </c>
      <c r="BK21" s="161">
        <v>0.11066663352318799</v>
      </c>
      <c r="BL21" s="161">
        <v>0.44408322784478599</v>
      </c>
      <c r="BM21" s="161">
        <v>0.108193274088477</v>
      </c>
      <c r="BN21" s="161">
        <v>0.39425228511420002</v>
      </c>
      <c r="BO21" s="161">
        <v>0.31522801289140401</v>
      </c>
      <c r="BP21" s="161">
        <v>0.116953150064873</v>
      </c>
      <c r="BQ21" s="161">
        <v>3.47375209861608E-2</v>
      </c>
      <c r="BR21" s="161">
        <v>0.383123284981293</v>
      </c>
      <c r="BS21" s="161">
        <v>7.1848662052978296E-2</v>
      </c>
      <c r="BT21" s="161">
        <v>6.2527038192945306E-2</v>
      </c>
    </row>
    <row r="22" spans="1:72" hidden="1">
      <c r="A22" s="99" t="s">
        <v>243</v>
      </c>
      <c r="B22" s="99" t="s">
        <v>244</v>
      </c>
      <c r="C22" s="98" t="s">
        <v>245</v>
      </c>
      <c r="D22" s="100" t="s">
        <v>246</v>
      </c>
      <c r="E22" s="98" t="s">
        <v>227</v>
      </c>
      <c r="F22" s="98" t="s">
        <v>228</v>
      </c>
      <c r="G22" s="161">
        <v>1.11182299453822E-2</v>
      </c>
      <c r="H22" s="161" t="s">
        <v>216</v>
      </c>
      <c r="I22" s="161">
        <v>6.7444084331622897E-2</v>
      </c>
      <c r="J22" s="161">
        <v>7.4425565140961401E-3</v>
      </c>
      <c r="K22" s="161" t="s">
        <v>216</v>
      </c>
      <c r="L22" s="161">
        <v>0.16815770855068099</v>
      </c>
      <c r="M22" s="161">
        <v>6.84507278611078E-4</v>
      </c>
      <c r="N22" s="161">
        <v>8.7639063446473306E-2</v>
      </c>
      <c r="O22" s="161" t="s">
        <v>216</v>
      </c>
      <c r="P22" s="161" t="s">
        <v>216</v>
      </c>
      <c r="Q22" s="161" t="s">
        <v>216</v>
      </c>
      <c r="R22" s="161" t="s">
        <v>216</v>
      </c>
      <c r="S22" s="161">
        <v>4.6157764333658098E-2</v>
      </c>
      <c r="T22" s="161" t="s">
        <v>216</v>
      </c>
      <c r="U22" s="161">
        <v>0.21377181935096701</v>
      </c>
      <c r="V22" s="161" t="s">
        <v>216</v>
      </c>
      <c r="W22" s="161">
        <v>2.07880560698688E-4</v>
      </c>
      <c r="X22" s="161" t="s">
        <v>216</v>
      </c>
      <c r="Y22" s="161">
        <v>1.1067104034692E-2</v>
      </c>
      <c r="Z22" s="161">
        <v>0.21245773839711399</v>
      </c>
      <c r="AA22" s="161" t="s">
        <v>216</v>
      </c>
      <c r="AB22" s="161">
        <v>3.67998633822939E-2</v>
      </c>
      <c r="AC22" s="161" t="s">
        <v>216</v>
      </c>
      <c r="AD22" s="161">
        <v>6.1034574484916601E-2</v>
      </c>
      <c r="AE22" s="161" t="s">
        <v>216</v>
      </c>
      <c r="AF22" s="161" t="s">
        <v>216</v>
      </c>
      <c r="AG22" s="161">
        <v>1.9668352902866001E-2</v>
      </c>
      <c r="AH22" s="161">
        <v>3.6817523864740902E-2</v>
      </c>
      <c r="AI22" s="161" t="s">
        <v>216</v>
      </c>
      <c r="AJ22" s="161">
        <v>4.6307921123488999E-2</v>
      </c>
      <c r="AK22" s="161">
        <v>8.5727000254603794E-2</v>
      </c>
      <c r="AL22" s="161">
        <v>6.4116947490409304E-2</v>
      </c>
      <c r="AM22" s="161">
        <v>2.63380155863473E-2</v>
      </c>
      <c r="AN22" s="161" t="s">
        <v>216</v>
      </c>
      <c r="AO22" s="161">
        <v>0.13437730303694601</v>
      </c>
      <c r="AP22" s="161">
        <v>7.1750150634492693E-2</v>
      </c>
      <c r="AQ22" s="161">
        <v>0.135313216361546</v>
      </c>
      <c r="AR22" s="161" t="s">
        <v>216</v>
      </c>
      <c r="AS22" s="161" t="s">
        <v>216</v>
      </c>
      <c r="AT22" s="161">
        <v>0.129949394039274</v>
      </c>
      <c r="AU22" s="161">
        <v>0.10785353426269501</v>
      </c>
      <c r="AV22" s="161">
        <v>3.9259025373355301E-2</v>
      </c>
      <c r="AW22" s="161" t="s">
        <v>216</v>
      </c>
      <c r="AX22" s="161" t="s">
        <v>216</v>
      </c>
      <c r="AY22" s="161">
        <v>5.8323640946568098E-3</v>
      </c>
      <c r="AZ22" s="161">
        <v>5.7055902678854097E-2</v>
      </c>
      <c r="BA22" s="161">
        <v>0.126572323276433</v>
      </c>
      <c r="BB22" s="161">
        <v>2.1677417190776201E-2</v>
      </c>
      <c r="BC22" s="161" t="s">
        <v>216</v>
      </c>
      <c r="BD22" s="161" t="s">
        <v>216</v>
      </c>
      <c r="BE22" s="161">
        <v>7.5016307901341504E-3</v>
      </c>
      <c r="BF22" s="161">
        <v>8.74437400684204E-2</v>
      </c>
      <c r="BG22" s="161">
        <v>7.1390578820129905E-2</v>
      </c>
      <c r="BH22" s="161" t="s">
        <v>216</v>
      </c>
      <c r="BI22" s="161" t="s">
        <v>216</v>
      </c>
      <c r="BJ22" s="161" t="s">
        <v>216</v>
      </c>
      <c r="BK22" s="161">
        <v>0.12584562768108401</v>
      </c>
      <c r="BL22" s="161">
        <v>6.4841074832034801E-2</v>
      </c>
      <c r="BM22" s="161" t="s">
        <v>216</v>
      </c>
      <c r="BN22" s="161">
        <v>1.15827133799401E-2</v>
      </c>
      <c r="BO22" s="161">
        <v>0.25009265313061202</v>
      </c>
      <c r="BP22" s="161" t="s">
        <v>216</v>
      </c>
      <c r="BQ22" s="161" t="s">
        <v>216</v>
      </c>
      <c r="BR22" s="161" t="s">
        <v>216</v>
      </c>
      <c r="BS22" s="161" t="s">
        <v>216</v>
      </c>
      <c r="BT22" s="161">
        <v>0.114714865296588</v>
      </c>
    </row>
    <row r="23" spans="1:72" hidden="1">
      <c r="A23" s="99" t="s">
        <v>243</v>
      </c>
      <c r="B23" s="99" t="s">
        <v>244</v>
      </c>
      <c r="C23" s="98" t="s">
        <v>245</v>
      </c>
      <c r="D23" s="100" t="s">
        <v>246</v>
      </c>
      <c r="E23" s="98" t="s">
        <v>259</v>
      </c>
      <c r="F23" s="98" t="s">
        <v>260</v>
      </c>
      <c r="G23" s="161" t="s">
        <v>216</v>
      </c>
      <c r="H23" s="161">
        <v>1.8715125811991699E-2</v>
      </c>
      <c r="I23" s="161">
        <v>5.2516929925925701E-2</v>
      </c>
      <c r="J23" s="161" t="s">
        <v>216</v>
      </c>
      <c r="K23" s="161" t="s">
        <v>216</v>
      </c>
      <c r="L23" s="161" t="s">
        <v>216</v>
      </c>
      <c r="M23" s="161" t="s">
        <v>216</v>
      </c>
      <c r="N23" s="161" t="s">
        <v>216</v>
      </c>
      <c r="O23" s="161" t="s">
        <v>216</v>
      </c>
      <c r="P23" s="161">
        <v>1.52279017874795E-2</v>
      </c>
      <c r="Q23" s="161" t="s">
        <v>216</v>
      </c>
      <c r="R23" s="161" t="s">
        <v>216</v>
      </c>
      <c r="S23" s="161">
        <v>8.2257183152612803E-4</v>
      </c>
      <c r="T23" s="161">
        <v>1.0565712772582499E-2</v>
      </c>
      <c r="U23" s="161" t="s">
        <v>216</v>
      </c>
      <c r="V23" s="161" t="s">
        <v>216</v>
      </c>
      <c r="W23" s="161">
        <v>1.64776501458842E-2</v>
      </c>
      <c r="X23" s="161" t="s">
        <v>216</v>
      </c>
      <c r="Y23" s="161" t="s">
        <v>216</v>
      </c>
      <c r="Z23" s="161">
        <v>5.4422234376131301E-3</v>
      </c>
      <c r="AA23" s="161">
        <v>5.4494382021206197E-2</v>
      </c>
      <c r="AB23" s="161">
        <v>1.2124316936662501E-2</v>
      </c>
      <c r="AC23" s="161" t="s">
        <v>216</v>
      </c>
      <c r="AD23" s="161" t="s">
        <v>216</v>
      </c>
      <c r="AE23" s="161" t="s">
        <v>216</v>
      </c>
      <c r="AF23" s="161" t="s">
        <v>216</v>
      </c>
      <c r="AG23" s="161" t="s">
        <v>216</v>
      </c>
      <c r="AH23" s="161" t="s">
        <v>216</v>
      </c>
      <c r="AI23" s="161" t="s">
        <v>216</v>
      </c>
      <c r="AJ23" s="161" t="s">
        <v>216</v>
      </c>
      <c r="AK23" s="161">
        <v>6.9882847616179994E-2</v>
      </c>
      <c r="AL23" s="161" t="s">
        <v>216</v>
      </c>
      <c r="AM23" s="161">
        <v>9.1918500787584095E-2</v>
      </c>
      <c r="AN23" s="161" t="s">
        <v>216</v>
      </c>
      <c r="AO23" s="161">
        <v>4.6064878858869902E-2</v>
      </c>
      <c r="AP23" s="161" t="s">
        <v>216</v>
      </c>
      <c r="AQ23" s="161">
        <v>3.0400307545836301E-2</v>
      </c>
      <c r="AR23" s="161" t="s">
        <v>216</v>
      </c>
      <c r="AS23" s="161" t="s">
        <v>216</v>
      </c>
      <c r="AT23" s="161">
        <v>0.100616083655232</v>
      </c>
      <c r="AU23" s="161">
        <v>7.6734418732033799E-3</v>
      </c>
      <c r="AV23" s="161" t="s">
        <v>216</v>
      </c>
      <c r="AW23" s="161" t="s">
        <v>216</v>
      </c>
      <c r="AX23" s="161">
        <v>1.34860551224476E-3</v>
      </c>
      <c r="AY23" s="161">
        <v>9.59278770754835E-3</v>
      </c>
      <c r="AZ23" s="161">
        <v>8.3579154404423706E-3</v>
      </c>
      <c r="BA23" s="161" t="s">
        <v>216</v>
      </c>
      <c r="BB23" s="161" t="s">
        <v>216</v>
      </c>
      <c r="BC23" s="161">
        <v>3.6088396575626202E-3</v>
      </c>
      <c r="BD23" s="161" t="s">
        <v>216</v>
      </c>
      <c r="BE23" s="161">
        <v>3.75081539506708E-3</v>
      </c>
      <c r="BF23" s="161" t="s">
        <v>216</v>
      </c>
      <c r="BG23" s="161" t="s">
        <v>216</v>
      </c>
      <c r="BH23" s="161" t="s">
        <v>216</v>
      </c>
      <c r="BI23" s="161">
        <v>4.1204163176077302E-4</v>
      </c>
      <c r="BJ23" s="161">
        <v>0.120061866449426</v>
      </c>
      <c r="BK23" s="161">
        <v>4.0396358554252797E-2</v>
      </c>
      <c r="BL23" s="161" t="s">
        <v>216</v>
      </c>
      <c r="BM23" s="161" t="s">
        <v>216</v>
      </c>
      <c r="BN23" s="161" t="s">
        <v>216</v>
      </c>
      <c r="BO23" s="161" t="s">
        <v>216</v>
      </c>
      <c r="BP23" s="161" t="s">
        <v>216</v>
      </c>
      <c r="BQ23" s="161" t="s">
        <v>216</v>
      </c>
      <c r="BR23" s="161" t="s">
        <v>216</v>
      </c>
      <c r="BS23" s="161" t="s">
        <v>216</v>
      </c>
      <c r="BT23" s="161">
        <v>0.138470620866848</v>
      </c>
    </row>
    <row r="24" spans="1:72" hidden="1">
      <c r="A24" s="99" t="s">
        <v>243</v>
      </c>
      <c r="B24" s="99" t="s">
        <v>244</v>
      </c>
      <c r="C24" s="98" t="s">
        <v>245</v>
      </c>
      <c r="D24" s="100" t="s">
        <v>246</v>
      </c>
      <c r="E24" s="98" t="s">
        <v>261</v>
      </c>
      <c r="F24" s="98" t="s">
        <v>262</v>
      </c>
      <c r="G24" s="161" t="s">
        <v>216</v>
      </c>
      <c r="H24" s="161" t="s">
        <v>216</v>
      </c>
      <c r="I24" s="161" t="s">
        <v>216</v>
      </c>
      <c r="J24" s="161" t="s">
        <v>216</v>
      </c>
      <c r="K24" s="161" t="s">
        <v>216</v>
      </c>
      <c r="L24" s="161" t="s">
        <v>216</v>
      </c>
      <c r="M24" s="161" t="s">
        <v>216</v>
      </c>
      <c r="N24" s="161" t="s">
        <v>216</v>
      </c>
      <c r="O24" s="161" t="s">
        <v>216</v>
      </c>
      <c r="P24" s="161" t="s">
        <v>216</v>
      </c>
      <c r="Q24" s="161">
        <v>5.8487272852447997E-3</v>
      </c>
      <c r="R24" s="161" t="s">
        <v>216</v>
      </c>
      <c r="S24" s="161" t="s">
        <v>216</v>
      </c>
      <c r="T24" s="161" t="s">
        <v>216</v>
      </c>
      <c r="U24" s="161" t="s">
        <v>216</v>
      </c>
      <c r="V24" s="161" t="s">
        <v>216</v>
      </c>
      <c r="W24" s="161">
        <v>9.7132715851922496E-3</v>
      </c>
      <c r="X24" s="161" t="s">
        <v>216</v>
      </c>
      <c r="Y24" s="161" t="s">
        <v>216</v>
      </c>
      <c r="Z24" s="161" t="s">
        <v>216</v>
      </c>
      <c r="AA24" s="161" t="s">
        <v>216</v>
      </c>
      <c r="AB24" s="161" t="s">
        <v>216</v>
      </c>
      <c r="AC24" s="161" t="s">
        <v>216</v>
      </c>
      <c r="AD24" s="161" t="s">
        <v>216</v>
      </c>
      <c r="AE24" s="161" t="s">
        <v>216</v>
      </c>
      <c r="AF24" s="161" t="s">
        <v>216</v>
      </c>
      <c r="AG24" s="161" t="s">
        <v>216</v>
      </c>
      <c r="AH24" s="161" t="s">
        <v>216</v>
      </c>
      <c r="AI24" s="161" t="s">
        <v>216</v>
      </c>
      <c r="AJ24" s="161" t="s">
        <v>216</v>
      </c>
      <c r="AK24" s="161">
        <v>9.9805381865681404E-4</v>
      </c>
      <c r="AL24" s="161" t="s">
        <v>216</v>
      </c>
      <c r="AM24" s="161" t="s">
        <v>216</v>
      </c>
      <c r="AN24" s="161">
        <v>8.3193198157904494E-3</v>
      </c>
      <c r="AO24" s="161" t="s">
        <v>216</v>
      </c>
      <c r="AP24" s="161" t="s">
        <v>216</v>
      </c>
      <c r="AQ24" s="161" t="s">
        <v>216</v>
      </c>
      <c r="AR24" s="161" t="s">
        <v>216</v>
      </c>
      <c r="AS24" s="161" t="s">
        <v>216</v>
      </c>
      <c r="AT24" s="161" t="s">
        <v>216</v>
      </c>
      <c r="AU24" s="161">
        <v>7.07294485745059E-3</v>
      </c>
      <c r="AV24" s="161" t="s">
        <v>216</v>
      </c>
      <c r="AW24" s="161" t="s">
        <v>216</v>
      </c>
      <c r="AX24" s="161" t="s">
        <v>216</v>
      </c>
      <c r="AY24" s="161">
        <v>1.1077063772063399E-2</v>
      </c>
      <c r="AZ24" s="161" t="s">
        <v>216</v>
      </c>
      <c r="BA24" s="161">
        <v>2.57523323517734E-3</v>
      </c>
      <c r="BB24" s="161" t="s">
        <v>216</v>
      </c>
      <c r="BC24" s="161" t="s">
        <v>216</v>
      </c>
      <c r="BD24" s="161" t="s">
        <v>216</v>
      </c>
      <c r="BE24" s="161" t="s">
        <v>216</v>
      </c>
      <c r="BF24" s="161" t="s">
        <v>216</v>
      </c>
      <c r="BG24" s="161" t="s">
        <v>216</v>
      </c>
      <c r="BH24" s="161" t="s">
        <v>216</v>
      </c>
      <c r="BI24" s="161" t="s">
        <v>216</v>
      </c>
      <c r="BJ24" s="161" t="s">
        <v>216</v>
      </c>
      <c r="BK24" s="161">
        <v>4.2129397320198898E-3</v>
      </c>
      <c r="BL24" s="161" t="s">
        <v>216</v>
      </c>
      <c r="BM24" s="161" t="s">
        <v>216</v>
      </c>
      <c r="BN24" s="161" t="s">
        <v>216</v>
      </c>
      <c r="BO24" s="161" t="s">
        <v>216</v>
      </c>
      <c r="BP24" s="161" t="s">
        <v>216</v>
      </c>
      <c r="BQ24" s="161" t="s">
        <v>216</v>
      </c>
      <c r="BR24" s="161" t="s">
        <v>216</v>
      </c>
      <c r="BS24" s="161" t="s">
        <v>216</v>
      </c>
      <c r="BT24" s="161">
        <v>1.6427292491576801E-3</v>
      </c>
    </row>
    <row r="25" spans="1:72" s="109" customFormat="1" hidden="1">
      <c r="A25" s="105" t="s">
        <v>243</v>
      </c>
      <c r="B25" s="106" t="s">
        <v>263</v>
      </c>
      <c r="C25" s="107" t="s">
        <v>264</v>
      </c>
      <c r="D25" s="108" t="s">
        <v>265</v>
      </c>
      <c r="E25" s="107" t="s">
        <v>266</v>
      </c>
      <c r="F25" s="107" t="s">
        <v>216</v>
      </c>
      <c r="G25" s="162">
        <v>19412.317324734999</v>
      </c>
      <c r="H25" s="162">
        <v>10419.017455037299</v>
      </c>
      <c r="I25" s="162">
        <v>8445.6146148236694</v>
      </c>
      <c r="J25" s="162">
        <v>21070.349951694599</v>
      </c>
      <c r="K25" s="162">
        <v>15310.9165888879</v>
      </c>
      <c r="L25" s="162">
        <v>16402.854429001702</v>
      </c>
      <c r="M25" s="162">
        <v>21956.941324864601</v>
      </c>
      <c r="N25" s="162">
        <v>19148.661822652699</v>
      </c>
      <c r="O25" s="162">
        <v>17796.601984293498</v>
      </c>
      <c r="P25" s="162">
        <v>14331.9653782309</v>
      </c>
      <c r="Q25" s="162">
        <v>36543.014855025802</v>
      </c>
      <c r="R25" s="162">
        <v>20206.3482934366</v>
      </c>
      <c r="S25" s="162">
        <v>24832.548196313401</v>
      </c>
      <c r="T25" s="162">
        <v>12419.0897129367</v>
      </c>
      <c r="U25" s="162">
        <v>9194.6243184082305</v>
      </c>
      <c r="V25" s="162">
        <v>28327.7455836023</v>
      </c>
      <c r="W25" s="162">
        <v>19088.693341796501</v>
      </c>
      <c r="X25" s="162">
        <v>27036.477320643899</v>
      </c>
      <c r="Y25" s="162">
        <v>9149.1959824278802</v>
      </c>
      <c r="Z25" s="162">
        <v>14946.6925448617</v>
      </c>
      <c r="AA25" s="162">
        <v>11947.9687174312</v>
      </c>
      <c r="AB25" s="162">
        <v>11232.444594360901</v>
      </c>
      <c r="AC25" s="162">
        <v>22322.558971180599</v>
      </c>
      <c r="AD25" s="162">
        <v>13623.0865588632</v>
      </c>
      <c r="AE25" s="162">
        <v>24415.880021701101</v>
      </c>
      <c r="AF25" s="162">
        <v>25551.886608041001</v>
      </c>
      <c r="AG25" s="162">
        <v>23036.8145323141</v>
      </c>
      <c r="AH25" s="162">
        <v>10282.9233275842</v>
      </c>
      <c r="AI25" s="162">
        <v>14062.335343810601</v>
      </c>
      <c r="AJ25" s="162">
        <v>19116.007870857102</v>
      </c>
      <c r="AK25" s="162">
        <v>7663.6092625888896</v>
      </c>
      <c r="AL25" s="162">
        <v>24624.503062681499</v>
      </c>
      <c r="AM25" s="162">
        <v>7549.4322893952303</v>
      </c>
      <c r="AN25" s="162">
        <v>14990.6162858466</v>
      </c>
      <c r="AO25" s="162">
        <v>11596.2559500435</v>
      </c>
      <c r="AP25" s="162">
        <v>10691.4208286873</v>
      </c>
      <c r="AQ25" s="162">
        <v>9111.9788189776391</v>
      </c>
      <c r="AR25" s="162">
        <v>12882.165433587599</v>
      </c>
      <c r="AS25" s="162">
        <v>16675.245327163499</v>
      </c>
      <c r="AT25" s="162">
        <v>7768.5880430697298</v>
      </c>
      <c r="AU25" s="162">
        <v>14039.7422943439</v>
      </c>
      <c r="AV25" s="162">
        <v>15084.7836086678</v>
      </c>
      <c r="AW25" s="162">
        <v>10780.2834140388</v>
      </c>
      <c r="AX25" s="162">
        <v>12173.7594539277</v>
      </c>
      <c r="AY25" s="162">
        <v>12739.984120248</v>
      </c>
      <c r="AZ25" s="162">
        <v>6006.0216286269397</v>
      </c>
      <c r="BA25" s="162">
        <v>17568.452905992999</v>
      </c>
      <c r="BB25" s="162">
        <v>13270.100274897901</v>
      </c>
      <c r="BC25" s="162">
        <v>14265.462118187699</v>
      </c>
      <c r="BD25" s="162">
        <v>18876.2295992568</v>
      </c>
      <c r="BE25" s="162">
        <v>9662.1164926746405</v>
      </c>
      <c r="BF25" s="162">
        <v>6242.5353593723703</v>
      </c>
      <c r="BG25" s="162">
        <v>22516.143593115499</v>
      </c>
      <c r="BH25" s="162">
        <v>13309.9098467106</v>
      </c>
      <c r="BI25" s="162">
        <v>10101.675517257499</v>
      </c>
      <c r="BJ25" s="162">
        <v>8990.3735451379198</v>
      </c>
      <c r="BK25" s="162">
        <v>22135.168132029299</v>
      </c>
      <c r="BL25" s="162">
        <v>11595.012506396401</v>
      </c>
      <c r="BM25" s="162">
        <v>13457.724024187</v>
      </c>
      <c r="BN25" s="162">
        <v>11758.6606965915</v>
      </c>
      <c r="BO25" s="162">
        <v>15738.96459284</v>
      </c>
      <c r="BP25" s="162">
        <v>14710.828306615</v>
      </c>
      <c r="BQ25" s="162">
        <v>13141.0731226813</v>
      </c>
      <c r="BR25" s="162">
        <v>28315.9769991826</v>
      </c>
      <c r="BS25" s="162">
        <v>10220.3984784932</v>
      </c>
      <c r="BT25" s="162">
        <v>12860.377357937199</v>
      </c>
    </row>
    <row r="26" spans="1:72" s="114" customFormat="1" hidden="1">
      <c r="A26" s="110" t="s">
        <v>243</v>
      </c>
      <c r="B26" s="111" t="s">
        <v>263</v>
      </c>
      <c r="C26" s="112" t="s">
        <v>267</v>
      </c>
      <c r="D26" s="113" t="s">
        <v>268</v>
      </c>
      <c r="E26" s="112" t="s">
        <v>266</v>
      </c>
      <c r="F26" s="112" t="s">
        <v>216</v>
      </c>
      <c r="G26" s="163">
        <v>286.12109108771699</v>
      </c>
      <c r="H26" s="163">
        <v>86.665673050657702</v>
      </c>
      <c r="I26" s="163">
        <v>37.962845174037099</v>
      </c>
      <c r="J26" s="163">
        <v>610.82300783704898</v>
      </c>
      <c r="K26" s="163">
        <v>147.01857068883999</v>
      </c>
      <c r="L26" s="163">
        <v>2549.66261398297</v>
      </c>
      <c r="M26" s="163">
        <v>333.96105450292401</v>
      </c>
      <c r="N26" s="163">
        <v>237.87878788357</v>
      </c>
      <c r="O26" s="163">
        <v>809.78050899007303</v>
      </c>
      <c r="P26" s="163">
        <v>1282.7672394700301</v>
      </c>
      <c r="Q26" s="163">
        <v>1271.5893884382699</v>
      </c>
      <c r="R26" s="163">
        <v>459.187094509926</v>
      </c>
      <c r="S26" s="163">
        <v>1123.1833190705399</v>
      </c>
      <c r="T26" s="163">
        <v>231.28075902203099</v>
      </c>
      <c r="U26" s="163">
        <v>137.88138076771301</v>
      </c>
      <c r="V26" s="163">
        <v>171.68307437971501</v>
      </c>
      <c r="W26" s="163">
        <v>697.18295205893401</v>
      </c>
      <c r="X26" s="163">
        <v>317.59642574595603</v>
      </c>
      <c r="Y26" s="163">
        <v>406.01723041731498</v>
      </c>
      <c r="Z26" s="163">
        <v>294.145041876091</v>
      </c>
      <c r="AA26" s="163">
        <v>169.04147835649599</v>
      </c>
      <c r="AB26" s="163">
        <v>223.84891321273699</v>
      </c>
      <c r="AC26" s="163">
        <v>1248.64216455819</v>
      </c>
      <c r="AD26" s="163">
        <v>573.55280628370201</v>
      </c>
      <c r="AE26" s="163">
        <v>222.89154009187899</v>
      </c>
      <c r="AF26" s="163">
        <v>960.45053549801901</v>
      </c>
      <c r="AG26" s="163">
        <v>168.70553216402601</v>
      </c>
      <c r="AH26" s="163">
        <v>669.39676667425397</v>
      </c>
      <c r="AI26" s="163">
        <v>366.75667963925503</v>
      </c>
      <c r="AJ26" s="163">
        <v>211.75209908353401</v>
      </c>
      <c r="AK26" s="163">
        <v>71.935614373017302</v>
      </c>
      <c r="AL26" s="163">
        <v>1002.13287757518</v>
      </c>
      <c r="AM26" s="163">
        <v>29.003906740977602</v>
      </c>
      <c r="AN26" s="163">
        <v>809.41328563514196</v>
      </c>
      <c r="AO26" s="163">
        <v>49.486574508472501</v>
      </c>
      <c r="AP26" s="163">
        <v>1220.5988543900301</v>
      </c>
      <c r="AQ26" s="163">
        <v>48.6012053988727</v>
      </c>
      <c r="AR26" s="163">
        <v>0</v>
      </c>
      <c r="AS26" s="163">
        <v>15.1679020163981</v>
      </c>
      <c r="AT26" s="163">
        <v>208.04551137573301</v>
      </c>
      <c r="AU26" s="163">
        <v>477.62499156147499</v>
      </c>
      <c r="AV26" s="163">
        <v>910.64803123585898</v>
      </c>
      <c r="AW26" s="163">
        <v>329.84971447379598</v>
      </c>
      <c r="AX26" s="163">
        <v>173.11788828033099</v>
      </c>
      <c r="AY26" s="163">
        <v>837.18780006364204</v>
      </c>
      <c r="AZ26" s="163">
        <v>88.089725020546496</v>
      </c>
      <c r="BA26" s="163">
        <v>533.00966399832305</v>
      </c>
      <c r="BB26" s="163">
        <v>852.24158159451395</v>
      </c>
      <c r="BC26" s="163">
        <v>162.79019087872899</v>
      </c>
      <c r="BD26" s="163">
        <v>1694.70452793049</v>
      </c>
      <c r="BE26" s="163">
        <v>232.137149381456</v>
      </c>
      <c r="BF26" s="163">
        <v>164.73987982974</v>
      </c>
      <c r="BG26" s="163">
        <v>923.58676353591898</v>
      </c>
      <c r="BH26" s="163">
        <v>751.45004014328595</v>
      </c>
      <c r="BI26" s="163">
        <v>201.34712174076699</v>
      </c>
      <c r="BJ26" s="163">
        <v>110.45534623604701</v>
      </c>
      <c r="BK26" s="163">
        <v>780.98013052948602</v>
      </c>
      <c r="BL26" s="163">
        <v>1242.9568050098401</v>
      </c>
      <c r="BM26" s="163">
        <v>252.232964909798</v>
      </c>
      <c r="BN26" s="163">
        <v>811.84713166415804</v>
      </c>
      <c r="BO26" s="163">
        <v>1061.39431530294</v>
      </c>
      <c r="BP26" s="163">
        <v>776.14268075885104</v>
      </c>
      <c r="BQ26" s="163">
        <v>147.85376671750399</v>
      </c>
      <c r="BR26" s="163">
        <v>242.88283784193999</v>
      </c>
      <c r="BS26" s="163">
        <v>332.04511804223199</v>
      </c>
      <c r="BT26" s="163">
        <v>215.711829646929</v>
      </c>
    </row>
    <row r="27" spans="1:72" s="114" customFormat="1" hidden="1">
      <c r="A27" s="110" t="s">
        <v>243</v>
      </c>
      <c r="B27" s="111" t="s">
        <v>263</v>
      </c>
      <c r="C27" s="112" t="s">
        <v>269</v>
      </c>
      <c r="D27" s="113" t="s">
        <v>270</v>
      </c>
      <c r="E27" s="112" t="s">
        <v>266</v>
      </c>
      <c r="F27" s="112" t="s">
        <v>216</v>
      </c>
      <c r="G27" s="163">
        <v>107.454288147131</v>
      </c>
      <c r="H27" s="163">
        <v>6.9680731136362999</v>
      </c>
      <c r="I27" s="163">
        <v>249.64669981063</v>
      </c>
      <c r="J27" s="163">
        <v>226.227580281217</v>
      </c>
      <c r="K27" s="163">
        <v>0</v>
      </c>
      <c r="L27" s="163">
        <v>1.5469719393672401</v>
      </c>
      <c r="M27" s="163">
        <v>584.72440727768696</v>
      </c>
      <c r="N27" s="163">
        <v>2824.6823072628599</v>
      </c>
      <c r="O27" s="163">
        <v>90.179219101583897</v>
      </c>
      <c r="P27" s="163">
        <v>273.54221846211198</v>
      </c>
      <c r="Q27" s="163">
        <v>4022.98044259689</v>
      </c>
      <c r="R27" s="163">
        <v>814.33266952889005</v>
      </c>
      <c r="S27" s="163">
        <v>31.180125372736601</v>
      </c>
      <c r="T27" s="163">
        <v>847.25223035233705</v>
      </c>
      <c r="U27" s="163">
        <v>1058.7586476962799</v>
      </c>
      <c r="V27" s="163">
        <v>498.747816095487</v>
      </c>
      <c r="W27" s="163">
        <v>132.46563435768101</v>
      </c>
      <c r="X27" s="163">
        <v>828.38571447387801</v>
      </c>
      <c r="Y27" s="163">
        <v>181.15194098225399</v>
      </c>
      <c r="Z27" s="163">
        <v>865.91176675682402</v>
      </c>
      <c r="AA27" s="163">
        <v>600.68197542220798</v>
      </c>
      <c r="AB27" s="163">
        <v>807.69413010768596</v>
      </c>
      <c r="AC27" s="163">
        <v>366.30389516133101</v>
      </c>
      <c r="AD27" s="163">
        <v>924.25345796989802</v>
      </c>
      <c r="AE27" s="163">
        <v>1095.6718583294901</v>
      </c>
      <c r="AF27" s="163">
        <v>853.71813845177803</v>
      </c>
      <c r="AG27" s="163">
        <v>1352.41160156101</v>
      </c>
      <c r="AH27" s="163">
        <v>29.979438070600398</v>
      </c>
      <c r="AI27" s="163">
        <v>126.09471353235</v>
      </c>
      <c r="AJ27" s="163">
        <v>486.36951293528801</v>
      </c>
      <c r="AK27" s="163">
        <v>263.42712346682902</v>
      </c>
      <c r="AL27" s="163">
        <v>647.4367352493</v>
      </c>
      <c r="AM27" s="163">
        <v>266.08424806332101</v>
      </c>
      <c r="AN27" s="163">
        <v>306.53628209070001</v>
      </c>
      <c r="AO27" s="163">
        <v>305.54381773085998</v>
      </c>
      <c r="AP27" s="163">
        <v>48.464055715717798</v>
      </c>
      <c r="AQ27" s="163">
        <v>476.24557041630698</v>
      </c>
      <c r="AR27" s="163">
        <v>480.605297426611</v>
      </c>
      <c r="AS27" s="163">
        <v>0</v>
      </c>
      <c r="AT27" s="163">
        <v>16.708132939605498</v>
      </c>
      <c r="AU27" s="163">
        <v>297.32938865159201</v>
      </c>
      <c r="AV27" s="163">
        <v>296.540960540105</v>
      </c>
      <c r="AW27" s="163">
        <v>0.69918672542608096</v>
      </c>
      <c r="AX27" s="163">
        <v>282.80127668551597</v>
      </c>
      <c r="AY27" s="163">
        <v>50.884210499745301</v>
      </c>
      <c r="AZ27" s="163">
        <v>95.141141085804705</v>
      </c>
      <c r="BA27" s="163">
        <v>1491.4942877158401</v>
      </c>
      <c r="BB27" s="163">
        <v>129.78122209933699</v>
      </c>
      <c r="BC27" s="163">
        <v>21.959825230801201</v>
      </c>
      <c r="BD27" s="163">
        <v>199.03171875412201</v>
      </c>
      <c r="BE27" s="163">
        <v>579.98151772770905</v>
      </c>
      <c r="BF27" s="163">
        <v>103.219652965029</v>
      </c>
      <c r="BG27" s="163">
        <v>729.83998060301496</v>
      </c>
      <c r="BH27" s="163">
        <v>80.828833511369893</v>
      </c>
      <c r="BI27" s="163">
        <v>89.416539993902902</v>
      </c>
      <c r="BJ27" s="163">
        <v>267.87281116221902</v>
      </c>
      <c r="BK27" s="163">
        <v>70.225696513419805</v>
      </c>
      <c r="BL27" s="163">
        <v>0</v>
      </c>
      <c r="BM27" s="163">
        <v>316.94622842427498</v>
      </c>
      <c r="BN27" s="163">
        <v>34.951596282170399</v>
      </c>
      <c r="BO27" s="163">
        <v>35.588363639569302</v>
      </c>
      <c r="BP27" s="163">
        <v>338.40447391171898</v>
      </c>
      <c r="BQ27" s="163">
        <v>1091.85666526103</v>
      </c>
      <c r="BR27" s="163">
        <v>1889.71082507914</v>
      </c>
      <c r="BS27" s="163">
        <v>2.2681531392208401</v>
      </c>
      <c r="BT27" s="163">
        <v>26.660698421527599</v>
      </c>
    </row>
    <row r="28" spans="1:72" s="114" customFormat="1" hidden="1">
      <c r="A28" s="110" t="s">
        <v>243</v>
      </c>
      <c r="B28" s="111" t="s">
        <v>263</v>
      </c>
      <c r="C28" s="112" t="s">
        <v>271</v>
      </c>
      <c r="D28" s="113" t="s">
        <v>272</v>
      </c>
      <c r="E28" s="112" t="s">
        <v>266</v>
      </c>
      <c r="F28" s="112" t="s">
        <v>216</v>
      </c>
      <c r="G28" s="163">
        <v>306.4774272839</v>
      </c>
      <c r="H28" s="163">
        <v>274.03058676952497</v>
      </c>
      <c r="I28" s="163">
        <v>29.166233036745702</v>
      </c>
      <c r="J28" s="163">
        <v>44.241003362453597</v>
      </c>
      <c r="K28" s="163">
        <v>14.6223262046299</v>
      </c>
      <c r="L28" s="163">
        <v>352.66871736145902</v>
      </c>
      <c r="M28" s="163">
        <v>2629.8332274570498</v>
      </c>
      <c r="N28" s="163">
        <v>768.41491847835402</v>
      </c>
      <c r="O28" s="163">
        <v>163.079698833294</v>
      </c>
      <c r="P28" s="163">
        <v>113.421849160707</v>
      </c>
      <c r="Q28" s="163">
        <v>3642.1767644792699</v>
      </c>
      <c r="R28" s="163">
        <v>197.38759310461899</v>
      </c>
      <c r="S28" s="163">
        <v>382.29566502968498</v>
      </c>
      <c r="T28" s="163">
        <v>360.91587367602</v>
      </c>
      <c r="U28" s="163">
        <v>444.72093380676102</v>
      </c>
      <c r="V28" s="163">
        <v>286.23310464996803</v>
      </c>
      <c r="W28" s="163">
        <v>142.50548247087701</v>
      </c>
      <c r="X28" s="163">
        <v>262.64578303381001</v>
      </c>
      <c r="Y28" s="163">
        <v>173.967299456631</v>
      </c>
      <c r="Z28" s="163">
        <v>1500.53143778612</v>
      </c>
      <c r="AA28" s="163">
        <v>102.72873194716399</v>
      </c>
      <c r="AB28" s="163">
        <v>157.85948332529901</v>
      </c>
      <c r="AC28" s="163">
        <v>258.88698812109902</v>
      </c>
      <c r="AD28" s="163">
        <v>1035.6071672590999</v>
      </c>
      <c r="AE28" s="163">
        <v>11.1611767227639</v>
      </c>
      <c r="AF28" s="163">
        <v>363.69759291502999</v>
      </c>
      <c r="AG28" s="163">
        <v>1089.67356729071</v>
      </c>
      <c r="AH28" s="163">
        <v>0.88300903376387296</v>
      </c>
      <c r="AI28" s="163">
        <v>310.80606716673901</v>
      </c>
      <c r="AJ28" s="163">
        <v>1110.8203353623201</v>
      </c>
      <c r="AK28" s="163">
        <v>14.4802829667056</v>
      </c>
      <c r="AL28" s="163">
        <v>114.706547240704</v>
      </c>
      <c r="AM28" s="163">
        <v>79.465775625899795</v>
      </c>
      <c r="AN28" s="163">
        <v>35.076037992749598</v>
      </c>
      <c r="AO28" s="163">
        <v>131.806815574399</v>
      </c>
      <c r="AP28" s="163">
        <v>2801.7985376053498</v>
      </c>
      <c r="AQ28" s="163">
        <v>214.46919137837699</v>
      </c>
      <c r="AR28" s="163">
        <v>111.98892562613401</v>
      </c>
      <c r="AS28" s="163">
        <v>228.45386990689801</v>
      </c>
      <c r="AT28" s="163">
        <v>2.3253895681863E-2</v>
      </c>
      <c r="AU28" s="163">
        <v>561.465250472462</v>
      </c>
      <c r="AV28" s="163">
        <v>6.3462656093031304</v>
      </c>
      <c r="AW28" s="163">
        <v>289.62215135625701</v>
      </c>
      <c r="AX28" s="163">
        <v>561.63229523039604</v>
      </c>
      <c r="AY28" s="163">
        <v>79.822724250845098</v>
      </c>
      <c r="AZ28" s="163">
        <v>19.445799831316599</v>
      </c>
      <c r="BA28" s="163">
        <v>401.014034914131</v>
      </c>
      <c r="BB28" s="163">
        <v>468.38675000000302</v>
      </c>
      <c r="BC28" s="163">
        <v>21.653037945375701</v>
      </c>
      <c r="BD28" s="163">
        <v>176.39353251851799</v>
      </c>
      <c r="BE28" s="163">
        <v>90.590345731275804</v>
      </c>
      <c r="BF28" s="163">
        <v>39.473684243144</v>
      </c>
      <c r="BG28" s="163">
        <v>819.72743063424605</v>
      </c>
      <c r="BH28" s="163">
        <v>88.442124561283293</v>
      </c>
      <c r="BI28" s="163">
        <v>48.932200800371</v>
      </c>
      <c r="BJ28" s="163">
        <v>0</v>
      </c>
      <c r="BK28" s="163">
        <v>217.457909580511</v>
      </c>
      <c r="BL28" s="163">
        <v>14.9527428379083</v>
      </c>
      <c r="BM28" s="163">
        <v>39.635971476022</v>
      </c>
      <c r="BN28" s="163">
        <v>0</v>
      </c>
      <c r="BO28" s="163">
        <v>1.64743318187544</v>
      </c>
      <c r="BP28" s="163">
        <v>133.64072450546701</v>
      </c>
      <c r="BQ28" s="163">
        <v>217.10950616350499</v>
      </c>
      <c r="BR28" s="163">
        <v>423.32651711375399</v>
      </c>
      <c r="BS28" s="163">
        <v>132.874483218427</v>
      </c>
      <c r="BT28" s="163">
        <v>1824.5897536570001</v>
      </c>
    </row>
    <row r="29" spans="1:72" s="114" customFormat="1" hidden="1">
      <c r="A29" s="110" t="s">
        <v>243</v>
      </c>
      <c r="B29" s="111" t="s">
        <v>263</v>
      </c>
      <c r="C29" s="112" t="s">
        <v>273</v>
      </c>
      <c r="D29" s="113" t="s">
        <v>274</v>
      </c>
      <c r="E29" s="112" t="s">
        <v>266</v>
      </c>
      <c r="F29" s="112" t="s">
        <v>216</v>
      </c>
      <c r="G29" s="163">
        <v>60.892715216569897</v>
      </c>
      <c r="H29" s="163">
        <v>582.20955639001602</v>
      </c>
      <c r="I29" s="163">
        <v>17.2664142209589</v>
      </c>
      <c r="J29" s="163">
        <v>628.15868960862599</v>
      </c>
      <c r="K29" s="163">
        <v>0</v>
      </c>
      <c r="L29" s="163">
        <v>258.80717040259498</v>
      </c>
      <c r="M29" s="163">
        <v>1439.4635488428901</v>
      </c>
      <c r="N29" s="163">
        <v>1532.01368536577</v>
      </c>
      <c r="O29" s="163">
        <v>370.35462660879699</v>
      </c>
      <c r="P29" s="163">
        <v>522.56042142762203</v>
      </c>
      <c r="Q29" s="163">
        <v>2016.1634269521001</v>
      </c>
      <c r="R29" s="163">
        <v>257.73472691542997</v>
      </c>
      <c r="S29" s="163">
        <v>960.89364126173598</v>
      </c>
      <c r="T29" s="163">
        <v>400.02415906159098</v>
      </c>
      <c r="U29" s="163">
        <v>636.82115553591996</v>
      </c>
      <c r="V29" s="163">
        <v>758.99649134514698</v>
      </c>
      <c r="W29" s="163">
        <v>953.73510891045999</v>
      </c>
      <c r="X29" s="163">
        <v>621.51404738554504</v>
      </c>
      <c r="Y29" s="163">
        <v>670.51424433995805</v>
      </c>
      <c r="Z29" s="163">
        <v>719.75965238048195</v>
      </c>
      <c r="AA29" s="163">
        <v>316.858638317501</v>
      </c>
      <c r="AB29" s="163">
        <v>566.29343945373898</v>
      </c>
      <c r="AC29" s="163">
        <v>800.85833662968105</v>
      </c>
      <c r="AD29" s="163">
        <v>939.91622927564299</v>
      </c>
      <c r="AE29" s="163">
        <v>874.02854748133996</v>
      </c>
      <c r="AF29" s="163">
        <v>2009.4711772467499</v>
      </c>
      <c r="AG29" s="163">
        <v>1999.3624312997599</v>
      </c>
      <c r="AH29" s="163">
        <v>48.355859160228</v>
      </c>
      <c r="AI29" s="163">
        <v>1195.43681892727</v>
      </c>
      <c r="AJ29" s="163">
        <v>1659.8064378715301</v>
      </c>
      <c r="AK29" s="163">
        <v>50.931680157429199</v>
      </c>
      <c r="AL29" s="163">
        <v>268.98336594261298</v>
      </c>
      <c r="AM29" s="163">
        <v>76.068972325863001</v>
      </c>
      <c r="AN29" s="163">
        <v>250.208801602242</v>
      </c>
      <c r="AO29" s="163">
        <v>281.30227874959002</v>
      </c>
      <c r="AP29" s="163">
        <v>0</v>
      </c>
      <c r="AQ29" s="163">
        <v>0</v>
      </c>
      <c r="AR29" s="163">
        <v>4.0718626230318504</v>
      </c>
      <c r="AS29" s="163">
        <v>419.20552998406203</v>
      </c>
      <c r="AT29" s="163">
        <v>30.950025516862599</v>
      </c>
      <c r="AU29" s="163">
        <v>448.70487167797899</v>
      </c>
      <c r="AV29" s="163">
        <v>483.68030722691901</v>
      </c>
      <c r="AW29" s="163">
        <v>92.286042103223494</v>
      </c>
      <c r="AX29" s="163">
        <v>523.77485744338799</v>
      </c>
      <c r="AY29" s="163">
        <v>72.9279231452185</v>
      </c>
      <c r="AZ29" s="163">
        <v>4.2897774048609998</v>
      </c>
      <c r="BA29" s="163">
        <v>579.93784211967102</v>
      </c>
      <c r="BB29" s="163">
        <v>474.57725817916003</v>
      </c>
      <c r="BC29" s="163">
        <v>584.76252675757996</v>
      </c>
      <c r="BD29" s="163">
        <v>143.069805551559</v>
      </c>
      <c r="BE29" s="163">
        <v>9.37703848766769</v>
      </c>
      <c r="BF29" s="163">
        <v>63.306520358927202</v>
      </c>
      <c r="BG29" s="163">
        <v>1865.6013635849199</v>
      </c>
      <c r="BH29" s="163">
        <v>138.12139503240499</v>
      </c>
      <c r="BI29" s="163">
        <v>136.62172875824999</v>
      </c>
      <c r="BJ29" s="163">
        <v>0</v>
      </c>
      <c r="BK29" s="163">
        <v>2347.0842800222599</v>
      </c>
      <c r="BL29" s="163">
        <v>0</v>
      </c>
      <c r="BM29" s="163">
        <v>2111.3464519202198</v>
      </c>
      <c r="BN29" s="163">
        <v>642.45655257263297</v>
      </c>
      <c r="BO29" s="163">
        <v>329.642381777286</v>
      </c>
      <c r="BP29" s="163">
        <v>274.85472908112399</v>
      </c>
      <c r="BQ29" s="163">
        <v>761.28374150521495</v>
      </c>
      <c r="BR29" s="163">
        <v>1376.72269044937</v>
      </c>
      <c r="BS29" s="163">
        <v>204.419534159021</v>
      </c>
      <c r="BT29" s="163">
        <v>868.18976032956596</v>
      </c>
    </row>
    <row r="30" spans="1:72" s="114" customFormat="1" hidden="1">
      <c r="A30" s="110" t="s">
        <v>243</v>
      </c>
      <c r="B30" s="111" t="s">
        <v>263</v>
      </c>
      <c r="C30" s="112" t="s">
        <v>275</v>
      </c>
      <c r="D30" s="113" t="s">
        <v>276</v>
      </c>
      <c r="E30" s="112" t="s">
        <v>266</v>
      </c>
      <c r="F30" s="112" t="s">
        <v>216</v>
      </c>
      <c r="G30" s="163">
        <v>860.33789704462697</v>
      </c>
      <c r="H30" s="163">
        <v>524.75921999815296</v>
      </c>
      <c r="I30" s="163">
        <v>216.410483713205</v>
      </c>
      <c r="J30" s="163">
        <v>992.03034838322606</v>
      </c>
      <c r="K30" s="163">
        <v>92.161935797671205</v>
      </c>
      <c r="L30" s="163">
        <v>901.79057484031205</v>
      </c>
      <c r="M30" s="163">
        <v>2427.5544630240001</v>
      </c>
      <c r="N30" s="163">
        <v>1089.4579435528799</v>
      </c>
      <c r="O30" s="163">
        <v>95.079577660952793</v>
      </c>
      <c r="P30" s="163">
        <v>499.452362683731</v>
      </c>
      <c r="Q30" s="163">
        <v>4247.0674311927096</v>
      </c>
      <c r="R30" s="163">
        <v>880.67269235190997</v>
      </c>
      <c r="S30" s="163">
        <v>2141.57465212023</v>
      </c>
      <c r="T30" s="163">
        <v>578.79806980315595</v>
      </c>
      <c r="U30" s="163">
        <v>1009.27473480874</v>
      </c>
      <c r="V30" s="163">
        <v>2703.1567002995198</v>
      </c>
      <c r="W30" s="163">
        <v>726.28323609839504</v>
      </c>
      <c r="X30" s="163">
        <v>1258.58899931356</v>
      </c>
      <c r="Y30" s="163">
        <v>852.28881125595206</v>
      </c>
      <c r="Z30" s="163">
        <v>1968.8201790482999</v>
      </c>
      <c r="AA30" s="163">
        <v>277.46449770513402</v>
      </c>
      <c r="AB30" s="163">
        <v>582.71400315681603</v>
      </c>
      <c r="AC30" s="163">
        <v>810.88110134476005</v>
      </c>
      <c r="AD30" s="163">
        <v>1635.1315474974799</v>
      </c>
      <c r="AE30" s="163">
        <v>1415.0348003829099</v>
      </c>
      <c r="AF30" s="163">
        <v>1878.7703190049899</v>
      </c>
      <c r="AG30" s="163">
        <v>3307.7953296184201</v>
      </c>
      <c r="AH30" s="163">
        <v>88.885296303273293</v>
      </c>
      <c r="AI30" s="163">
        <v>1215.2581876606</v>
      </c>
      <c r="AJ30" s="163">
        <v>3201.6264094319699</v>
      </c>
      <c r="AK30" s="163">
        <v>1899.0702184208401</v>
      </c>
      <c r="AL30" s="163">
        <v>255.788114977551</v>
      </c>
      <c r="AM30" s="163">
        <v>365.04935463022298</v>
      </c>
      <c r="AN30" s="163">
        <v>54.068305618208797</v>
      </c>
      <c r="AO30" s="163">
        <v>690.953931542379</v>
      </c>
      <c r="AP30" s="163">
        <v>186.03258800219601</v>
      </c>
      <c r="AQ30" s="163">
        <v>522.19889653402504</v>
      </c>
      <c r="AR30" s="163">
        <v>849.18689982225703</v>
      </c>
      <c r="AS30" s="163">
        <v>834.83520314531995</v>
      </c>
      <c r="AT30" s="163">
        <v>338.446763459507</v>
      </c>
      <c r="AU30" s="163">
        <v>1807.5266098452901</v>
      </c>
      <c r="AV30" s="163">
        <v>744.536132190177</v>
      </c>
      <c r="AW30" s="163">
        <v>118.955166256655</v>
      </c>
      <c r="AX30" s="163">
        <v>1470.9977810384701</v>
      </c>
      <c r="AY30" s="163">
        <v>140.37732362948401</v>
      </c>
      <c r="AZ30" s="163">
        <v>70.981411393590506</v>
      </c>
      <c r="BA30" s="163">
        <v>445.039620299077</v>
      </c>
      <c r="BB30" s="163">
        <v>808.09080672048401</v>
      </c>
      <c r="BC30" s="163">
        <v>1106.53234484113</v>
      </c>
      <c r="BD30" s="163">
        <v>214.63131206693399</v>
      </c>
      <c r="BE30" s="163">
        <v>467.56958034397502</v>
      </c>
      <c r="BF30" s="163">
        <v>42.966022515466499</v>
      </c>
      <c r="BG30" s="163">
        <v>1610.8598145394101</v>
      </c>
      <c r="BH30" s="163">
        <v>90.238881966296105</v>
      </c>
      <c r="BI30" s="163">
        <v>700.76012836430698</v>
      </c>
      <c r="BJ30" s="163">
        <v>124.24518448641599</v>
      </c>
      <c r="BK30" s="163">
        <v>1684.16651226413</v>
      </c>
      <c r="BL30" s="163">
        <v>88.848486324137298</v>
      </c>
      <c r="BM30" s="163">
        <v>594.62132331197199</v>
      </c>
      <c r="BN30" s="163">
        <v>471.41601935531901</v>
      </c>
      <c r="BO30" s="163">
        <v>446.25586348127899</v>
      </c>
      <c r="BP30" s="163">
        <v>157.61636939360901</v>
      </c>
      <c r="BQ30" s="163">
        <v>634.23966774919802</v>
      </c>
      <c r="BR30" s="163">
        <v>2272.66843513002</v>
      </c>
      <c r="BS30" s="163">
        <v>162.791522614228</v>
      </c>
      <c r="BT30" s="163">
        <v>984.640351590107</v>
      </c>
    </row>
    <row r="31" spans="1:72" s="114" customFormat="1" hidden="1">
      <c r="A31" s="110" t="s">
        <v>243</v>
      </c>
      <c r="B31" s="111" t="s">
        <v>263</v>
      </c>
      <c r="C31" s="112" t="s">
        <v>277</v>
      </c>
      <c r="D31" s="113" t="s">
        <v>278</v>
      </c>
      <c r="E31" s="112" t="s">
        <v>266</v>
      </c>
      <c r="F31" s="112" t="s">
        <v>216</v>
      </c>
      <c r="G31" s="163">
        <v>5738.5302113559301</v>
      </c>
      <c r="H31" s="163">
        <v>516.79034051650001</v>
      </c>
      <c r="I31" s="163">
        <v>733.60695964060005</v>
      </c>
      <c r="J31" s="163">
        <v>3577.3007602043299</v>
      </c>
      <c r="K31" s="163">
        <v>1931.6793637426799</v>
      </c>
      <c r="L31" s="163">
        <v>2155.9443287767399</v>
      </c>
      <c r="M31" s="163">
        <v>1848.6252470734</v>
      </c>
      <c r="N31" s="163">
        <v>1461.88265126134</v>
      </c>
      <c r="O31" s="163">
        <v>1481.1123368788601</v>
      </c>
      <c r="P31" s="163">
        <v>1879.3093454657201</v>
      </c>
      <c r="Q31" s="163">
        <v>2815.71098188935</v>
      </c>
      <c r="R31" s="163">
        <v>4247.8761820833197</v>
      </c>
      <c r="S31" s="163">
        <v>330.61719239756098</v>
      </c>
      <c r="T31" s="163">
        <v>2646.7443410902401</v>
      </c>
      <c r="U31" s="163">
        <v>2183.81155415179</v>
      </c>
      <c r="V31" s="163">
        <v>4425.33841695724</v>
      </c>
      <c r="W31" s="163">
        <v>2217.61411824074</v>
      </c>
      <c r="X31" s="163">
        <v>2019.5892614619499</v>
      </c>
      <c r="Y31" s="163">
        <v>921.23226165670803</v>
      </c>
      <c r="Z31" s="163">
        <v>1956.5137120862601</v>
      </c>
      <c r="AA31" s="163">
        <v>1702.0623975057399</v>
      </c>
      <c r="AB31" s="163">
        <v>2316.0159923070501</v>
      </c>
      <c r="AC31" s="163">
        <v>2843.7806220201401</v>
      </c>
      <c r="AD31" s="163">
        <v>2753.0994171175298</v>
      </c>
      <c r="AE31" s="163">
        <v>2169.1337494402201</v>
      </c>
      <c r="AF31" s="163">
        <v>3728.7943378418099</v>
      </c>
      <c r="AG31" s="163">
        <v>2556.1933279596501</v>
      </c>
      <c r="AH31" s="163">
        <v>1255.9018286625401</v>
      </c>
      <c r="AI31" s="163">
        <v>1498.3612865504001</v>
      </c>
      <c r="AJ31" s="163">
        <v>2302.2099185233001</v>
      </c>
      <c r="AK31" s="163">
        <v>999.69029880517598</v>
      </c>
      <c r="AL31" s="163">
        <v>2220.9857031093802</v>
      </c>
      <c r="AM31" s="163">
        <v>2281.4875248898202</v>
      </c>
      <c r="AN31" s="163">
        <v>2273.0850408627098</v>
      </c>
      <c r="AO31" s="163">
        <v>1296.7963932002201</v>
      </c>
      <c r="AP31" s="163">
        <v>540.59051286290901</v>
      </c>
      <c r="AQ31" s="163">
        <v>959.661849283435</v>
      </c>
      <c r="AR31" s="163">
        <v>2097.2305558806202</v>
      </c>
      <c r="AS31" s="163">
        <v>1311.62337922454</v>
      </c>
      <c r="AT31" s="163">
        <v>162.433464711955</v>
      </c>
      <c r="AU31" s="163">
        <v>524.06235922519397</v>
      </c>
      <c r="AV31" s="163">
        <v>1510.70285717505</v>
      </c>
      <c r="AW31" s="163">
        <v>1028.9595409864601</v>
      </c>
      <c r="AX31" s="163">
        <v>1541.63829391633</v>
      </c>
      <c r="AY31" s="163">
        <v>2107.7272995162398</v>
      </c>
      <c r="AZ31" s="163">
        <v>2185.2263749059498</v>
      </c>
      <c r="BA31" s="163">
        <v>2088.4740690560898</v>
      </c>
      <c r="BB31" s="163">
        <v>2759.0855501516698</v>
      </c>
      <c r="BC31" s="163">
        <v>330.74207497073797</v>
      </c>
      <c r="BD31" s="163">
        <v>2615.8607502150599</v>
      </c>
      <c r="BE31" s="163">
        <v>1005.13970427122</v>
      </c>
      <c r="BF31" s="163">
        <v>1725.60706581319</v>
      </c>
      <c r="BG31" s="163">
        <v>1567.4023689083201</v>
      </c>
      <c r="BH31" s="163">
        <v>4072.9390826814601</v>
      </c>
      <c r="BI31" s="163">
        <v>2587.9456805861901</v>
      </c>
      <c r="BJ31" s="163">
        <v>1584.8600314338</v>
      </c>
      <c r="BK31" s="163">
        <v>2277.3439175538301</v>
      </c>
      <c r="BL31" s="163">
        <v>1149.87061544063</v>
      </c>
      <c r="BM31" s="163">
        <v>4992.8564820609899</v>
      </c>
      <c r="BN31" s="163">
        <v>985.808275628714</v>
      </c>
      <c r="BO31" s="163">
        <v>198.17589567662301</v>
      </c>
      <c r="BP31" s="163">
        <v>1943.09398736306</v>
      </c>
      <c r="BQ31" s="163">
        <v>2022.1917498790001</v>
      </c>
      <c r="BR31" s="163">
        <v>3172.8640574423498</v>
      </c>
      <c r="BS31" s="163">
        <v>1028.6666480941999</v>
      </c>
      <c r="BT31" s="163">
        <v>4341.2878941384897</v>
      </c>
    </row>
    <row r="32" spans="1:72" s="114" customFormat="1" hidden="1">
      <c r="A32" s="110" t="s">
        <v>243</v>
      </c>
      <c r="B32" s="111" t="s">
        <v>263</v>
      </c>
      <c r="C32" s="112" t="s">
        <v>279</v>
      </c>
      <c r="D32" s="113" t="s">
        <v>280</v>
      </c>
      <c r="E32" s="112" t="s">
        <v>266</v>
      </c>
      <c r="F32" s="112" t="s">
        <v>216</v>
      </c>
      <c r="G32" s="163">
        <v>2414.8036015328598</v>
      </c>
      <c r="H32" s="163">
        <v>1213.21080256609</v>
      </c>
      <c r="I32" s="163">
        <v>1022.44478420654</v>
      </c>
      <c r="J32" s="163">
        <v>2224.75789021726</v>
      </c>
      <c r="K32" s="163">
        <v>1450.99372134695</v>
      </c>
      <c r="L32" s="163">
        <v>3113.2713578498901</v>
      </c>
      <c r="M32" s="163">
        <v>1830.2254913699701</v>
      </c>
      <c r="N32" s="163">
        <v>1525.53488808722</v>
      </c>
      <c r="O32" s="163">
        <v>1796.6927293742499</v>
      </c>
      <c r="P32" s="163">
        <v>2272.8445501625802</v>
      </c>
      <c r="Q32" s="163">
        <v>3452.6818164624801</v>
      </c>
      <c r="R32" s="163">
        <v>2037.6156863936901</v>
      </c>
      <c r="S32" s="163">
        <v>2210.5330694568502</v>
      </c>
      <c r="T32" s="163">
        <v>1790.70512441863</v>
      </c>
      <c r="U32" s="163">
        <v>1382.5072712437</v>
      </c>
      <c r="V32" s="163">
        <v>2768.9708725792898</v>
      </c>
      <c r="W32" s="163">
        <v>1628.4402822685199</v>
      </c>
      <c r="X32" s="163">
        <v>2689.18761357823</v>
      </c>
      <c r="Y32" s="163">
        <v>1133.94800368396</v>
      </c>
      <c r="Z32" s="163">
        <v>1210.79364997532</v>
      </c>
      <c r="AA32" s="163">
        <v>1582.7610669031301</v>
      </c>
      <c r="AB32" s="163">
        <v>1330.83512460475</v>
      </c>
      <c r="AC32" s="163">
        <v>1417.7050441900999</v>
      </c>
      <c r="AD32" s="163">
        <v>1920.5236118204</v>
      </c>
      <c r="AE32" s="163">
        <v>2677.3657218333501</v>
      </c>
      <c r="AF32" s="163">
        <v>2308.5779270411399</v>
      </c>
      <c r="AG32" s="163">
        <v>2279.9246852096499</v>
      </c>
      <c r="AH32" s="163">
        <v>975.78536665134197</v>
      </c>
      <c r="AI32" s="163">
        <v>1539.9845752655799</v>
      </c>
      <c r="AJ32" s="163">
        <v>2399.36276105672</v>
      </c>
      <c r="AK32" s="163">
        <v>2017.27990721727</v>
      </c>
      <c r="AL32" s="163">
        <v>1683.7883462109501</v>
      </c>
      <c r="AM32" s="163">
        <v>1294.1316183003801</v>
      </c>
      <c r="AN32" s="163">
        <v>1359.00991852886</v>
      </c>
      <c r="AO32" s="163">
        <v>1175.39898783741</v>
      </c>
      <c r="AP32" s="163">
        <v>1457.47318009488</v>
      </c>
      <c r="AQ32" s="163">
        <v>853.58220929568904</v>
      </c>
      <c r="AR32" s="163">
        <v>1680.58262239241</v>
      </c>
      <c r="AS32" s="163">
        <v>1481.5146189586701</v>
      </c>
      <c r="AT32" s="163">
        <v>919.81074163877702</v>
      </c>
      <c r="AU32" s="163">
        <v>1731.83447197289</v>
      </c>
      <c r="AV32" s="163">
        <v>1848.07391493058</v>
      </c>
      <c r="AW32" s="163">
        <v>2198.4718830312499</v>
      </c>
      <c r="AX32" s="163">
        <v>1653.1188463482899</v>
      </c>
      <c r="AY32" s="163">
        <v>1072.5749850412701</v>
      </c>
      <c r="AZ32" s="163">
        <v>479.50519217892003</v>
      </c>
      <c r="BA32" s="163">
        <v>1812.3360060758901</v>
      </c>
      <c r="BB32" s="163">
        <v>1929.2263500332001</v>
      </c>
      <c r="BC32" s="163">
        <v>2167.2118761050601</v>
      </c>
      <c r="BD32" s="163">
        <v>2552.1827003554699</v>
      </c>
      <c r="BE32" s="163">
        <v>1458.3333333365299</v>
      </c>
      <c r="BF32" s="163">
        <v>879.19144737424801</v>
      </c>
      <c r="BG32" s="163">
        <v>2981.5352484270102</v>
      </c>
      <c r="BH32" s="163">
        <v>1524.0939075172701</v>
      </c>
      <c r="BI32" s="163">
        <v>1107.7027062694699</v>
      </c>
      <c r="BJ32" s="163">
        <v>1144.82598824251</v>
      </c>
      <c r="BK32" s="163">
        <v>3188.2407178408698</v>
      </c>
      <c r="BL32" s="163">
        <v>1556.3357790505299</v>
      </c>
      <c r="BM32" s="163">
        <v>2609.76740775803</v>
      </c>
      <c r="BN32" s="163">
        <v>2080.3087266984599</v>
      </c>
      <c r="BO32" s="163">
        <v>1905.63250855414</v>
      </c>
      <c r="BP32" s="163">
        <v>1495.1085167357401</v>
      </c>
      <c r="BQ32" s="163">
        <v>1732.82726404549</v>
      </c>
      <c r="BR32" s="163">
        <v>2987.00803128094</v>
      </c>
      <c r="BS32" s="163">
        <v>1533.7761583036399</v>
      </c>
      <c r="BT32" s="163">
        <v>1793.2951681526499</v>
      </c>
    </row>
    <row r="33" spans="1:72" s="119" customFormat="1" ht="15.75" hidden="1" thickBot="1">
      <c r="A33" s="115" t="s">
        <v>243</v>
      </c>
      <c r="B33" s="116" t="s">
        <v>263</v>
      </c>
      <c r="C33" s="117" t="s">
        <v>281</v>
      </c>
      <c r="D33" s="118" t="s">
        <v>282</v>
      </c>
      <c r="E33" s="117" t="s">
        <v>266</v>
      </c>
      <c r="F33" s="117" t="s">
        <v>216</v>
      </c>
      <c r="G33" s="164">
        <v>2069.71886242959</v>
      </c>
      <c r="H33" s="164">
        <v>1517.03931240308</v>
      </c>
      <c r="I33" s="164">
        <v>458.34391794702202</v>
      </c>
      <c r="J33" s="164">
        <v>1701.9085143046</v>
      </c>
      <c r="K33" s="164">
        <v>1303.40300103092</v>
      </c>
      <c r="L33" s="164">
        <v>2674.84439677619</v>
      </c>
      <c r="M33" s="164">
        <v>942.26932412772396</v>
      </c>
      <c r="N33" s="164">
        <v>1210.7311595170399</v>
      </c>
      <c r="O33" s="164">
        <v>904.78503612079999</v>
      </c>
      <c r="P33" s="164">
        <v>2047.7059992593599</v>
      </c>
      <c r="Q33" s="164">
        <v>1692.67340377405</v>
      </c>
      <c r="R33" s="164">
        <v>834.53305509129996</v>
      </c>
      <c r="S33" s="164">
        <v>2590.5940815734598</v>
      </c>
      <c r="T33" s="164">
        <v>1010.69827124246</v>
      </c>
      <c r="U33" s="164">
        <v>613.74208847314299</v>
      </c>
      <c r="V33" s="164">
        <v>1666.9351514345301</v>
      </c>
      <c r="W33" s="164">
        <v>150.46865337238901</v>
      </c>
      <c r="X33" s="164">
        <v>1015.56740701662</v>
      </c>
      <c r="Y33" s="164">
        <v>712.76195294324805</v>
      </c>
      <c r="Z33" s="164">
        <v>1282.8374987877401</v>
      </c>
      <c r="AA33" s="164">
        <v>553.06569553018596</v>
      </c>
      <c r="AB33" s="164">
        <v>1003.69735951574</v>
      </c>
      <c r="AC33" s="164">
        <v>2473.91293658108</v>
      </c>
      <c r="AD33" s="164">
        <v>910.83812884155998</v>
      </c>
      <c r="AE33" s="164">
        <v>795.29086504216298</v>
      </c>
      <c r="AF33" s="164">
        <v>814.39489626871705</v>
      </c>
      <c r="AG33" s="164">
        <v>807.78104758509005</v>
      </c>
      <c r="AH33" s="164">
        <v>1236.53032141118</v>
      </c>
      <c r="AI33" s="164">
        <v>525.50748141188296</v>
      </c>
      <c r="AJ33" s="164">
        <v>1792.4146751128201</v>
      </c>
      <c r="AK33" s="164">
        <v>176.060246536286</v>
      </c>
      <c r="AL33" s="164">
        <v>2309.8950472609699</v>
      </c>
      <c r="AM33" s="164">
        <v>2143.79873014025</v>
      </c>
      <c r="AN33" s="164">
        <v>1596.41631214065</v>
      </c>
      <c r="AO33" s="164">
        <v>740.71115706556702</v>
      </c>
      <c r="AP33" s="164">
        <v>1713.39396780474</v>
      </c>
      <c r="AQ33" s="164">
        <v>717.95228045061003</v>
      </c>
      <c r="AR33" s="164">
        <v>1521.6559081717801</v>
      </c>
      <c r="AS33" s="164">
        <v>548.62905885191697</v>
      </c>
      <c r="AT33" s="164">
        <v>213.53431876771299</v>
      </c>
      <c r="AU33" s="164">
        <v>1031.74902048849</v>
      </c>
      <c r="AV33" s="164">
        <v>606.92535548379499</v>
      </c>
      <c r="AW33" s="164">
        <v>1257.4341262861201</v>
      </c>
      <c r="AX33" s="164">
        <v>1305.1517145355001</v>
      </c>
      <c r="AY33" s="164">
        <v>1878.90272478768</v>
      </c>
      <c r="AZ33" s="164">
        <v>629.65522569547704</v>
      </c>
      <c r="BA33" s="164">
        <v>1777.3657892804399</v>
      </c>
      <c r="BB33" s="164">
        <v>978.68901251936404</v>
      </c>
      <c r="BC33" s="164">
        <v>1301.8382384301501</v>
      </c>
      <c r="BD33" s="164">
        <v>999.22775391744506</v>
      </c>
      <c r="BE33" s="164">
        <v>792.94792344624398</v>
      </c>
      <c r="BF33" s="164">
        <v>672.97576884757598</v>
      </c>
      <c r="BG33" s="164">
        <v>386.06011744584401</v>
      </c>
      <c r="BH33" s="164">
        <v>2775.0783196236798</v>
      </c>
      <c r="BI33" s="164">
        <v>459.271238447305</v>
      </c>
      <c r="BJ33" s="164">
        <v>356.99979764803101</v>
      </c>
      <c r="BK33" s="164">
        <v>1322.7234366057601</v>
      </c>
      <c r="BL33" s="164">
        <v>2058.79286919285</v>
      </c>
      <c r="BM33" s="164">
        <v>330.72890554173</v>
      </c>
      <c r="BN33" s="164">
        <v>1286.98440099252</v>
      </c>
      <c r="BO33" s="164">
        <v>1992.75510094427</v>
      </c>
      <c r="BP33" s="164">
        <v>2070.6891468931999</v>
      </c>
      <c r="BQ33" s="164">
        <v>601.97475052051698</v>
      </c>
      <c r="BR33" s="164">
        <v>1318.5013873267301</v>
      </c>
      <c r="BS33" s="164">
        <v>995.27515316762106</v>
      </c>
      <c r="BT33" s="164">
        <v>483.09392396050799</v>
      </c>
    </row>
    <row r="34" spans="1:72" s="109" customFormat="1" hidden="1">
      <c r="A34" s="105" t="s">
        <v>283</v>
      </c>
      <c r="B34" s="106" t="s">
        <v>284</v>
      </c>
      <c r="C34" s="107" t="s">
        <v>285</v>
      </c>
      <c r="D34" s="108" t="s">
        <v>286</v>
      </c>
      <c r="E34" s="107" t="s">
        <v>287</v>
      </c>
      <c r="F34" s="107" t="s">
        <v>288</v>
      </c>
      <c r="G34" s="158">
        <v>0.34548106362401199</v>
      </c>
      <c r="H34" s="158">
        <v>0.687725060879535</v>
      </c>
      <c r="I34" s="158">
        <v>0.324206010517752</v>
      </c>
      <c r="J34" s="158">
        <v>0.37150519942591897</v>
      </c>
      <c r="K34" s="158">
        <v>0.587962741915944</v>
      </c>
      <c r="L34" s="158">
        <v>0.46167070169415397</v>
      </c>
      <c r="M34" s="158">
        <v>0.77765391732669797</v>
      </c>
      <c r="N34" s="158">
        <v>0.31783053531925198</v>
      </c>
      <c r="O34" s="158">
        <v>0.469550284641507</v>
      </c>
      <c r="P34" s="158">
        <v>0.43378514331723</v>
      </c>
      <c r="Q34" s="158">
        <v>0.96846415313427703</v>
      </c>
      <c r="R34" s="158">
        <v>0.26010299365012701</v>
      </c>
      <c r="S34" s="158">
        <v>0.966615812815519</v>
      </c>
      <c r="T34" s="158">
        <v>0.29550064491268002</v>
      </c>
      <c r="U34" s="158">
        <v>0.30317931097522699</v>
      </c>
      <c r="V34" s="158">
        <v>0.40370056539250099</v>
      </c>
      <c r="W34" s="158">
        <v>0.36398403686230402</v>
      </c>
      <c r="X34" s="158">
        <v>0.31814996120587902</v>
      </c>
      <c r="Y34" s="158">
        <v>0.47965923100408198</v>
      </c>
      <c r="Z34" s="158">
        <v>0.59099240587887203</v>
      </c>
      <c r="AA34" s="158">
        <v>0.138417295217828</v>
      </c>
      <c r="AB34" s="158">
        <v>0.237144458462273</v>
      </c>
      <c r="AC34" s="158">
        <v>9.6583409591627298E-2</v>
      </c>
      <c r="AD34" s="158">
        <v>0.47208287947268002</v>
      </c>
      <c r="AE34" s="158">
        <v>0.357866713031326</v>
      </c>
      <c r="AF34" s="158">
        <v>0.53883001445321499</v>
      </c>
      <c r="AG34" s="158">
        <v>0.68060309922434004</v>
      </c>
      <c r="AH34" s="158">
        <v>0.22292679302985799</v>
      </c>
      <c r="AI34" s="158">
        <v>0.76287346423456004</v>
      </c>
      <c r="AJ34" s="158">
        <v>0.75794360948655604</v>
      </c>
      <c r="AK34" s="158">
        <v>0.55219623266570095</v>
      </c>
      <c r="AL34" s="158">
        <v>0.28807163571142202</v>
      </c>
      <c r="AM34" s="158">
        <v>0.17053564323405199</v>
      </c>
      <c r="AN34" s="158">
        <v>6.8038307056131106E-2</v>
      </c>
      <c r="AO34" s="158">
        <v>0.26683834634302001</v>
      </c>
      <c r="AP34" s="158">
        <v>0.38735882799292198</v>
      </c>
      <c r="AQ34" s="158">
        <v>0.15874787147088701</v>
      </c>
      <c r="AR34" s="158">
        <v>0.26296733321548998</v>
      </c>
      <c r="AS34" s="158">
        <v>0.552006005592385</v>
      </c>
      <c r="AT34" s="158">
        <v>0.70424311496907499</v>
      </c>
      <c r="AU34" s="158">
        <v>0.79025952646224296</v>
      </c>
      <c r="AV34" s="158">
        <v>0.44032071067185602</v>
      </c>
      <c r="AW34" s="158">
        <v>0.52936013876031396</v>
      </c>
      <c r="AX34" s="158">
        <v>0.80752532383096798</v>
      </c>
      <c r="AY34" s="158">
        <v>2.8397090031566499E-2</v>
      </c>
      <c r="AZ34" s="158">
        <v>0.34895501910837501</v>
      </c>
      <c r="BA34" s="158">
        <v>0.209756808591882</v>
      </c>
      <c r="BB34" s="158">
        <v>0.31610030461347199</v>
      </c>
      <c r="BC34" s="158">
        <v>0.69724596436155495</v>
      </c>
      <c r="BD34" s="158">
        <v>0.29247260360035698</v>
      </c>
      <c r="BE34" s="158">
        <v>0.36118235086018902</v>
      </c>
      <c r="BF34" s="158">
        <v>0.321892150234457</v>
      </c>
      <c r="BG34" s="158">
        <v>0.51286370037123197</v>
      </c>
      <c r="BH34" s="158">
        <v>0.14611937286478599</v>
      </c>
      <c r="BI34" s="158">
        <v>0.60336065018626595</v>
      </c>
      <c r="BJ34" s="158">
        <v>0.16582536986893101</v>
      </c>
      <c r="BK34" s="158">
        <v>0.67124898878418404</v>
      </c>
      <c r="BL34" s="158">
        <v>0.23836334132085901</v>
      </c>
      <c r="BM34" s="158">
        <v>0.77718125519255399</v>
      </c>
      <c r="BN34" s="158">
        <v>0.309762134454104</v>
      </c>
      <c r="BO34" s="158">
        <v>0.206509893709656</v>
      </c>
      <c r="BP34" s="158">
        <v>0.10677548149086601</v>
      </c>
      <c r="BQ34" s="158">
        <v>0.25699593199994702</v>
      </c>
      <c r="BR34" s="158">
        <v>0.44273651394343599</v>
      </c>
      <c r="BS34" s="158">
        <v>0.47779503748209201</v>
      </c>
      <c r="BT34" s="158">
        <v>0.44560796758051002</v>
      </c>
    </row>
    <row r="35" spans="1:72" s="114" customFormat="1" hidden="1">
      <c r="A35" s="110" t="s">
        <v>283</v>
      </c>
      <c r="B35" s="111" t="s">
        <v>284</v>
      </c>
      <c r="C35" s="112" t="s">
        <v>285</v>
      </c>
      <c r="D35" s="113" t="s">
        <v>286</v>
      </c>
      <c r="E35" s="112" t="s">
        <v>289</v>
      </c>
      <c r="F35" s="112" t="s">
        <v>290</v>
      </c>
      <c r="G35" s="159" t="s">
        <v>216</v>
      </c>
      <c r="H35" s="159">
        <v>6.5402938705709998E-2</v>
      </c>
      <c r="I35" s="159" t="s">
        <v>216</v>
      </c>
      <c r="J35" s="159" t="s">
        <v>216</v>
      </c>
      <c r="K35" s="159" t="s">
        <v>216</v>
      </c>
      <c r="L35" s="159">
        <v>6.1923277099649898E-2</v>
      </c>
      <c r="M35" s="159">
        <v>1.9030012272011399E-3</v>
      </c>
      <c r="N35" s="159">
        <v>1.1481683981728901E-2</v>
      </c>
      <c r="O35" s="159">
        <v>3.2774650519386398E-3</v>
      </c>
      <c r="P35" s="159">
        <v>3.9941341304030202E-2</v>
      </c>
      <c r="Q35" s="159" t="s">
        <v>216</v>
      </c>
      <c r="R35" s="159">
        <v>2.26697090831561E-2</v>
      </c>
      <c r="S35" s="159" t="s">
        <v>216</v>
      </c>
      <c r="T35" s="159" t="s">
        <v>216</v>
      </c>
      <c r="U35" s="159">
        <v>4.1435939460185103E-2</v>
      </c>
      <c r="V35" s="159" t="s">
        <v>216</v>
      </c>
      <c r="W35" s="159">
        <v>9.7130782100761908E-3</v>
      </c>
      <c r="X35" s="159" t="s">
        <v>216</v>
      </c>
      <c r="Y35" s="159">
        <v>4.75016050092861E-3</v>
      </c>
      <c r="Z35" s="159" t="s">
        <v>216</v>
      </c>
      <c r="AA35" s="159" t="s">
        <v>216</v>
      </c>
      <c r="AB35" s="159" t="s">
        <v>216</v>
      </c>
      <c r="AC35" s="159">
        <v>2.0039181600668601E-2</v>
      </c>
      <c r="AD35" s="159">
        <v>1.46273948694068E-2</v>
      </c>
      <c r="AE35" s="159" t="s">
        <v>216</v>
      </c>
      <c r="AF35" s="159" t="s">
        <v>216</v>
      </c>
      <c r="AG35" s="159">
        <v>8.0648471941794399E-3</v>
      </c>
      <c r="AH35" s="159">
        <v>2.0301608688543301E-3</v>
      </c>
      <c r="AI35" s="159" t="s">
        <v>216</v>
      </c>
      <c r="AJ35" s="159">
        <v>1.04811638889163E-2</v>
      </c>
      <c r="AK35" s="159">
        <v>1.9749219097706602E-2</v>
      </c>
      <c r="AL35" s="159" t="s">
        <v>216</v>
      </c>
      <c r="AM35" s="159">
        <v>3.8138051036378899E-2</v>
      </c>
      <c r="AN35" s="159">
        <v>1.90039592956525E-2</v>
      </c>
      <c r="AO35" s="159">
        <v>1.0243891586683601E-2</v>
      </c>
      <c r="AP35" s="159">
        <v>2.2324842030508101E-2</v>
      </c>
      <c r="AQ35" s="159">
        <v>8.7678921854254993E-2</v>
      </c>
      <c r="AR35" s="159">
        <v>1.87696222314148E-2</v>
      </c>
      <c r="AS35" s="159" t="s">
        <v>216</v>
      </c>
      <c r="AT35" s="159">
        <v>2.3583754500562101E-2</v>
      </c>
      <c r="AU35" s="159">
        <v>1.40793770074909E-3</v>
      </c>
      <c r="AV35" s="159">
        <v>1.0365119969731501E-2</v>
      </c>
      <c r="AW35" s="159">
        <v>3.82616330415931E-2</v>
      </c>
      <c r="AX35" s="159" t="s">
        <v>216</v>
      </c>
      <c r="AY35" s="159">
        <v>2.1278433871442601E-2</v>
      </c>
      <c r="AZ35" s="159">
        <v>2.44757342525528E-3</v>
      </c>
      <c r="BA35" s="159" t="s">
        <v>216</v>
      </c>
      <c r="BB35" s="159">
        <v>2.8824833694967199E-2</v>
      </c>
      <c r="BC35" s="159">
        <v>2.2044379520981001E-2</v>
      </c>
      <c r="BD35" s="159" t="s">
        <v>216</v>
      </c>
      <c r="BE35" s="159" t="s">
        <v>216</v>
      </c>
      <c r="BF35" s="159">
        <v>3.5888157882355401E-2</v>
      </c>
      <c r="BG35" s="159">
        <v>7.4546076296572103E-3</v>
      </c>
      <c r="BH35" s="159">
        <v>9.9734975895803893E-3</v>
      </c>
      <c r="BI35" s="159">
        <v>3.0230687990753499E-2</v>
      </c>
      <c r="BJ35" s="159" t="s">
        <v>216</v>
      </c>
      <c r="BK35" s="159">
        <v>2.7405128151862499E-2</v>
      </c>
      <c r="BL35" s="159">
        <v>8.4309726910886996E-4</v>
      </c>
      <c r="BM35" s="159" t="s">
        <v>216</v>
      </c>
      <c r="BN35" s="159">
        <v>2.31654267598802E-2</v>
      </c>
      <c r="BO35" s="159">
        <v>1.3961829511085801E-2</v>
      </c>
      <c r="BP35" s="159">
        <v>4.6604978426191102E-2</v>
      </c>
      <c r="BQ35" s="159">
        <v>4.5827530798017199E-2</v>
      </c>
      <c r="BR35" s="159" t="s">
        <v>216</v>
      </c>
      <c r="BS35" s="159">
        <v>4.0183815468742799E-3</v>
      </c>
      <c r="BT35" s="159">
        <v>0.261784325487872</v>
      </c>
    </row>
    <row r="36" spans="1:72" s="114" customFormat="1" hidden="1">
      <c r="A36" s="110" t="s">
        <v>283</v>
      </c>
      <c r="B36" s="111" t="s">
        <v>284</v>
      </c>
      <c r="C36" s="112" t="s">
        <v>285</v>
      </c>
      <c r="D36" s="113" t="s">
        <v>286</v>
      </c>
      <c r="E36" s="112" t="s">
        <v>291</v>
      </c>
      <c r="F36" s="112" t="s">
        <v>292</v>
      </c>
      <c r="G36" s="159">
        <v>0.65451893637598801</v>
      </c>
      <c r="H36" s="159">
        <v>0.21198206368825601</v>
      </c>
      <c r="I36" s="159">
        <v>0.62262297040551695</v>
      </c>
      <c r="J36" s="159">
        <v>0.62617891089655098</v>
      </c>
      <c r="K36" s="159">
        <v>0.39651371912269701</v>
      </c>
      <c r="L36" s="159">
        <v>0.43083001674544202</v>
      </c>
      <c r="M36" s="159">
        <v>9.5460945242147099E-2</v>
      </c>
      <c r="N36" s="159">
        <v>0.67068778069901902</v>
      </c>
      <c r="O36" s="159">
        <v>0.52168788230170404</v>
      </c>
      <c r="P36" s="159">
        <v>0.51840115545939203</v>
      </c>
      <c r="Q36" s="159">
        <v>3.1535846865723201E-2</v>
      </c>
      <c r="R36" s="159">
        <v>0.71722729726671697</v>
      </c>
      <c r="S36" s="159">
        <v>1.57342379898163E-2</v>
      </c>
      <c r="T36" s="159">
        <v>0.70449935508731998</v>
      </c>
      <c r="U36" s="159">
        <v>0.65538474956458803</v>
      </c>
      <c r="V36" s="159">
        <v>0.59629943460749901</v>
      </c>
      <c r="W36" s="159">
        <v>0.604014282132045</v>
      </c>
      <c r="X36" s="159">
        <v>0.68185003879412098</v>
      </c>
      <c r="Y36" s="159">
        <v>0.51199578940438695</v>
      </c>
      <c r="Z36" s="159">
        <v>0.40900759412112803</v>
      </c>
      <c r="AA36" s="159">
        <v>0.86158270478217203</v>
      </c>
      <c r="AB36" s="159">
        <v>0.76285554153772706</v>
      </c>
      <c r="AC36" s="159">
        <v>0.88337740880770399</v>
      </c>
      <c r="AD36" s="159">
        <v>0.48076819857282899</v>
      </c>
      <c r="AE36" s="159">
        <v>0.642133286968674</v>
      </c>
      <c r="AF36" s="159">
        <v>0.46116998554678501</v>
      </c>
      <c r="AG36" s="159">
        <v>0.30934185481403198</v>
      </c>
      <c r="AH36" s="159">
        <v>0.66973360376382196</v>
      </c>
      <c r="AI36" s="159">
        <v>0.23712653576543999</v>
      </c>
      <c r="AJ36" s="159">
        <v>8.1110899936837899E-2</v>
      </c>
      <c r="AK36" s="159">
        <v>0.39509734181343498</v>
      </c>
      <c r="AL36" s="159">
        <v>0.71192836428857798</v>
      </c>
      <c r="AM36" s="159">
        <v>0.69128408466288105</v>
      </c>
      <c r="AN36" s="159">
        <v>0.91116925050657904</v>
      </c>
      <c r="AO36" s="159">
        <v>0.72291776207029601</v>
      </c>
      <c r="AP36" s="159">
        <v>0.50786319010548697</v>
      </c>
      <c r="AQ36" s="159">
        <v>0.74074054840273196</v>
      </c>
      <c r="AR36" s="159">
        <v>0.71521134178061696</v>
      </c>
      <c r="AS36" s="159">
        <v>0.39224768807406102</v>
      </c>
      <c r="AT36" s="159">
        <v>6.74404374414138E-2</v>
      </c>
      <c r="AU36" s="159">
        <v>0.12828319217326301</v>
      </c>
      <c r="AV36" s="159">
        <v>0.54931416935841204</v>
      </c>
      <c r="AW36" s="159">
        <v>0.431936062732871</v>
      </c>
      <c r="AX36" s="159">
        <v>3.4856439899170498E-2</v>
      </c>
      <c r="AY36" s="159">
        <v>0.94144489035099099</v>
      </c>
      <c r="AZ36" s="159">
        <v>0.59712921224255799</v>
      </c>
      <c r="BA36" s="159">
        <v>0.79024319140811805</v>
      </c>
      <c r="BB36" s="159">
        <v>0.65507486169156104</v>
      </c>
      <c r="BC36" s="159">
        <v>0.28070965611746401</v>
      </c>
      <c r="BD36" s="159">
        <v>0.70752739639964302</v>
      </c>
      <c r="BE36" s="159">
        <v>0.59595764524988804</v>
      </c>
      <c r="BF36" s="159">
        <v>0.60161115933676501</v>
      </c>
      <c r="BG36" s="159">
        <v>0.47855277621867498</v>
      </c>
      <c r="BH36" s="159">
        <v>0.84390712954563296</v>
      </c>
      <c r="BI36" s="159">
        <v>0.36583153048617501</v>
      </c>
      <c r="BJ36" s="159">
        <v>0.83417463013106896</v>
      </c>
      <c r="BK36" s="159">
        <v>0.28455025378737497</v>
      </c>
      <c r="BL36" s="159">
        <v>0.75723962195706696</v>
      </c>
      <c r="BM36" s="159">
        <v>0.214229214054691</v>
      </c>
      <c r="BN36" s="159">
        <v>0.52758941565027695</v>
      </c>
      <c r="BO36" s="159">
        <v>0.75580270101954505</v>
      </c>
      <c r="BP36" s="159">
        <v>0.84661954008294305</v>
      </c>
      <c r="BQ36" s="159">
        <v>0.68752722581699199</v>
      </c>
      <c r="BR36" s="159">
        <v>0.55726348605656395</v>
      </c>
      <c r="BS36" s="159">
        <v>0.51818658097103298</v>
      </c>
      <c r="BT36" s="159">
        <v>0.27205197503614797</v>
      </c>
    </row>
    <row r="37" spans="1:72" s="114" customFormat="1" hidden="1">
      <c r="A37" s="110" t="s">
        <v>283</v>
      </c>
      <c r="B37" s="111" t="s">
        <v>284</v>
      </c>
      <c r="C37" s="112" t="s">
        <v>285</v>
      </c>
      <c r="D37" s="113" t="s">
        <v>286</v>
      </c>
      <c r="E37" s="112" t="s">
        <v>293</v>
      </c>
      <c r="F37" s="112" t="s">
        <v>294</v>
      </c>
      <c r="G37" s="159" t="s">
        <v>216</v>
      </c>
      <c r="H37" s="159">
        <v>1.08523352620151E-3</v>
      </c>
      <c r="I37" s="159" t="s">
        <v>216</v>
      </c>
      <c r="J37" s="159" t="s">
        <v>216</v>
      </c>
      <c r="K37" s="159" t="s">
        <v>216</v>
      </c>
      <c r="L37" s="159">
        <v>4.5576004460753598E-2</v>
      </c>
      <c r="M37" s="159">
        <v>5.6910643560844996E-3</v>
      </c>
      <c r="N37" s="159" t="s">
        <v>216</v>
      </c>
      <c r="O37" s="159">
        <v>5.4843680048507204E-3</v>
      </c>
      <c r="P37" s="159">
        <v>7.8723599193479994E-3</v>
      </c>
      <c r="Q37" s="159" t="s">
        <v>216</v>
      </c>
      <c r="R37" s="159" t="s">
        <v>216</v>
      </c>
      <c r="S37" s="159" t="s">
        <v>216</v>
      </c>
      <c r="T37" s="159" t="s">
        <v>216</v>
      </c>
      <c r="U37" s="159" t="s">
        <v>216</v>
      </c>
      <c r="V37" s="159" t="s">
        <v>216</v>
      </c>
      <c r="W37" s="159">
        <v>2.2288602795575398E-2</v>
      </c>
      <c r="X37" s="159" t="s">
        <v>216</v>
      </c>
      <c r="Y37" s="159" t="s">
        <v>216</v>
      </c>
      <c r="Z37" s="159" t="s">
        <v>216</v>
      </c>
      <c r="AA37" s="159" t="s">
        <v>216</v>
      </c>
      <c r="AB37" s="159" t="s">
        <v>216</v>
      </c>
      <c r="AC37" s="159" t="s">
        <v>216</v>
      </c>
      <c r="AD37" s="159" t="s">
        <v>216</v>
      </c>
      <c r="AE37" s="159" t="s">
        <v>216</v>
      </c>
      <c r="AF37" s="159" t="s">
        <v>216</v>
      </c>
      <c r="AG37" s="159" t="s">
        <v>216</v>
      </c>
      <c r="AH37" s="159">
        <v>3.666453463904E-2</v>
      </c>
      <c r="AI37" s="159" t="s">
        <v>216</v>
      </c>
      <c r="AJ37" s="159">
        <v>4.4689138452770101E-4</v>
      </c>
      <c r="AK37" s="159">
        <v>1.44802829667056E-2</v>
      </c>
      <c r="AL37" s="159" t="s">
        <v>216</v>
      </c>
      <c r="AM37" s="159" t="s">
        <v>216</v>
      </c>
      <c r="AN37" s="159">
        <v>1.7884831416368899E-3</v>
      </c>
      <c r="AO37" s="159" t="s">
        <v>216</v>
      </c>
      <c r="AP37" s="159">
        <v>5.0466554137925702E-2</v>
      </c>
      <c r="AQ37" s="159">
        <v>1.28326582721265E-2</v>
      </c>
      <c r="AR37" s="159">
        <v>3.0517027724778199E-3</v>
      </c>
      <c r="AS37" s="159">
        <v>1.5189338444167101E-2</v>
      </c>
      <c r="AT37" s="159">
        <v>4.3307764934923401E-2</v>
      </c>
      <c r="AU37" s="159">
        <v>5.5635068539930301E-3</v>
      </c>
      <c r="AV37" s="159" t="s">
        <v>216</v>
      </c>
      <c r="AW37" s="159" t="s">
        <v>216</v>
      </c>
      <c r="AX37" s="159" t="s">
        <v>216</v>
      </c>
      <c r="AY37" s="159">
        <v>8.8795857459999499E-3</v>
      </c>
      <c r="AZ37" s="159" t="s">
        <v>216</v>
      </c>
      <c r="BA37" s="159" t="s">
        <v>216</v>
      </c>
      <c r="BB37" s="159" t="s">
        <v>216</v>
      </c>
      <c r="BC37" s="159" t="s">
        <v>216</v>
      </c>
      <c r="BD37" s="159" t="s">
        <v>216</v>
      </c>
      <c r="BE37" s="159" t="s">
        <v>216</v>
      </c>
      <c r="BF37" s="159" t="s">
        <v>216</v>
      </c>
      <c r="BG37" s="159">
        <v>1.1289157804354401E-3</v>
      </c>
      <c r="BH37" s="159" t="s">
        <v>216</v>
      </c>
      <c r="BI37" s="159">
        <v>5.7713133680528997E-4</v>
      </c>
      <c r="BJ37" s="159" t="s">
        <v>216</v>
      </c>
      <c r="BK37" s="159">
        <v>1.6795629276578398E-2</v>
      </c>
      <c r="BL37" s="159">
        <v>3.5539394529654901E-3</v>
      </c>
      <c r="BM37" s="159">
        <v>3.9813467333128603E-3</v>
      </c>
      <c r="BN37" s="159">
        <v>5.2020336967782202E-2</v>
      </c>
      <c r="BO37" s="159">
        <v>2.3725575759712899E-2</v>
      </c>
      <c r="BP37" s="159" t="s">
        <v>216</v>
      </c>
      <c r="BQ37" s="159" t="s">
        <v>216</v>
      </c>
      <c r="BR37" s="159" t="s">
        <v>216</v>
      </c>
      <c r="BS37" s="159" t="s">
        <v>216</v>
      </c>
      <c r="BT37" s="159">
        <v>1.0183721948806301E-2</v>
      </c>
    </row>
    <row r="38" spans="1:72" s="114" customFormat="1" hidden="1">
      <c r="A38" s="110" t="s">
        <v>283</v>
      </c>
      <c r="B38" s="111" t="s">
        <v>284</v>
      </c>
      <c r="C38" s="112" t="s">
        <v>285</v>
      </c>
      <c r="D38" s="113" t="s">
        <v>286</v>
      </c>
      <c r="E38" s="112" t="s">
        <v>295</v>
      </c>
      <c r="F38" s="112" t="s">
        <v>296</v>
      </c>
      <c r="G38" s="159" t="s">
        <v>216</v>
      </c>
      <c r="H38" s="159">
        <v>2.7804709567300499E-2</v>
      </c>
      <c r="I38" s="159">
        <v>5.3171019076730303E-2</v>
      </c>
      <c r="J38" s="159">
        <v>2.3158896775305501E-3</v>
      </c>
      <c r="K38" s="159" t="s">
        <v>216</v>
      </c>
      <c r="L38" s="159" t="s">
        <v>216</v>
      </c>
      <c r="M38" s="159">
        <v>0.119291071847869</v>
      </c>
      <c r="N38" s="159" t="s">
        <v>216</v>
      </c>
      <c r="O38" s="159" t="s">
        <v>216</v>
      </c>
      <c r="P38" s="159" t="s">
        <v>216</v>
      </c>
      <c r="Q38" s="159" t="s">
        <v>216</v>
      </c>
      <c r="R38" s="159" t="s">
        <v>216</v>
      </c>
      <c r="S38" s="159">
        <v>1.6802456315431102E-2</v>
      </c>
      <c r="T38" s="159" t="s">
        <v>216</v>
      </c>
      <c r="U38" s="159" t="s">
        <v>216</v>
      </c>
      <c r="V38" s="159" t="s">
        <v>216</v>
      </c>
      <c r="W38" s="159" t="s">
        <v>216</v>
      </c>
      <c r="X38" s="159" t="s">
        <v>216</v>
      </c>
      <c r="Y38" s="159" t="s">
        <v>216</v>
      </c>
      <c r="Z38" s="159" t="s">
        <v>216</v>
      </c>
      <c r="AA38" s="159" t="s">
        <v>216</v>
      </c>
      <c r="AB38" s="159" t="s">
        <v>216</v>
      </c>
      <c r="AC38" s="159" t="s">
        <v>216</v>
      </c>
      <c r="AD38" s="159">
        <v>1.46273948694068E-2</v>
      </c>
      <c r="AE38" s="159" t="s">
        <v>216</v>
      </c>
      <c r="AF38" s="159" t="s">
        <v>216</v>
      </c>
      <c r="AG38" s="159">
        <v>1.7831524991107899E-3</v>
      </c>
      <c r="AH38" s="159">
        <v>6.6772578826415699E-2</v>
      </c>
      <c r="AI38" s="159" t="s">
        <v>216</v>
      </c>
      <c r="AJ38" s="159">
        <v>0.126971221112581</v>
      </c>
      <c r="AK38" s="159">
        <v>9.1138156707425092E-3</v>
      </c>
      <c r="AL38" s="159" t="s">
        <v>216</v>
      </c>
      <c r="AM38" s="159">
        <v>0.100042221066688</v>
      </c>
      <c r="AN38" s="159" t="s">
        <v>216</v>
      </c>
      <c r="AO38" s="159" t="s">
        <v>216</v>
      </c>
      <c r="AP38" s="159">
        <v>1.4229036883805699E-2</v>
      </c>
      <c r="AQ38" s="159" t="s">
        <v>216</v>
      </c>
      <c r="AR38" s="159" t="s">
        <v>216</v>
      </c>
      <c r="AS38" s="159">
        <v>3.0674028841426101E-2</v>
      </c>
      <c r="AT38" s="159">
        <v>0.122338930108346</v>
      </c>
      <c r="AU38" s="159">
        <v>6.9394455468354904E-2</v>
      </c>
      <c r="AV38" s="159" t="s">
        <v>216</v>
      </c>
      <c r="AW38" s="159">
        <v>4.4216546522194198E-4</v>
      </c>
      <c r="AX38" s="159">
        <v>6.3471434607194593E-2</v>
      </c>
      <c r="AY38" s="159" t="s">
        <v>216</v>
      </c>
      <c r="AZ38" s="159">
        <v>1.06152049907032E-2</v>
      </c>
      <c r="BA38" s="159" t="s">
        <v>216</v>
      </c>
      <c r="BB38" s="159" t="s">
        <v>216</v>
      </c>
      <c r="BC38" s="159" t="s">
        <v>216</v>
      </c>
      <c r="BD38" s="159" t="s">
        <v>216</v>
      </c>
      <c r="BE38" s="159">
        <v>9.8825831700976498E-3</v>
      </c>
      <c r="BF38" s="159" t="s">
        <v>216</v>
      </c>
      <c r="BG38" s="159" t="s">
        <v>216</v>
      </c>
      <c r="BH38" s="159" t="s">
        <v>216</v>
      </c>
      <c r="BI38" s="159" t="s">
        <v>216</v>
      </c>
      <c r="BJ38" s="159" t="s">
        <v>216</v>
      </c>
      <c r="BK38" s="159" t="s">
        <v>216</v>
      </c>
      <c r="BL38" s="159" t="s">
        <v>216</v>
      </c>
      <c r="BM38" s="159">
        <v>4.29476537637724E-3</v>
      </c>
      <c r="BN38" s="159">
        <v>8.7462686167956494E-2</v>
      </c>
      <c r="BO38" s="159" t="s">
        <v>216</v>
      </c>
      <c r="BP38" s="159" t="s">
        <v>216</v>
      </c>
      <c r="BQ38" s="159">
        <v>9.6493113850446496E-3</v>
      </c>
      <c r="BR38" s="159" t="s">
        <v>216</v>
      </c>
      <c r="BS38" s="159" t="s">
        <v>216</v>
      </c>
      <c r="BT38" s="159">
        <v>7.0163130885141402E-3</v>
      </c>
    </row>
    <row r="39" spans="1:72" s="114" customFormat="1" hidden="1">
      <c r="A39" s="110" t="s">
        <v>283</v>
      </c>
      <c r="B39" s="111" t="s">
        <v>284</v>
      </c>
      <c r="C39" s="112" t="s">
        <v>285</v>
      </c>
      <c r="D39" s="113" t="s">
        <v>286</v>
      </c>
      <c r="E39" s="112" t="s">
        <v>297</v>
      </c>
      <c r="F39" s="112" t="s">
        <v>298</v>
      </c>
      <c r="G39" s="159" t="s">
        <v>216</v>
      </c>
      <c r="H39" s="159">
        <v>5.9999936329974499E-3</v>
      </c>
      <c r="I39" s="159" t="s">
        <v>216</v>
      </c>
      <c r="J39" s="159" t="s">
        <v>216</v>
      </c>
      <c r="K39" s="159">
        <v>1.55235389613586E-2</v>
      </c>
      <c r="L39" s="159" t="s">
        <v>216</v>
      </c>
      <c r="M39" s="159" t="s">
        <v>216</v>
      </c>
      <c r="N39" s="159" t="s">
        <v>216</v>
      </c>
      <c r="O39" s="159" t="s">
        <v>216</v>
      </c>
      <c r="P39" s="159" t="s">
        <v>216</v>
      </c>
      <c r="Q39" s="159" t="s">
        <v>216</v>
      </c>
      <c r="R39" s="159" t="s">
        <v>216</v>
      </c>
      <c r="S39" s="159">
        <v>8.4749287923332496E-4</v>
      </c>
      <c r="T39" s="159" t="s">
        <v>216</v>
      </c>
      <c r="U39" s="159" t="s">
        <v>216</v>
      </c>
      <c r="V39" s="159" t="s">
        <v>216</v>
      </c>
      <c r="W39" s="159" t="s">
        <v>216</v>
      </c>
      <c r="X39" s="159" t="s">
        <v>216</v>
      </c>
      <c r="Y39" s="159" t="s">
        <v>216</v>
      </c>
      <c r="Z39" s="159" t="s">
        <v>216</v>
      </c>
      <c r="AA39" s="159" t="s">
        <v>216</v>
      </c>
      <c r="AB39" s="159" t="s">
        <v>216</v>
      </c>
      <c r="AC39" s="159" t="s">
        <v>216</v>
      </c>
      <c r="AD39" s="159">
        <v>1.7894132215677198E-2</v>
      </c>
      <c r="AE39" s="159" t="s">
        <v>216</v>
      </c>
      <c r="AF39" s="159" t="s">
        <v>216</v>
      </c>
      <c r="AG39" s="159" t="s">
        <v>216</v>
      </c>
      <c r="AH39" s="159">
        <v>1.87232887200989E-3</v>
      </c>
      <c r="AI39" s="159" t="s">
        <v>216</v>
      </c>
      <c r="AJ39" s="159">
        <v>2.0647601442651601E-2</v>
      </c>
      <c r="AK39" s="159" t="s">
        <v>216</v>
      </c>
      <c r="AL39" s="159" t="s">
        <v>216</v>
      </c>
      <c r="AM39" s="159" t="s">
        <v>216</v>
      </c>
      <c r="AN39" s="159" t="s">
        <v>216</v>
      </c>
      <c r="AO39" s="159" t="s">
        <v>216</v>
      </c>
      <c r="AP39" s="159">
        <v>1.7757548849352E-2</v>
      </c>
      <c r="AQ39" s="159" t="s">
        <v>216</v>
      </c>
      <c r="AR39" s="159" t="s">
        <v>216</v>
      </c>
      <c r="AS39" s="159">
        <v>9.8829390479600009E-3</v>
      </c>
      <c r="AT39" s="159" t="s">
        <v>216</v>
      </c>
      <c r="AU39" s="159">
        <v>3.6889401236209398E-3</v>
      </c>
      <c r="AV39" s="159" t="s">
        <v>216</v>
      </c>
      <c r="AW39" s="159" t="s">
        <v>216</v>
      </c>
      <c r="AX39" s="159" t="s">
        <v>216</v>
      </c>
      <c r="AY39" s="159" t="s">
        <v>216</v>
      </c>
      <c r="AZ39" s="159">
        <v>4.0852990233108101E-2</v>
      </c>
      <c r="BA39" s="159" t="s">
        <v>216</v>
      </c>
      <c r="BB39" s="159" t="s">
        <v>216</v>
      </c>
      <c r="BC39" s="159" t="s">
        <v>216</v>
      </c>
      <c r="BD39" s="159" t="s">
        <v>216</v>
      </c>
      <c r="BE39" s="159">
        <v>3.2977420719825401E-2</v>
      </c>
      <c r="BF39" s="159">
        <v>4.06085325464225E-2</v>
      </c>
      <c r="BG39" s="159" t="s">
        <v>216</v>
      </c>
      <c r="BH39" s="159" t="s">
        <v>216</v>
      </c>
      <c r="BI39" s="159" t="s">
        <v>216</v>
      </c>
      <c r="BJ39" s="159" t="s">
        <v>216</v>
      </c>
      <c r="BK39" s="159" t="s">
        <v>216</v>
      </c>
      <c r="BL39" s="159" t="s">
        <v>216</v>
      </c>
      <c r="BM39" s="159">
        <v>3.1341864306438699E-4</v>
      </c>
      <c r="BN39" s="159" t="s">
        <v>216</v>
      </c>
      <c r="BO39" s="159" t="s">
        <v>216</v>
      </c>
      <c r="BP39" s="159" t="s">
        <v>216</v>
      </c>
      <c r="BQ39" s="159" t="s">
        <v>216</v>
      </c>
      <c r="BR39" s="159" t="s">
        <v>216</v>
      </c>
      <c r="BS39" s="159" t="s">
        <v>216</v>
      </c>
      <c r="BT39" s="159">
        <v>1.6036713290445001E-3</v>
      </c>
    </row>
    <row r="40" spans="1:72" s="114" customFormat="1" hidden="1">
      <c r="A40" s="110" t="s">
        <v>283</v>
      </c>
      <c r="B40" s="111" t="s">
        <v>284</v>
      </c>
      <c r="C40" s="112" t="s">
        <v>285</v>
      </c>
      <c r="D40" s="113" t="s">
        <v>286</v>
      </c>
      <c r="E40" s="112" t="s">
        <v>299</v>
      </c>
      <c r="F40" s="112" t="s">
        <v>300</v>
      </c>
      <c r="G40" s="159" t="s">
        <v>216</v>
      </c>
      <c r="H40" s="159" t="s">
        <v>216</v>
      </c>
      <c r="I40" s="159" t="s">
        <v>216</v>
      </c>
      <c r="J40" s="159" t="s">
        <v>216</v>
      </c>
      <c r="K40" s="159" t="s">
        <v>216</v>
      </c>
      <c r="L40" s="159" t="s">
        <v>216</v>
      </c>
      <c r="M40" s="159" t="s">
        <v>216</v>
      </c>
      <c r="N40" s="159" t="s">
        <v>216</v>
      </c>
      <c r="O40" s="159" t="s">
        <v>216</v>
      </c>
      <c r="P40" s="159" t="s">
        <v>216</v>
      </c>
      <c r="Q40" s="159" t="s">
        <v>216</v>
      </c>
      <c r="R40" s="159" t="s">
        <v>216</v>
      </c>
      <c r="S40" s="159" t="s">
        <v>216</v>
      </c>
      <c r="T40" s="159" t="s">
        <v>216</v>
      </c>
      <c r="U40" s="159" t="s">
        <v>216</v>
      </c>
      <c r="V40" s="159" t="s">
        <v>216</v>
      </c>
      <c r="W40" s="159" t="s">
        <v>216</v>
      </c>
      <c r="X40" s="159" t="s">
        <v>216</v>
      </c>
      <c r="Y40" s="159">
        <v>3.5948190906025502E-3</v>
      </c>
      <c r="Z40" s="159" t="s">
        <v>216</v>
      </c>
      <c r="AA40" s="159" t="s">
        <v>216</v>
      </c>
      <c r="AB40" s="159" t="s">
        <v>216</v>
      </c>
      <c r="AC40" s="159" t="s">
        <v>216</v>
      </c>
      <c r="AD40" s="159" t="s">
        <v>216</v>
      </c>
      <c r="AE40" s="159" t="s">
        <v>216</v>
      </c>
      <c r="AF40" s="159" t="s">
        <v>216</v>
      </c>
      <c r="AG40" s="159">
        <v>2.0704626833804301E-4</v>
      </c>
      <c r="AH40" s="159" t="s">
        <v>216</v>
      </c>
      <c r="AI40" s="159" t="s">
        <v>216</v>
      </c>
      <c r="AJ40" s="159">
        <v>2.3986127479294502E-3</v>
      </c>
      <c r="AK40" s="159">
        <v>9.3631077857098902E-3</v>
      </c>
      <c r="AL40" s="159" t="s">
        <v>216</v>
      </c>
      <c r="AM40" s="159" t="s">
        <v>216</v>
      </c>
      <c r="AN40" s="159" t="s">
        <v>216</v>
      </c>
      <c r="AO40" s="159" t="s">
        <v>216</v>
      </c>
      <c r="AP40" s="159" t="s">
        <v>216</v>
      </c>
      <c r="AQ40" s="159" t="s">
        <v>216</v>
      </c>
      <c r="AR40" s="159" t="s">
        <v>216</v>
      </c>
      <c r="AS40" s="159" t="s">
        <v>216</v>
      </c>
      <c r="AT40" s="159">
        <v>3.9085998045679603E-2</v>
      </c>
      <c r="AU40" s="159">
        <v>1.40244121777673E-3</v>
      </c>
      <c r="AV40" s="159" t="s">
        <v>216</v>
      </c>
      <c r="AW40" s="159" t="s">
        <v>216</v>
      </c>
      <c r="AX40" s="159">
        <v>9.4146801662666493E-2</v>
      </c>
      <c r="AY40" s="159" t="s">
        <v>216</v>
      </c>
      <c r="AZ40" s="159" t="s">
        <v>216</v>
      </c>
      <c r="BA40" s="159" t="s">
        <v>216</v>
      </c>
      <c r="BB40" s="159" t="s">
        <v>216</v>
      </c>
      <c r="BC40" s="159" t="s">
        <v>216</v>
      </c>
      <c r="BD40" s="159" t="s">
        <v>216</v>
      </c>
      <c r="BE40" s="159" t="s">
        <v>216</v>
      </c>
      <c r="BF40" s="159" t="s">
        <v>216</v>
      </c>
      <c r="BG40" s="159" t="s">
        <v>216</v>
      </c>
      <c r="BH40" s="159" t="s">
        <v>216</v>
      </c>
      <c r="BI40" s="159" t="s">
        <v>216</v>
      </c>
      <c r="BJ40" s="159" t="s">
        <v>216</v>
      </c>
      <c r="BK40" s="159" t="s">
        <v>216</v>
      </c>
      <c r="BL40" s="159" t="s">
        <v>216</v>
      </c>
      <c r="BM40" s="159" t="s">
        <v>216</v>
      </c>
      <c r="BN40" s="159" t="s">
        <v>216</v>
      </c>
      <c r="BO40" s="159" t="s">
        <v>216</v>
      </c>
      <c r="BP40" s="159" t="s">
        <v>216</v>
      </c>
      <c r="BQ40" s="159" t="s">
        <v>216</v>
      </c>
      <c r="BR40" s="159" t="s">
        <v>216</v>
      </c>
      <c r="BS40" s="159" t="s">
        <v>216</v>
      </c>
      <c r="BT40" s="159">
        <v>1.75202552910441E-3</v>
      </c>
    </row>
    <row r="41" spans="1:72" s="114" customFormat="1" hidden="1">
      <c r="A41" s="110" t="s">
        <v>283</v>
      </c>
      <c r="B41" s="111" t="s">
        <v>284</v>
      </c>
      <c r="C41" s="112" t="s">
        <v>301</v>
      </c>
      <c r="D41" s="113" t="s">
        <v>302</v>
      </c>
      <c r="E41" s="112" t="s">
        <v>266</v>
      </c>
      <c r="F41" s="112" t="s">
        <v>216</v>
      </c>
      <c r="G41" s="163">
        <v>4.6406299904422097</v>
      </c>
      <c r="H41" s="163">
        <v>2.8746047041965102</v>
      </c>
      <c r="I41" s="163">
        <v>2.3670570989156801</v>
      </c>
      <c r="J41" s="163">
        <v>4.4061998261532702</v>
      </c>
      <c r="K41" s="163">
        <v>1.58185839045317</v>
      </c>
      <c r="L41" s="163">
        <v>1.6845996866613799</v>
      </c>
      <c r="M41" s="163">
        <v>2.3885841825308902</v>
      </c>
      <c r="N41" s="163">
        <v>3.1612204999109701</v>
      </c>
      <c r="O41" s="163">
        <v>3.5360098565332998</v>
      </c>
      <c r="P41" s="163">
        <v>2.6586421344559001</v>
      </c>
      <c r="Q41" s="163">
        <v>2.302414917029</v>
      </c>
      <c r="R41" s="163">
        <v>4.3115820240591303</v>
      </c>
      <c r="S41" s="163">
        <v>3.29649306117338</v>
      </c>
      <c r="T41" s="163">
        <v>1.9679633677781301</v>
      </c>
      <c r="U41" s="163">
        <v>2.9173611598939302</v>
      </c>
      <c r="V41" s="163">
        <v>3.3348736423985001</v>
      </c>
      <c r="W41" s="163">
        <v>2.3326188758282602</v>
      </c>
      <c r="X41" s="163">
        <v>3.1569614351503801</v>
      </c>
      <c r="Y41" s="163">
        <v>3.2147698537643001</v>
      </c>
      <c r="Z41" s="163">
        <v>2.5607382809450598</v>
      </c>
      <c r="AA41" s="163">
        <v>2.51958462015623</v>
      </c>
      <c r="AB41" s="163">
        <v>2.3146681583841402</v>
      </c>
      <c r="AC41" s="163">
        <v>3.5375308919987698</v>
      </c>
      <c r="AD41" s="163">
        <v>3.1933923183208299</v>
      </c>
      <c r="AE41" s="163">
        <v>3.5135129715104698</v>
      </c>
      <c r="AF41" s="163">
        <v>3.4448496522068299</v>
      </c>
      <c r="AG41" s="163">
        <v>4.4328304981409197</v>
      </c>
      <c r="AH41" s="163">
        <v>2.8896077245724299</v>
      </c>
      <c r="AI41" s="163">
        <v>2.4147670390970299</v>
      </c>
      <c r="AJ41" s="163">
        <v>3.00750662981828</v>
      </c>
      <c r="AK41" s="163">
        <v>3.09759952322328</v>
      </c>
      <c r="AL41" s="163">
        <v>2.8009410336973999</v>
      </c>
      <c r="AM41" s="163">
        <v>2.2986241411672599</v>
      </c>
      <c r="AN41" s="163">
        <v>3.48656613144894</v>
      </c>
      <c r="AO41" s="163">
        <v>3.20576466896846</v>
      </c>
      <c r="AP41" s="163">
        <v>2.3768008936984302</v>
      </c>
      <c r="AQ41" s="163">
        <v>3.43163221198364</v>
      </c>
      <c r="AR41" s="163">
        <v>1.50217638603655</v>
      </c>
      <c r="AS41" s="163">
        <v>2.05649111481859</v>
      </c>
      <c r="AT41" s="163">
        <v>2.1839497740039899</v>
      </c>
      <c r="AU41" s="163">
        <v>2.05088412475614</v>
      </c>
      <c r="AV41" s="163">
        <v>2.3419710761765899</v>
      </c>
      <c r="AW41" s="163">
        <v>2.8834210875828301</v>
      </c>
      <c r="AX41" s="163">
        <v>3.2013078049334598</v>
      </c>
      <c r="AY41" s="163">
        <v>3.6090084188064502</v>
      </c>
      <c r="AZ41" s="163">
        <v>2.0272438424168202</v>
      </c>
      <c r="BA41" s="163">
        <v>2.6904477548383099</v>
      </c>
      <c r="BB41" s="163">
        <v>2.8886233254018099</v>
      </c>
      <c r="BC41" s="163">
        <v>3.65426890506185</v>
      </c>
      <c r="BD41" s="163">
        <v>1.87472561759083</v>
      </c>
      <c r="BE41" s="163">
        <v>2.9191780822184299</v>
      </c>
      <c r="BF41" s="163">
        <v>2.5646907924564299</v>
      </c>
      <c r="BG41" s="163">
        <v>3.38678173440029</v>
      </c>
      <c r="BH41" s="163">
        <v>2.1912226587905002</v>
      </c>
      <c r="BI41" s="163">
        <v>2.0023537091026902</v>
      </c>
      <c r="BJ41" s="163">
        <v>2.3387853657164199</v>
      </c>
      <c r="BK41" s="163">
        <v>1.8743810516539401</v>
      </c>
      <c r="BL41" s="163">
        <v>3.0048601986346499</v>
      </c>
      <c r="BM41" s="163">
        <v>3.62028242059962</v>
      </c>
      <c r="BN41" s="163">
        <v>2.1301962653614201</v>
      </c>
      <c r="BO41" s="163">
        <v>2.8976435995665599</v>
      </c>
      <c r="BP41" s="163">
        <v>3.2717676799382298</v>
      </c>
      <c r="BQ41" s="163">
        <v>2.2462213135399902</v>
      </c>
      <c r="BR41" s="163">
        <v>3.2294140462552599</v>
      </c>
      <c r="BS41" s="163">
        <v>3.06267943376587</v>
      </c>
      <c r="BT41" s="163">
        <v>1.55171334889104</v>
      </c>
    </row>
    <row r="42" spans="1:72" s="114" customFormat="1" hidden="1">
      <c r="A42" s="110" t="s">
        <v>283</v>
      </c>
      <c r="B42" s="111" t="s">
        <v>284</v>
      </c>
      <c r="C42" s="112" t="s">
        <v>303</v>
      </c>
      <c r="D42" s="113" t="s">
        <v>304</v>
      </c>
      <c r="E42" s="112" t="s">
        <v>287</v>
      </c>
      <c r="F42" s="112" t="s">
        <v>288</v>
      </c>
      <c r="G42" s="159">
        <v>0.23051740283227901</v>
      </c>
      <c r="H42" s="159">
        <v>0.69296037050638204</v>
      </c>
      <c r="I42" s="159">
        <v>0.50774064705210797</v>
      </c>
      <c r="J42" s="159">
        <v>0.37000698540868998</v>
      </c>
      <c r="K42" s="159">
        <v>0.42033914413151402</v>
      </c>
      <c r="L42" s="159">
        <v>0.72067182593901402</v>
      </c>
      <c r="M42" s="159">
        <v>0.82331670384048405</v>
      </c>
      <c r="N42" s="159">
        <v>0.34802317913369402</v>
      </c>
      <c r="O42" s="159">
        <v>0.52837685750740404</v>
      </c>
      <c r="P42" s="159">
        <v>0.53325697108173697</v>
      </c>
      <c r="Q42" s="159">
        <v>0.934878520980716</v>
      </c>
      <c r="R42" s="159">
        <v>0.25449638254124002</v>
      </c>
      <c r="S42" s="159">
        <v>0.90269743197928798</v>
      </c>
      <c r="T42" s="159">
        <v>0.33677378357413001</v>
      </c>
      <c r="U42" s="159">
        <v>0.29404523141695899</v>
      </c>
      <c r="V42" s="159">
        <v>0.62119176749662397</v>
      </c>
      <c r="W42" s="159">
        <v>0.32495813799420398</v>
      </c>
      <c r="X42" s="159">
        <v>0.51433197782919804</v>
      </c>
      <c r="Y42" s="159">
        <v>0.57888144666653496</v>
      </c>
      <c r="Z42" s="159">
        <v>0.60892834566231901</v>
      </c>
      <c r="AA42" s="159">
        <v>0.22292669873820001</v>
      </c>
      <c r="AB42" s="159">
        <v>0.421554506218697</v>
      </c>
      <c r="AC42" s="159">
        <v>0.14028931764017799</v>
      </c>
      <c r="AD42" s="159">
        <v>0.64234261207918597</v>
      </c>
      <c r="AE42" s="159">
        <v>0.50125689699517895</v>
      </c>
      <c r="AF42" s="159">
        <v>0.50414555576403297</v>
      </c>
      <c r="AG42" s="159">
        <v>0.58965730725760501</v>
      </c>
      <c r="AH42" s="159">
        <v>0.36495363490749699</v>
      </c>
      <c r="AI42" s="159">
        <v>0.85895914422907904</v>
      </c>
      <c r="AJ42" s="159">
        <v>0.61784936979181804</v>
      </c>
      <c r="AK42" s="159">
        <v>0.68384244038894804</v>
      </c>
      <c r="AL42" s="159">
        <v>0.56427917532902505</v>
      </c>
      <c r="AM42" s="159">
        <v>0.30439909956094502</v>
      </c>
      <c r="AN42" s="159">
        <v>0.185693309173181</v>
      </c>
      <c r="AO42" s="159">
        <v>0.30388916499718099</v>
      </c>
      <c r="AP42" s="159">
        <v>0.34667417877944601</v>
      </c>
      <c r="AQ42" s="159">
        <v>0.10098846590572901</v>
      </c>
      <c r="AR42" s="159">
        <v>0.50886234001594799</v>
      </c>
      <c r="AS42" s="159">
        <v>0.53097357534444101</v>
      </c>
      <c r="AT42" s="159">
        <v>0.29923206226663202</v>
      </c>
      <c r="AU42" s="159">
        <v>0.74382780073826504</v>
      </c>
      <c r="AV42" s="159">
        <v>0.56358663816211796</v>
      </c>
      <c r="AW42" s="159">
        <v>0.48011251353930701</v>
      </c>
      <c r="AX42" s="159">
        <v>0.84352261514952698</v>
      </c>
      <c r="AY42" s="159">
        <v>0.10131499660693</v>
      </c>
      <c r="AZ42" s="159">
        <v>0.51071919131417098</v>
      </c>
      <c r="BA42" s="159">
        <v>0.354901685566403</v>
      </c>
      <c r="BB42" s="159">
        <v>0.51118414106000998</v>
      </c>
      <c r="BC42" s="159">
        <v>0.76324412006051501</v>
      </c>
      <c r="BD42" s="159">
        <v>0.56215847542978603</v>
      </c>
      <c r="BE42" s="159">
        <v>0.61786321395734101</v>
      </c>
      <c r="BF42" s="159">
        <v>0.348975871043533</v>
      </c>
      <c r="BG42" s="159">
        <v>0.60686747401329699</v>
      </c>
      <c r="BH42" s="159">
        <v>0.29365528970418098</v>
      </c>
      <c r="BI42" s="159">
        <v>0.60344992497721095</v>
      </c>
      <c r="BJ42" s="159">
        <v>0.21870594022064799</v>
      </c>
      <c r="BK42" s="159">
        <v>0.60163750683933903</v>
      </c>
      <c r="BL42" s="159">
        <v>0.35416466478179298</v>
      </c>
      <c r="BM42" s="159">
        <v>0.67211362110443995</v>
      </c>
      <c r="BN42" s="159">
        <v>0.435266505561902</v>
      </c>
      <c r="BO42" s="159">
        <v>0.51947706059007404</v>
      </c>
      <c r="BP42" s="159">
        <v>0.137348172317837</v>
      </c>
      <c r="BQ42" s="159">
        <v>0.32791448350631303</v>
      </c>
      <c r="BR42" s="159">
        <v>0.59105110755777601</v>
      </c>
      <c r="BS42" s="159">
        <v>0.43646112935061199</v>
      </c>
      <c r="BT42" s="159">
        <v>0.61263155765267197</v>
      </c>
    </row>
    <row r="43" spans="1:72" s="114" customFormat="1" hidden="1">
      <c r="A43" s="110" t="s">
        <v>283</v>
      </c>
      <c r="B43" s="111" t="s">
        <v>284</v>
      </c>
      <c r="C43" s="112" t="s">
        <v>303</v>
      </c>
      <c r="D43" s="113" t="s">
        <v>304</v>
      </c>
      <c r="E43" s="112" t="s">
        <v>289</v>
      </c>
      <c r="F43" s="112" t="s">
        <v>290</v>
      </c>
      <c r="G43" s="159">
        <v>2.2601913716173899E-2</v>
      </c>
      <c r="H43" s="159">
        <v>2.48708907050357E-2</v>
      </c>
      <c r="I43" s="159">
        <v>4.3485478666352201E-4</v>
      </c>
      <c r="J43" s="159">
        <v>4.09021739270823E-2</v>
      </c>
      <c r="K43" s="159">
        <v>4.2063782992068401E-2</v>
      </c>
      <c r="L43" s="159">
        <v>3.4497788823972197E-2</v>
      </c>
      <c r="M43" s="159">
        <v>1.93965894947153E-3</v>
      </c>
      <c r="N43" s="159">
        <v>7.66889835760763E-2</v>
      </c>
      <c r="O43" s="159">
        <v>5.83885800471458E-3</v>
      </c>
      <c r="P43" s="159">
        <v>8.3971839139712103E-3</v>
      </c>
      <c r="Q43" s="159">
        <v>3.6018994821379401E-2</v>
      </c>
      <c r="R43" s="159">
        <v>2.1552229605890001E-2</v>
      </c>
      <c r="S43" s="159" t="s">
        <v>216</v>
      </c>
      <c r="T43" s="159">
        <v>1.4478939725390799E-2</v>
      </c>
      <c r="U43" s="159">
        <v>4.9982753925813299E-2</v>
      </c>
      <c r="V43" s="159" t="s">
        <v>216</v>
      </c>
      <c r="W43" s="159">
        <v>2.6393979866020799E-4</v>
      </c>
      <c r="X43" s="159">
        <v>2.28537361182833E-3</v>
      </c>
      <c r="Y43" s="159">
        <v>1.19198414228715E-2</v>
      </c>
      <c r="Z43" s="159">
        <v>4.9646500538517704E-3</v>
      </c>
      <c r="AA43" s="159">
        <v>1.28410914933955E-2</v>
      </c>
      <c r="AB43" s="159">
        <v>1.22666211274313E-2</v>
      </c>
      <c r="AC43" s="159">
        <v>5.0839588662372004E-3</v>
      </c>
      <c r="AD43" s="159">
        <v>1.53970945439379E-2</v>
      </c>
      <c r="AE43" s="159" t="s">
        <v>216</v>
      </c>
      <c r="AF43" s="159">
        <v>1.5047090815323801E-2</v>
      </c>
      <c r="AG43" s="159">
        <v>0.104579763353556</v>
      </c>
      <c r="AH43" s="159">
        <v>1.2559132655324001E-2</v>
      </c>
      <c r="AI43" s="159" t="s">
        <v>216</v>
      </c>
      <c r="AJ43" s="159">
        <v>2.96392735570183E-2</v>
      </c>
      <c r="AK43" s="159">
        <v>6.4338681279737103E-3</v>
      </c>
      <c r="AL43" s="159" t="s">
        <v>216</v>
      </c>
      <c r="AM43" s="159" t="s">
        <v>216</v>
      </c>
      <c r="AN43" s="159">
        <v>1.5964809672224099E-2</v>
      </c>
      <c r="AO43" s="159">
        <v>2.3672592769871301E-2</v>
      </c>
      <c r="AP43" s="159" t="s">
        <v>216</v>
      </c>
      <c r="AQ43" s="159">
        <v>7.8053164972614497E-2</v>
      </c>
      <c r="AR43" s="159">
        <v>2.6218935224999299E-2</v>
      </c>
      <c r="AS43" s="159">
        <v>2.6888005701859299E-2</v>
      </c>
      <c r="AT43" s="159">
        <v>3.7642747725645E-2</v>
      </c>
      <c r="AU43" s="159">
        <v>1.2212119308489099E-2</v>
      </c>
      <c r="AV43" s="159">
        <v>2.8523782172785599E-2</v>
      </c>
      <c r="AW43" s="159">
        <v>1.5743181400761801E-2</v>
      </c>
      <c r="AX43" s="159" t="s">
        <v>216</v>
      </c>
      <c r="AY43" s="159">
        <v>4.0686508067729901E-2</v>
      </c>
      <c r="AZ43" s="159">
        <v>8.1434166082437302E-3</v>
      </c>
      <c r="BA43" s="159">
        <v>3.1512625972326199E-3</v>
      </c>
      <c r="BB43" s="159" t="s">
        <v>216</v>
      </c>
      <c r="BC43" s="159">
        <v>2.0762201717708501E-2</v>
      </c>
      <c r="BD43" s="159">
        <v>4.2813697438860397E-2</v>
      </c>
      <c r="BE43" s="159">
        <v>7.2870532489740696E-3</v>
      </c>
      <c r="BF43" s="159">
        <v>2.6033834576751302E-2</v>
      </c>
      <c r="BG43" s="159">
        <v>1.68690462175713E-4</v>
      </c>
      <c r="BH43" s="159">
        <v>2.9599451593073599E-2</v>
      </c>
      <c r="BI43" s="159">
        <v>3.0053975862275598E-2</v>
      </c>
      <c r="BJ43" s="159">
        <v>3.5682144131001403E-2</v>
      </c>
      <c r="BK43" s="159">
        <v>4.7109925059467803E-2</v>
      </c>
      <c r="BL43" s="159">
        <v>1.52973640987274E-3</v>
      </c>
      <c r="BM43" s="159" t="s">
        <v>216</v>
      </c>
      <c r="BN43" s="159">
        <v>2.4613265932372699E-2</v>
      </c>
      <c r="BO43" s="159" t="s">
        <v>216</v>
      </c>
      <c r="BP43" s="159">
        <v>6.5162616414186803E-2</v>
      </c>
      <c r="BQ43" s="159">
        <v>6.2320955616994599E-2</v>
      </c>
      <c r="BR43" s="159" t="s">
        <v>216</v>
      </c>
      <c r="BS43" s="159">
        <v>4.8883930459713003E-2</v>
      </c>
      <c r="BT43" s="159">
        <v>0.15341038797152801</v>
      </c>
    </row>
    <row r="44" spans="1:72" s="114" customFormat="1" hidden="1">
      <c r="A44" s="110" t="s">
        <v>283</v>
      </c>
      <c r="B44" s="111" t="s">
        <v>284</v>
      </c>
      <c r="C44" s="112" t="s">
        <v>303</v>
      </c>
      <c r="D44" s="113" t="s">
        <v>304</v>
      </c>
      <c r="E44" s="112" t="s">
        <v>291</v>
      </c>
      <c r="F44" s="112" t="s">
        <v>292</v>
      </c>
      <c r="G44" s="159">
        <v>0.71421188347313103</v>
      </c>
      <c r="H44" s="159">
        <v>0.15905709046327299</v>
      </c>
      <c r="I44" s="159">
        <v>0.39124635965740601</v>
      </c>
      <c r="J44" s="159">
        <v>0.58909084066422801</v>
      </c>
      <c r="K44" s="159">
        <v>0.430402818506747</v>
      </c>
      <c r="L44" s="159">
        <v>0.20399724659041699</v>
      </c>
      <c r="M44" s="159">
        <v>7.04339227869622E-2</v>
      </c>
      <c r="N44" s="159">
        <v>0.57528783729023003</v>
      </c>
      <c r="O44" s="159">
        <v>0.45786416353317999</v>
      </c>
      <c r="P44" s="159">
        <v>0.45834584500429199</v>
      </c>
      <c r="Q44" s="159">
        <v>2.04536281387536E-2</v>
      </c>
      <c r="R44" s="159">
        <v>0.70607596596951105</v>
      </c>
      <c r="S44" s="159">
        <v>7.2260220655634894E-2</v>
      </c>
      <c r="T44" s="159">
        <v>0.60531045752430701</v>
      </c>
      <c r="U44" s="159">
        <v>0.63942637222770504</v>
      </c>
      <c r="V44" s="159">
        <v>0.37880823250337597</v>
      </c>
      <c r="W44" s="159">
        <v>0.64924489949210995</v>
      </c>
      <c r="X44" s="159">
        <v>0.483382648558973</v>
      </c>
      <c r="Y44" s="159">
        <v>0.39374901012735403</v>
      </c>
      <c r="Z44" s="159">
        <v>0.38610700428382899</v>
      </c>
      <c r="AA44" s="159">
        <v>0.764232209768405</v>
      </c>
      <c r="AB44" s="159">
        <v>0.56617887265387201</v>
      </c>
      <c r="AC44" s="159">
        <v>0.85462672349358504</v>
      </c>
      <c r="AD44" s="159">
        <v>0.32143472829272302</v>
      </c>
      <c r="AE44" s="159">
        <v>0.498743103004821</v>
      </c>
      <c r="AF44" s="159">
        <v>0.48080735342064301</v>
      </c>
      <c r="AG44" s="159">
        <v>0.30371209379847403</v>
      </c>
      <c r="AH44" s="159">
        <v>0.54618620189313405</v>
      </c>
      <c r="AI44" s="159">
        <v>0.14104085577092099</v>
      </c>
      <c r="AJ44" s="159">
        <v>8.1980763027966905E-2</v>
      </c>
      <c r="AK44" s="159">
        <v>0.25297303978808799</v>
      </c>
      <c r="AL44" s="159">
        <v>0.435720824670975</v>
      </c>
      <c r="AM44" s="159">
        <v>0.60496662269559098</v>
      </c>
      <c r="AN44" s="159">
        <v>0.79834188115459503</v>
      </c>
      <c r="AO44" s="159">
        <v>0.67243824223294801</v>
      </c>
      <c r="AP44" s="159">
        <v>0.55041620856673401</v>
      </c>
      <c r="AQ44" s="159">
        <v>0.76103840153379498</v>
      </c>
      <c r="AR44" s="159">
        <v>0.43074813271053097</v>
      </c>
      <c r="AS44" s="159">
        <v>0.29436185045298202</v>
      </c>
      <c r="AT44" s="159">
        <v>0.51181503755994096</v>
      </c>
      <c r="AU44" s="159">
        <v>0.21597041976613199</v>
      </c>
      <c r="AV44" s="159">
        <v>0.365987403879037</v>
      </c>
      <c r="AW44" s="159">
        <v>0.45556592824152198</v>
      </c>
      <c r="AX44" s="159">
        <v>3.6786361039796399E-2</v>
      </c>
      <c r="AY44" s="159">
        <v>0.85799849532534</v>
      </c>
      <c r="AZ44" s="159">
        <v>0.46134678775309002</v>
      </c>
      <c r="BA44" s="159">
        <v>0.63252872808149097</v>
      </c>
      <c r="BB44" s="159">
        <v>0.459991025245023</v>
      </c>
      <c r="BC44" s="159">
        <v>0.18584579948541799</v>
      </c>
      <c r="BD44" s="159">
        <v>0.39502782713135398</v>
      </c>
      <c r="BE44" s="159">
        <v>0.367562679544711</v>
      </c>
      <c r="BF44" s="159">
        <v>0.56356172296572105</v>
      </c>
      <c r="BG44" s="159">
        <v>0.39037514894973302</v>
      </c>
      <c r="BH44" s="159">
        <v>0.67674525870274505</v>
      </c>
      <c r="BI44" s="159">
        <v>0.36649609916051301</v>
      </c>
      <c r="BJ44" s="159">
        <v>0.74459913682244605</v>
      </c>
      <c r="BK44" s="159">
        <v>0.330317780196971</v>
      </c>
      <c r="BL44" s="159">
        <v>0.63961439873042003</v>
      </c>
      <c r="BM44" s="159">
        <v>0.31918924375192398</v>
      </c>
      <c r="BN44" s="159">
        <v>0.31403072431484802</v>
      </c>
      <c r="BO44" s="159">
        <v>0.48052293940992602</v>
      </c>
      <c r="BP44" s="159">
        <v>0.79748921126797701</v>
      </c>
      <c r="BQ44" s="159">
        <v>0.561392440124037</v>
      </c>
      <c r="BR44" s="159">
        <v>0.40894889244222399</v>
      </c>
      <c r="BS44" s="159">
        <v>0.51465494018967495</v>
      </c>
      <c r="BT44" s="159">
        <v>0.19453473768347701</v>
      </c>
    </row>
    <row r="45" spans="1:72" s="114" customFormat="1" hidden="1">
      <c r="A45" s="110" t="s">
        <v>283</v>
      </c>
      <c r="B45" s="111" t="s">
        <v>284</v>
      </c>
      <c r="C45" s="112" t="s">
        <v>303</v>
      </c>
      <c r="D45" s="113" t="s">
        <v>304</v>
      </c>
      <c r="E45" s="112" t="s">
        <v>293</v>
      </c>
      <c r="F45" s="112" t="s">
        <v>294</v>
      </c>
      <c r="G45" s="159" t="s">
        <v>216</v>
      </c>
      <c r="H45" s="159">
        <v>1.4843611672565201E-3</v>
      </c>
      <c r="I45" s="159" t="s">
        <v>216</v>
      </c>
      <c r="J45" s="159" t="s">
        <v>216</v>
      </c>
      <c r="K45" s="159">
        <v>2.0728114475529202E-2</v>
      </c>
      <c r="L45" s="159" t="s">
        <v>216</v>
      </c>
      <c r="M45" s="159">
        <v>5.2263925164823402E-3</v>
      </c>
      <c r="N45" s="159" t="s">
        <v>216</v>
      </c>
      <c r="O45" s="159" t="s">
        <v>216</v>
      </c>
      <c r="P45" s="159" t="s">
        <v>216</v>
      </c>
      <c r="Q45" s="159">
        <v>1.9695469647307799E-4</v>
      </c>
      <c r="R45" s="159" t="s">
        <v>216</v>
      </c>
      <c r="S45" s="159" t="s">
        <v>216</v>
      </c>
      <c r="T45" s="159">
        <v>4.3436819176172502E-2</v>
      </c>
      <c r="U45" s="159" t="s">
        <v>216</v>
      </c>
      <c r="V45" s="159" t="s">
        <v>216</v>
      </c>
      <c r="W45" s="159">
        <v>2.5533022715025999E-2</v>
      </c>
      <c r="X45" s="159" t="s">
        <v>216</v>
      </c>
      <c r="Y45" s="159">
        <v>2.29271704666143E-3</v>
      </c>
      <c r="Z45" s="159" t="s">
        <v>216</v>
      </c>
      <c r="AA45" s="159" t="s">
        <v>216</v>
      </c>
      <c r="AB45" s="159" t="s">
        <v>216</v>
      </c>
      <c r="AC45" s="159" t="s">
        <v>216</v>
      </c>
      <c r="AD45" s="159">
        <v>5.4284705402144404E-3</v>
      </c>
      <c r="AE45" s="159" t="s">
        <v>216</v>
      </c>
      <c r="AF45" s="159" t="s">
        <v>216</v>
      </c>
      <c r="AG45" s="159">
        <v>2.14259040046911E-4</v>
      </c>
      <c r="AH45" s="159">
        <v>1.2749857422596199E-2</v>
      </c>
      <c r="AI45" s="159" t="s">
        <v>216</v>
      </c>
      <c r="AJ45" s="159">
        <v>8.0169318001571102E-4</v>
      </c>
      <c r="AK45" s="159">
        <v>7.5689427831283204E-3</v>
      </c>
      <c r="AL45" s="159" t="s">
        <v>216</v>
      </c>
      <c r="AM45" s="159">
        <v>1.40575951976418E-2</v>
      </c>
      <c r="AN45" s="159" t="s">
        <v>216</v>
      </c>
      <c r="AO45" s="159" t="s">
        <v>216</v>
      </c>
      <c r="AP45" s="159">
        <v>9.7232575160756202E-2</v>
      </c>
      <c r="AQ45" s="159">
        <v>1.4979991896965099E-2</v>
      </c>
      <c r="AR45" s="159" t="s">
        <v>216</v>
      </c>
      <c r="AS45" s="159">
        <v>2.2773142624695101E-2</v>
      </c>
      <c r="AT45" s="159" t="s">
        <v>216</v>
      </c>
      <c r="AU45" s="159" t="s">
        <v>216</v>
      </c>
      <c r="AV45" s="159" t="s">
        <v>216</v>
      </c>
      <c r="AW45" s="159" t="s">
        <v>216</v>
      </c>
      <c r="AX45" s="159" t="s">
        <v>216</v>
      </c>
      <c r="AY45" s="159" t="s">
        <v>216</v>
      </c>
      <c r="AZ45" s="159">
        <v>1.97906043244949E-2</v>
      </c>
      <c r="BA45" s="159" t="s">
        <v>216</v>
      </c>
      <c r="BB45" s="159" t="s">
        <v>216</v>
      </c>
      <c r="BC45" s="159" t="s">
        <v>216</v>
      </c>
      <c r="BD45" s="159" t="s">
        <v>216</v>
      </c>
      <c r="BE45" s="159" t="s">
        <v>216</v>
      </c>
      <c r="BF45" s="159">
        <v>2.52631578925522E-2</v>
      </c>
      <c r="BG45" s="159">
        <v>2.5886865747938E-3</v>
      </c>
      <c r="BH45" s="159" t="s">
        <v>216</v>
      </c>
      <c r="BI45" s="159" t="s">
        <v>216</v>
      </c>
      <c r="BJ45" s="159" t="s">
        <v>216</v>
      </c>
      <c r="BK45" s="159">
        <v>1.22843546565953E-3</v>
      </c>
      <c r="BL45" s="159">
        <v>4.6912000779144496E-3</v>
      </c>
      <c r="BM45" s="159" t="s">
        <v>216</v>
      </c>
      <c r="BN45" s="159">
        <v>1.7966405888315901E-2</v>
      </c>
      <c r="BO45" s="159" t="s">
        <v>216</v>
      </c>
      <c r="BP45" s="159" t="s">
        <v>216</v>
      </c>
      <c r="BQ45" s="159" t="s">
        <v>216</v>
      </c>
      <c r="BR45" s="159" t="s">
        <v>216</v>
      </c>
      <c r="BS45" s="159" t="s">
        <v>216</v>
      </c>
      <c r="BT45" s="159">
        <v>1.8641637997869999E-3</v>
      </c>
    </row>
    <row r="46" spans="1:72" s="114" customFormat="1" hidden="1">
      <c r="A46" s="110" t="s">
        <v>283</v>
      </c>
      <c r="B46" s="111" t="s">
        <v>284</v>
      </c>
      <c r="C46" s="112" t="s">
        <v>303</v>
      </c>
      <c r="D46" s="113" t="s">
        <v>304</v>
      </c>
      <c r="E46" s="112" t="s">
        <v>295</v>
      </c>
      <c r="F46" s="112" t="s">
        <v>296</v>
      </c>
      <c r="G46" s="159" t="s">
        <v>216</v>
      </c>
      <c r="H46" s="159">
        <v>0.10734468344269101</v>
      </c>
      <c r="I46" s="159">
        <v>0.10057813850382299</v>
      </c>
      <c r="J46" s="159" t="s">
        <v>216</v>
      </c>
      <c r="K46" s="159">
        <v>2.3674242426543601E-2</v>
      </c>
      <c r="L46" s="159">
        <v>4.0833138646596698E-2</v>
      </c>
      <c r="M46" s="159">
        <v>9.9083321906599506E-2</v>
      </c>
      <c r="N46" s="159" t="s">
        <v>216</v>
      </c>
      <c r="O46" s="159" t="s">
        <v>216</v>
      </c>
      <c r="P46" s="159" t="s">
        <v>216</v>
      </c>
      <c r="Q46" s="159" t="s">
        <v>216</v>
      </c>
      <c r="R46" s="159" t="s">
        <v>216</v>
      </c>
      <c r="S46" s="159">
        <v>1.7371782921326899E-2</v>
      </c>
      <c r="T46" s="159" t="s">
        <v>216</v>
      </c>
      <c r="U46" s="159">
        <v>7.1993983914004503E-3</v>
      </c>
      <c r="V46" s="159" t="s">
        <v>216</v>
      </c>
      <c r="W46" s="159" t="s">
        <v>216</v>
      </c>
      <c r="X46" s="159" t="s">
        <v>216</v>
      </c>
      <c r="Y46" s="159" t="s">
        <v>216</v>
      </c>
      <c r="Z46" s="159" t="s">
        <v>216</v>
      </c>
      <c r="AA46" s="159" t="s">
        <v>216</v>
      </c>
      <c r="AB46" s="159" t="s">
        <v>216</v>
      </c>
      <c r="AC46" s="159" t="s">
        <v>216</v>
      </c>
      <c r="AD46" s="159" t="s">
        <v>216</v>
      </c>
      <c r="AE46" s="159" t="s">
        <v>216</v>
      </c>
      <c r="AF46" s="159" t="s">
        <v>216</v>
      </c>
      <c r="AG46" s="159">
        <v>1.83657655031734E-3</v>
      </c>
      <c r="AH46" s="159">
        <v>6.2767001314745899E-2</v>
      </c>
      <c r="AI46" s="159" t="s">
        <v>216</v>
      </c>
      <c r="AJ46" s="159">
        <v>0.26972890044318099</v>
      </c>
      <c r="AK46" s="159">
        <v>4.2747840783888102E-2</v>
      </c>
      <c r="AL46" s="159" t="s">
        <v>216</v>
      </c>
      <c r="AM46" s="159">
        <v>7.65766825458222E-2</v>
      </c>
      <c r="AN46" s="159" t="s">
        <v>216</v>
      </c>
      <c r="AO46" s="159" t="s">
        <v>216</v>
      </c>
      <c r="AP46" s="159">
        <v>5.6770374930630897E-3</v>
      </c>
      <c r="AQ46" s="159">
        <v>4.4939975690895403E-2</v>
      </c>
      <c r="AR46" s="159">
        <v>3.41705920485222E-2</v>
      </c>
      <c r="AS46" s="159">
        <v>6.8319427874085403E-2</v>
      </c>
      <c r="AT46" s="159">
        <v>0.15057099090258</v>
      </c>
      <c r="AU46" s="159">
        <v>2.7182846004045799E-2</v>
      </c>
      <c r="AV46" s="159">
        <v>4.1902175786059703E-2</v>
      </c>
      <c r="AW46" s="159">
        <v>4.8578376818409E-2</v>
      </c>
      <c r="AX46" s="159">
        <v>5.7590970134818897E-2</v>
      </c>
      <c r="AY46" s="159" t="s">
        <v>216</v>
      </c>
      <c r="AZ46" s="159" t="s">
        <v>216</v>
      </c>
      <c r="BA46" s="159" t="s">
        <v>216</v>
      </c>
      <c r="BB46" s="159" t="s">
        <v>216</v>
      </c>
      <c r="BC46" s="159">
        <v>2.3926300631485599E-3</v>
      </c>
      <c r="BD46" s="159" t="s">
        <v>216</v>
      </c>
      <c r="BE46" s="159" t="s">
        <v>216</v>
      </c>
      <c r="BF46" s="159" t="s">
        <v>216</v>
      </c>
      <c r="BG46" s="159" t="s">
        <v>216</v>
      </c>
      <c r="BH46" s="159" t="s">
        <v>216</v>
      </c>
      <c r="BI46" s="159" t="s">
        <v>216</v>
      </c>
      <c r="BJ46" s="159" t="s">
        <v>216</v>
      </c>
      <c r="BK46" s="159">
        <v>1.9706352438562301E-2</v>
      </c>
      <c r="BL46" s="159" t="s">
        <v>216</v>
      </c>
      <c r="BM46" s="159">
        <v>3.3185503383288001E-4</v>
      </c>
      <c r="BN46" s="159">
        <v>0.20812309830256101</v>
      </c>
      <c r="BO46" s="159" t="s">
        <v>216</v>
      </c>
      <c r="BP46" s="159" t="s">
        <v>216</v>
      </c>
      <c r="BQ46" s="159">
        <v>4.8372120752654901E-2</v>
      </c>
      <c r="BR46" s="159" t="s">
        <v>216</v>
      </c>
      <c r="BS46" s="159" t="s">
        <v>216</v>
      </c>
      <c r="BT46" s="159">
        <v>2.4252904063508399E-2</v>
      </c>
    </row>
    <row r="47" spans="1:72" s="114" customFormat="1" hidden="1">
      <c r="A47" s="110" t="s">
        <v>283</v>
      </c>
      <c r="B47" s="111" t="s">
        <v>284</v>
      </c>
      <c r="C47" s="112" t="s">
        <v>303</v>
      </c>
      <c r="D47" s="113" t="s">
        <v>304</v>
      </c>
      <c r="E47" s="112" t="s">
        <v>297</v>
      </c>
      <c r="F47" s="112" t="s">
        <v>298</v>
      </c>
      <c r="G47" s="159">
        <v>2.2967367541583301E-2</v>
      </c>
      <c r="H47" s="159">
        <v>1.4282603715361501E-2</v>
      </c>
      <c r="I47" s="159" t="s">
        <v>216</v>
      </c>
      <c r="J47" s="159" t="s">
        <v>216</v>
      </c>
      <c r="K47" s="159">
        <v>4.2063782992068401E-2</v>
      </c>
      <c r="L47" s="159" t="s">
        <v>216</v>
      </c>
      <c r="M47" s="159" t="s">
        <v>216</v>
      </c>
      <c r="N47" s="159" t="s">
        <v>216</v>
      </c>
      <c r="O47" s="159" t="s">
        <v>216</v>
      </c>
      <c r="P47" s="159" t="s">
        <v>216</v>
      </c>
      <c r="Q47" s="159">
        <v>1.7125017611188799E-3</v>
      </c>
      <c r="R47" s="159">
        <v>1.7875421883358601E-2</v>
      </c>
      <c r="S47" s="159">
        <v>7.6705644437505098E-3</v>
      </c>
      <c r="T47" s="159" t="s">
        <v>216</v>
      </c>
      <c r="U47" s="159">
        <v>9.3462440381224705E-3</v>
      </c>
      <c r="V47" s="159" t="s">
        <v>216</v>
      </c>
      <c r="W47" s="159" t="s">
        <v>216</v>
      </c>
      <c r="X47" s="159" t="s">
        <v>216</v>
      </c>
      <c r="Y47" s="159">
        <v>1.31569847365785E-2</v>
      </c>
      <c r="Z47" s="159" t="s">
        <v>216</v>
      </c>
      <c r="AA47" s="159" t="s">
        <v>216</v>
      </c>
      <c r="AB47" s="159" t="s">
        <v>216</v>
      </c>
      <c r="AC47" s="159" t="s">
        <v>216</v>
      </c>
      <c r="AD47" s="159">
        <v>1.53970945439379E-2</v>
      </c>
      <c r="AE47" s="159" t="s">
        <v>216</v>
      </c>
      <c r="AF47" s="159" t="s">
        <v>216</v>
      </c>
      <c r="AG47" s="159" t="s">
        <v>216</v>
      </c>
      <c r="AH47" s="159">
        <v>7.8417180670287503E-4</v>
      </c>
      <c r="AI47" s="159" t="s">
        <v>216</v>
      </c>
      <c r="AJ47" s="159" t="s">
        <v>216</v>
      </c>
      <c r="AK47" s="159">
        <v>5.2479624613440802E-3</v>
      </c>
      <c r="AL47" s="159" t="s">
        <v>216</v>
      </c>
      <c r="AM47" s="159" t="s">
        <v>216</v>
      </c>
      <c r="AN47" s="159" t="s">
        <v>216</v>
      </c>
      <c r="AO47" s="159" t="s">
        <v>216</v>
      </c>
      <c r="AP47" s="159" t="s">
        <v>216</v>
      </c>
      <c r="AQ47" s="159" t="s">
        <v>216</v>
      </c>
      <c r="AR47" s="159" t="s">
        <v>216</v>
      </c>
      <c r="AS47" s="159">
        <v>5.6683998001936999E-2</v>
      </c>
      <c r="AT47" s="159">
        <v>7.3916154520190696E-4</v>
      </c>
      <c r="AU47" s="159" t="s">
        <v>216</v>
      </c>
      <c r="AV47" s="159" t="s">
        <v>216</v>
      </c>
      <c r="AW47" s="159" t="s">
        <v>216</v>
      </c>
      <c r="AX47" s="159" t="s">
        <v>216</v>
      </c>
      <c r="AY47" s="159" t="s">
        <v>216</v>
      </c>
      <c r="AZ47" s="159" t="s">
        <v>216</v>
      </c>
      <c r="BA47" s="159" t="s">
        <v>216</v>
      </c>
      <c r="BB47" s="159">
        <v>2.8824833694967199E-2</v>
      </c>
      <c r="BC47" s="159">
        <v>2.77552486732103E-2</v>
      </c>
      <c r="BD47" s="159" t="s">
        <v>216</v>
      </c>
      <c r="BE47" s="159">
        <v>7.2870532489740696E-3</v>
      </c>
      <c r="BF47" s="159">
        <v>3.6165413521442001E-2</v>
      </c>
      <c r="BG47" s="159" t="s">
        <v>216</v>
      </c>
      <c r="BH47" s="159" t="s">
        <v>216</v>
      </c>
      <c r="BI47" s="159" t="s">
        <v>216</v>
      </c>
      <c r="BJ47" s="159">
        <v>1.01277882590534E-3</v>
      </c>
      <c r="BK47" s="159" t="s">
        <v>216</v>
      </c>
      <c r="BL47" s="159" t="s">
        <v>216</v>
      </c>
      <c r="BM47" s="159" t="s">
        <v>216</v>
      </c>
      <c r="BN47" s="159" t="s">
        <v>216</v>
      </c>
      <c r="BO47" s="159" t="s">
        <v>216</v>
      </c>
      <c r="BP47" s="159" t="s">
        <v>216</v>
      </c>
      <c r="BQ47" s="159" t="s">
        <v>216</v>
      </c>
      <c r="BR47" s="159" t="s">
        <v>216</v>
      </c>
      <c r="BS47" s="159" t="s">
        <v>216</v>
      </c>
      <c r="BT47" s="159">
        <v>9.2569829945020801E-3</v>
      </c>
    </row>
    <row r="48" spans="1:72" s="114" customFormat="1" hidden="1">
      <c r="A48" s="110" t="s">
        <v>283</v>
      </c>
      <c r="B48" s="111" t="s">
        <v>284</v>
      </c>
      <c r="C48" s="112" t="s">
        <v>303</v>
      </c>
      <c r="D48" s="113" t="s">
        <v>304</v>
      </c>
      <c r="E48" s="112" t="s">
        <v>299</v>
      </c>
      <c r="F48" s="112" t="s">
        <v>300</v>
      </c>
      <c r="G48" s="159">
        <v>9.7014324368332808E-3</v>
      </c>
      <c r="H48" s="159" t="s">
        <v>216</v>
      </c>
      <c r="I48" s="159" t="s">
        <v>216</v>
      </c>
      <c r="J48" s="159" t="s">
        <v>216</v>
      </c>
      <c r="K48" s="159">
        <v>2.0728114475529202E-2</v>
      </c>
      <c r="L48" s="159" t="s">
        <v>216</v>
      </c>
      <c r="M48" s="159" t="s">
        <v>216</v>
      </c>
      <c r="N48" s="159" t="s">
        <v>216</v>
      </c>
      <c r="O48" s="159">
        <v>7.9201209547009304E-3</v>
      </c>
      <c r="P48" s="159" t="s">
        <v>216</v>
      </c>
      <c r="Q48" s="159">
        <v>6.73939960155907E-3</v>
      </c>
      <c r="R48" s="159" t="s">
        <v>216</v>
      </c>
      <c r="S48" s="159" t="s">
        <v>216</v>
      </c>
      <c r="T48" s="159" t="s">
        <v>216</v>
      </c>
      <c r="U48" s="159" t="s">
        <v>216</v>
      </c>
      <c r="V48" s="159" t="s">
        <v>216</v>
      </c>
      <c r="W48" s="159" t="s">
        <v>216</v>
      </c>
      <c r="X48" s="159" t="s">
        <v>216</v>
      </c>
      <c r="Y48" s="159" t="s">
        <v>216</v>
      </c>
      <c r="Z48" s="159" t="s">
        <v>216</v>
      </c>
      <c r="AA48" s="159" t="s">
        <v>216</v>
      </c>
      <c r="AB48" s="159" t="s">
        <v>216</v>
      </c>
      <c r="AC48" s="159" t="s">
        <v>216</v>
      </c>
      <c r="AD48" s="159" t="s">
        <v>216</v>
      </c>
      <c r="AE48" s="159" t="s">
        <v>216</v>
      </c>
      <c r="AF48" s="159" t="s">
        <v>216</v>
      </c>
      <c r="AG48" s="159" t="s">
        <v>216</v>
      </c>
      <c r="AH48" s="159" t="s">
        <v>216</v>
      </c>
      <c r="AI48" s="159" t="s">
        <v>216</v>
      </c>
      <c r="AJ48" s="159" t="s">
        <v>216</v>
      </c>
      <c r="AK48" s="159">
        <v>1.1859056666296301E-3</v>
      </c>
      <c r="AL48" s="159" t="s">
        <v>216</v>
      </c>
      <c r="AM48" s="159" t="s">
        <v>216</v>
      </c>
      <c r="AN48" s="159" t="s">
        <v>216</v>
      </c>
      <c r="AO48" s="159" t="s">
        <v>216</v>
      </c>
      <c r="AP48" s="159" t="s">
        <v>216</v>
      </c>
      <c r="AQ48" s="159" t="s">
        <v>216</v>
      </c>
      <c r="AR48" s="159" t="s">
        <v>216</v>
      </c>
      <c r="AS48" s="159" t="s">
        <v>216</v>
      </c>
      <c r="AT48" s="159" t="s">
        <v>216</v>
      </c>
      <c r="AU48" s="159">
        <v>8.0681418306809496E-4</v>
      </c>
      <c r="AV48" s="159" t="s">
        <v>216</v>
      </c>
      <c r="AW48" s="159" t="s">
        <v>216</v>
      </c>
      <c r="AX48" s="159">
        <v>6.21000536758574E-2</v>
      </c>
      <c r="AY48" s="159" t="s">
        <v>216</v>
      </c>
      <c r="AZ48" s="159" t="s">
        <v>216</v>
      </c>
      <c r="BA48" s="159">
        <v>9.4183237548730106E-3</v>
      </c>
      <c r="BB48" s="159" t="s">
        <v>216</v>
      </c>
      <c r="BC48" s="159" t="s">
        <v>216</v>
      </c>
      <c r="BD48" s="159" t="s">
        <v>216</v>
      </c>
      <c r="BE48" s="159" t="s">
        <v>216</v>
      </c>
      <c r="BF48" s="159" t="s">
        <v>216</v>
      </c>
      <c r="BG48" s="159" t="s">
        <v>216</v>
      </c>
      <c r="BH48" s="159" t="s">
        <v>216</v>
      </c>
      <c r="BI48" s="159" t="s">
        <v>216</v>
      </c>
      <c r="BJ48" s="159" t="s">
        <v>216</v>
      </c>
      <c r="BK48" s="159" t="s">
        <v>216</v>
      </c>
      <c r="BL48" s="159" t="s">
        <v>216</v>
      </c>
      <c r="BM48" s="159">
        <v>8.3652801098030808E-3</v>
      </c>
      <c r="BN48" s="159" t="s">
        <v>216</v>
      </c>
      <c r="BO48" s="159" t="s">
        <v>216</v>
      </c>
      <c r="BP48" s="159" t="s">
        <v>216</v>
      </c>
      <c r="BQ48" s="159" t="s">
        <v>216</v>
      </c>
      <c r="BR48" s="159" t="s">
        <v>216</v>
      </c>
      <c r="BS48" s="159" t="s">
        <v>216</v>
      </c>
      <c r="BT48" s="159">
        <v>4.0492658345248197E-3</v>
      </c>
    </row>
    <row r="49" spans="1:72" s="114" customFormat="1" hidden="1">
      <c r="A49" s="110" t="s">
        <v>283</v>
      </c>
      <c r="B49" s="111" t="s">
        <v>284</v>
      </c>
      <c r="C49" s="112" t="s">
        <v>305</v>
      </c>
      <c r="D49" s="113" t="s">
        <v>306</v>
      </c>
      <c r="E49" s="112" t="s">
        <v>266</v>
      </c>
      <c r="F49" s="112" t="s">
        <v>216</v>
      </c>
      <c r="G49" s="163">
        <v>1.0259852076520899</v>
      </c>
      <c r="H49" s="163">
        <v>0.38032064967145401</v>
      </c>
      <c r="I49" s="163">
        <v>0.68855270899847298</v>
      </c>
      <c r="J49" s="163">
        <v>1.2428057249317199</v>
      </c>
      <c r="K49" s="163">
        <v>0.18628246753630301</v>
      </c>
      <c r="L49" s="163">
        <v>0.44465469375176397</v>
      </c>
      <c r="M49" s="163">
        <v>1.6733686519159801</v>
      </c>
      <c r="N49" s="163">
        <v>0.69898291679737501</v>
      </c>
      <c r="O49" s="163">
        <v>1.1814668736449401</v>
      </c>
      <c r="P49" s="163">
        <v>0.92373625834050099</v>
      </c>
      <c r="Q49" s="163">
        <v>2.11479861364369</v>
      </c>
      <c r="R49" s="163">
        <v>0.30461843014689999</v>
      </c>
      <c r="S49" s="163">
        <v>0.56094342251695295</v>
      </c>
      <c r="T49" s="163">
        <v>0.74026305174505602</v>
      </c>
      <c r="U49" s="163">
        <v>0.785462687511019</v>
      </c>
      <c r="V49" s="163">
        <v>0.593692094307535</v>
      </c>
      <c r="W49" s="163">
        <v>0.33914963947182902</v>
      </c>
      <c r="X49" s="163">
        <v>0.55121010695948003</v>
      </c>
      <c r="Y49" s="163">
        <v>0.84172764775954501</v>
      </c>
      <c r="Z49" s="163">
        <v>0.92463876594241501</v>
      </c>
      <c r="AA49" s="163">
        <v>0.46441422390005399</v>
      </c>
      <c r="AB49" s="163">
        <v>0.58806936102579999</v>
      </c>
      <c r="AC49" s="163">
        <v>0.88388329908123797</v>
      </c>
      <c r="AD49" s="163">
        <v>1.23299016642281</v>
      </c>
      <c r="AE49" s="163">
        <v>0.26479576785108899</v>
      </c>
      <c r="AF49" s="163">
        <v>0.86493276713483802</v>
      </c>
      <c r="AG49" s="163">
        <v>2.42184692255038</v>
      </c>
      <c r="AH49" s="163">
        <v>0.57867702567938994</v>
      </c>
      <c r="AI49" s="163">
        <v>1.17545274253788</v>
      </c>
      <c r="AJ49" s="163">
        <v>0.49577910499828498</v>
      </c>
      <c r="AK49" s="163">
        <v>0.48034676447166902</v>
      </c>
      <c r="AL49" s="163">
        <v>1.4239512651403801</v>
      </c>
      <c r="AM49" s="163">
        <v>0.69020516216374905</v>
      </c>
      <c r="AN49" s="163">
        <v>1.52784656676123</v>
      </c>
      <c r="AO49" s="163">
        <v>0.261117784126008</v>
      </c>
      <c r="AP49" s="163">
        <v>0.121744902858235</v>
      </c>
      <c r="AQ49" s="163">
        <v>9.2970035792062602E-2</v>
      </c>
      <c r="AR49" s="163">
        <v>0.28834177491309598</v>
      </c>
      <c r="AS49" s="163">
        <v>0.48549922448987198</v>
      </c>
      <c r="AT49" s="163">
        <v>1.79658568690578E-2</v>
      </c>
      <c r="AU49" s="163">
        <v>0.333607473697346</v>
      </c>
      <c r="AV49" s="163">
        <v>0.60910126930004205</v>
      </c>
      <c r="AW49" s="163">
        <v>1.0227788914528799</v>
      </c>
      <c r="AX49" s="163">
        <v>1.51338510356317</v>
      </c>
      <c r="AY49" s="163">
        <v>1.5322209560015001</v>
      </c>
      <c r="AZ49" s="163">
        <v>0.28517278381912597</v>
      </c>
      <c r="BA49" s="163">
        <v>0.33399068385462899</v>
      </c>
      <c r="BB49" s="163">
        <v>0.41436538335430301</v>
      </c>
      <c r="BC49" s="163">
        <v>3.26795128067707E-2</v>
      </c>
      <c r="BD49" s="163">
        <v>0.87518332641895102</v>
      </c>
      <c r="BE49" s="163">
        <v>0.99213415959455298</v>
      </c>
      <c r="BF49" s="163">
        <v>0.58365396463206598</v>
      </c>
      <c r="BG49" s="163">
        <v>1.2217211505782499</v>
      </c>
      <c r="BH49" s="163">
        <v>1.5448324371393001</v>
      </c>
      <c r="BI49" s="163">
        <v>0.33243341040052898</v>
      </c>
      <c r="BJ49" s="163">
        <v>0.45210517072926198</v>
      </c>
      <c r="BK49" s="163">
        <v>0.20725892064899501</v>
      </c>
      <c r="BL49" s="163">
        <v>3.5011733652037899E-2</v>
      </c>
      <c r="BM49" s="163">
        <v>1.1160774740331501</v>
      </c>
      <c r="BN49" s="163">
        <v>0.84706902611494095</v>
      </c>
      <c r="BO49" s="163">
        <v>0.35109353365302598</v>
      </c>
      <c r="BP49" s="163">
        <v>1.3874649525784699</v>
      </c>
      <c r="BQ49" s="163">
        <v>0.63409678691882498</v>
      </c>
      <c r="BR49" s="163">
        <v>0.66328446918915795</v>
      </c>
      <c r="BS49" s="163">
        <v>0.38233189406936602</v>
      </c>
      <c r="BT49" s="163">
        <v>0.18352685822977299</v>
      </c>
    </row>
    <row r="50" spans="1:72" s="114" customFormat="1" hidden="1">
      <c r="A50" s="110" t="s">
        <v>283</v>
      </c>
      <c r="B50" s="111" t="s">
        <v>284</v>
      </c>
      <c r="C50" s="112" t="s">
        <v>307</v>
      </c>
      <c r="D50" s="113" t="s">
        <v>308</v>
      </c>
      <c r="E50" s="112" t="s">
        <v>287</v>
      </c>
      <c r="F50" s="112" t="s">
        <v>288</v>
      </c>
      <c r="G50" s="159">
        <v>0.89481604826651895</v>
      </c>
      <c r="H50" s="159">
        <v>0.90064741479081001</v>
      </c>
      <c r="I50" s="159">
        <v>0.86627679475598296</v>
      </c>
      <c r="J50" s="159">
        <v>0.97626667427053404</v>
      </c>
      <c r="K50" s="159">
        <v>1</v>
      </c>
      <c r="L50" s="159">
        <v>0.95002566076130102</v>
      </c>
      <c r="M50" s="159">
        <v>0.83700914301805496</v>
      </c>
      <c r="N50" s="159">
        <v>0.86933978568265202</v>
      </c>
      <c r="O50" s="159">
        <v>0.815737709099146</v>
      </c>
      <c r="P50" s="159">
        <v>1</v>
      </c>
      <c r="Q50" s="159">
        <v>0.97928993866234004</v>
      </c>
      <c r="R50" s="159">
        <v>1</v>
      </c>
      <c r="S50" s="159">
        <v>0.96478591465562402</v>
      </c>
      <c r="T50" s="159">
        <v>1</v>
      </c>
      <c r="U50" s="159">
        <v>0.95049550952727901</v>
      </c>
      <c r="V50" s="159">
        <v>1</v>
      </c>
      <c r="W50" s="159">
        <v>0.659958084304617</v>
      </c>
      <c r="X50" s="159">
        <v>1</v>
      </c>
      <c r="Y50" s="159">
        <v>0.95503002651301006</v>
      </c>
      <c r="Z50" s="159">
        <v>1</v>
      </c>
      <c r="AA50" s="159">
        <v>0.98178835111097496</v>
      </c>
      <c r="AB50" s="159">
        <v>0.97676161919269799</v>
      </c>
      <c r="AC50" s="159">
        <v>0.96007656549306797</v>
      </c>
      <c r="AD50" s="159">
        <v>1</v>
      </c>
      <c r="AE50" s="159">
        <v>1</v>
      </c>
      <c r="AF50" s="159">
        <v>0.95491605766229803</v>
      </c>
      <c r="AG50" s="159">
        <v>0.98735115449815603</v>
      </c>
      <c r="AH50" s="159">
        <v>0.90010435526902</v>
      </c>
      <c r="AI50" s="159">
        <v>0.96112877772187699</v>
      </c>
      <c r="AJ50" s="159">
        <v>1</v>
      </c>
      <c r="AK50" s="159">
        <v>0.97702463687029995</v>
      </c>
      <c r="AL50" s="159">
        <v>0.93664576294148805</v>
      </c>
      <c r="AM50" s="159">
        <v>1</v>
      </c>
      <c r="AN50" s="159">
        <v>0.94882028083109404</v>
      </c>
      <c r="AO50" s="159">
        <v>1</v>
      </c>
      <c r="AP50" s="159">
        <v>0.17820174698162999</v>
      </c>
      <c r="AQ50" s="159">
        <v>1</v>
      </c>
      <c r="AR50" s="159">
        <v>1</v>
      </c>
      <c r="AS50" s="159">
        <v>0.87848529244666296</v>
      </c>
      <c r="AT50" s="159" t="s">
        <v>216</v>
      </c>
      <c r="AU50" s="159">
        <v>0.52549415319313597</v>
      </c>
      <c r="AV50" s="159">
        <v>0.88705535151088899</v>
      </c>
      <c r="AW50" s="159">
        <v>0.82457701030822295</v>
      </c>
      <c r="AX50" s="159">
        <v>0.89846469572364696</v>
      </c>
      <c r="AY50" s="159">
        <v>0.97272422761584698</v>
      </c>
      <c r="AZ50" s="159">
        <v>0.97100476600581398</v>
      </c>
      <c r="BA50" s="159">
        <v>0.70254530124292702</v>
      </c>
      <c r="BB50" s="159">
        <v>0.97077162897743896</v>
      </c>
      <c r="BC50" s="159">
        <v>0.45198366111105398</v>
      </c>
      <c r="BD50" s="159">
        <v>0.87767179910173498</v>
      </c>
      <c r="BE50" s="159">
        <v>1</v>
      </c>
      <c r="BF50" s="159">
        <v>1</v>
      </c>
      <c r="BG50" s="159">
        <v>0.97838561438898697</v>
      </c>
      <c r="BH50" s="159">
        <v>0.94241362418021501</v>
      </c>
      <c r="BI50" s="159">
        <v>0.99847514473764398</v>
      </c>
      <c r="BJ50" s="159">
        <v>0.81654727465539001</v>
      </c>
      <c r="BK50" s="159">
        <v>0.95190898954109204</v>
      </c>
      <c r="BL50" s="159" t="s">
        <v>216</v>
      </c>
      <c r="BM50" s="159">
        <v>0.90781512656762697</v>
      </c>
      <c r="BN50" s="159">
        <v>0.95376013119452596</v>
      </c>
      <c r="BO50" s="159">
        <v>1</v>
      </c>
      <c r="BP50" s="159">
        <v>1</v>
      </c>
      <c r="BQ50" s="159">
        <v>1</v>
      </c>
      <c r="BR50" s="159">
        <v>0.93034671907850697</v>
      </c>
      <c r="BS50" s="159">
        <v>0.95244732515585995</v>
      </c>
      <c r="BT50" s="159">
        <v>0.551554845838924</v>
      </c>
    </row>
    <row r="51" spans="1:72" s="114" customFormat="1" hidden="1">
      <c r="A51" s="110" t="s">
        <v>283</v>
      </c>
      <c r="B51" s="111" t="s">
        <v>284</v>
      </c>
      <c r="C51" s="112" t="s">
        <v>307</v>
      </c>
      <c r="D51" s="113" t="s">
        <v>308</v>
      </c>
      <c r="E51" s="112" t="s">
        <v>289</v>
      </c>
      <c r="F51" s="112" t="s">
        <v>290</v>
      </c>
      <c r="G51" s="159" t="s">
        <v>216</v>
      </c>
      <c r="H51" s="159" t="s">
        <v>216</v>
      </c>
      <c r="I51" s="159" t="s">
        <v>216</v>
      </c>
      <c r="J51" s="159" t="s">
        <v>216</v>
      </c>
      <c r="K51" s="159" t="s">
        <v>216</v>
      </c>
      <c r="L51" s="159" t="s">
        <v>216</v>
      </c>
      <c r="M51" s="159" t="s">
        <v>216</v>
      </c>
      <c r="N51" s="159">
        <v>3.2665053579337001E-2</v>
      </c>
      <c r="O51" s="159" t="s">
        <v>216</v>
      </c>
      <c r="P51" s="159" t="s">
        <v>216</v>
      </c>
      <c r="Q51" s="159">
        <v>4.09923899198349E-3</v>
      </c>
      <c r="R51" s="159" t="s">
        <v>216</v>
      </c>
      <c r="S51" s="159">
        <v>3.5214085344376103E-2</v>
      </c>
      <c r="T51" s="159" t="s">
        <v>216</v>
      </c>
      <c r="U51" s="159" t="s">
        <v>216</v>
      </c>
      <c r="V51" s="159" t="s">
        <v>216</v>
      </c>
      <c r="W51" s="159" t="s">
        <v>216</v>
      </c>
      <c r="X51" s="159" t="s">
        <v>216</v>
      </c>
      <c r="Y51" s="159" t="s">
        <v>216</v>
      </c>
      <c r="Z51" s="159" t="s">
        <v>216</v>
      </c>
      <c r="AA51" s="159">
        <v>1.8211648889025E-2</v>
      </c>
      <c r="AB51" s="159" t="s">
        <v>216</v>
      </c>
      <c r="AC51" s="159" t="s">
        <v>216</v>
      </c>
      <c r="AD51" s="159" t="s">
        <v>216</v>
      </c>
      <c r="AE51" s="159" t="s">
        <v>216</v>
      </c>
      <c r="AF51" s="159" t="s">
        <v>216</v>
      </c>
      <c r="AG51" s="159" t="s">
        <v>216</v>
      </c>
      <c r="AH51" s="159" t="s">
        <v>216</v>
      </c>
      <c r="AI51" s="159" t="s">
        <v>216</v>
      </c>
      <c r="AJ51" s="159" t="s">
        <v>216</v>
      </c>
      <c r="AK51" s="159" t="s">
        <v>216</v>
      </c>
      <c r="AL51" s="159" t="s">
        <v>216</v>
      </c>
      <c r="AM51" s="159" t="s">
        <v>216</v>
      </c>
      <c r="AN51" s="159" t="s">
        <v>216</v>
      </c>
      <c r="AO51" s="159" t="s">
        <v>216</v>
      </c>
      <c r="AP51" s="159" t="s">
        <v>216</v>
      </c>
      <c r="AQ51" s="159" t="s">
        <v>216</v>
      </c>
      <c r="AR51" s="159" t="s">
        <v>216</v>
      </c>
      <c r="AS51" s="159">
        <v>0.121514707553337</v>
      </c>
      <c r="AT51" s="159" t="s">
        <v>216</v>
      </c>
      <c r="AU51" s="159">
        <v>9.4256532417934899E-2</v>
      </c>
      <c r="AV51" s="159">
        <v>8.32144734109099E-2</v>
      </c>
      <c r="AW51" s="159" t="s">
        <v>216</v>
      </c>
      <c r="AX51" s="159">
        <v>1.06917535861375E-2</v>
      </c>
      <c r="AY51" s="159" t="s">
        <v>216</v>
      </c>
      <c r="AZ51" s="159" t="s">
        <v>216</v>
      </c>
      <c r="BA51" s="159" t="s">
        <v>216</v>
      </c>
      <c r="BB51" s="159">
        <v>2.9228371022561199E-2</v>
      </c>
      <c r="BC51" s="159">
        <v>0.21549475431964801</v>
      </c>
      <c r="BD51" s="159" t="s">
        <v>216</v>
      </c>
      <c r="BE51" s="159" t="s">
        <v>216</v>
      </c>
      <c r="BF51" s="159" t="s">
        <v>216</v>
      </c>
      <c r="BG51" s="159">
        <v>6.9897405051260698E-3</v>
      </c>
      <c r="BH51" s="159" t="s">
        <v>216</v>
      </c>
      <c r="BI51" s="159">
        <v>1.5248552623558899E-3</v>
      </c>
      <c r="BJ51" s="159" t="s">
        <v>216</v>
      </c>
      <c r="BK51" s="159" t="s">
        <v>216</v>
      </c>
      <c r="BL51" s="159" t="s">
        <v>216</v>
      </c>
      <c r="BM51" s="159" t="s">
        <v>216</v>
      </c>
      <c r="BN51" s="159">
        <v>2.76803445202519E-2</v>
      </c>
      <c r="BO51" s="159" t="s">
        <v>216</v>
      </c>
      <c r="BP51" s="159" t="s">
        <v>216</v>
      </c>
      <c r="BQ51" s="159" t="s">
        <v>216</v>
      </c>
      <c r="BR51" s="159" t="s">
        <v>216</v>
      </c>
      <c r="BS51" s="159" t="s">
        <v>216</v>
      </c>
      <c r="BT51" s="159">
        <v>0.232921615751637</v>
      </c>
    </row>
    <row r="52" spans="1:72" s="114" customFormat="1" hidden="1">
      <c r="A52" s="110" t="s">
        <v>283</v>
      </c>
      <c r="B52" s="111" t="s">
        <v>284</v>
      </c>
      <c r="C52" s="112" t="s">
        <v>307</v>
      </c>
      <c r="D52" s="113" t="s">
        <v>308</v>
      </c>
      <c r="E52" s="112" t="s">
        <v>291</v>
      </c>
      <c r="F52" s="112" t="s">
        <v>292</v>
      </c>
      <c r="G52" s="159" t="s">
        <v>216</v>
      </c>
      <c r="H52" s="159" t="s">
        <v>216</v>
      </c>
      <c r="I52" s="159">
        <v>2.29921712273226E-2</v>
      </c>
      <c r="J52" s="159">
        <v>2.3733325729466199E-2</v>
      </c>
      <c r="K52" s="159" t="s">
        <v>216</v>
      </c>
      <c r="L52" s="159">
        <v>2.4987169619349599E-2</v>
      </c>
      <c r="M52" s="159">
        <v>2.7526750944275001E-2</v>
      </c>
      <c r="N52" s="159">
        <v>6.53301071586741E-2</v>
      </c>
      <c r="O52" s="159">
        <v>0.17635960028707301</v>
      </c>
      <c r="P52" s="159" t="s">
        <v>216</v>
      </c>
      <c r="Q52" s="159" t="s">
        <v>216</v>
      </c>
      <c r="R52" s="159" t="s">
        <v>216</v>
      </c>
      <c r="S52" s="159" t="s">
        <v>216</v>
      </c>
      <c r="T52" s="159" t="s">
        <v>216</v>
      </c>
      <c r="U52" s="159">
        <v>4.9504490472721097E-2</v>
      </c>
      <c r="V52" s="159" t="s">
        <v>216</v>
      </c>
      <c r="W52" s="159">
        <v>0.340041915695383</v>
      </c>
      <c r="X52" s="159" t="s">
        <v>216</v>
      </c>
      <c r="Y52" s="159">
        <v>2.33561123784225E-2</v>
      </c>
      <c r="Z52" s="159" t="s">
        <v>216</v>
      </c>
      <c r="AA52" s="159" t="s">
        <v>216</v>
      </c>
      <c r="AB52" s="159">
        <v>2.32383808073021E-2</v>
      </c>
      <c r="AC52" s="159">
        <v>3.9923434506932601E-2</v>
      </c>
      <c r="AD52" s="159" t="s">
        <v>216</v>
      </c>
      <c r="AE52" s="159" t="s">
        <v>216</v>
      </c>
      <c r="AF52" s="159">
        <v>4.5083942337701903E-2</v>
      </c>
      <c r="AG52" s="159">
        <v>1.00409281814486E-2</v>
      </c>
      <c r="AH52" s="159" t="s">
        <v>216</v>
      </c>
      <c r="AI52" s="159">
        <v>3.8871222278123299E-2</v>
      </c>
      <c r="AJ52" s="159" t="s">
        <v>216</v>
      </c>
      <c r="AK52" s="159" t="s">
        <v>216</v>
      </c>
      <c r="AL52" s="159">
        <v>6.3354237058511703E-2</v>
      </c>
      <c r="AM52" s="159" t="s">
        <v>216</v>
      </c>
      <c r="AN52" s="159" t="s">
        <v>216</v>
      </c>
      <c r="AO52" s="159" t="s">
        <v>216</v>
      </c>
      <c r="AP52" s="159">
        <v>0.82179825301836995</v>
      </c>
      <c r="AQ52" s="159" t="s">
        <v>216</v>
      </c>
      <c r="AR52" s="159" t="s">
        <v>216</v>
      </c>
      <c r="AS52" s="159" t="s">
        <v>216</v>
      </c>
      <c r="AT52" s="159" t="s">
        <v>216</v>
      </c>
      <c r="AU52" s="159">
        <v>4.5553239509821403E-2</v>
      </c>
      <c r="AV52" s="159">
        <v>2.9730175078201599E-2</v>
      </c>
      <c r="AW52" s="159">
        <v>0.175422989691777</v>
      </c>
      <c r="AX52" s="159">
        <v>1.2407025123670701E-2</v>
      </c>
      <c r="AY52" s="159">
        <v>2.72757723841534E-2</v>
      </c>
      <c r="AZ52" s="159" t="s">
        <v>216</v>
      </c>
      <c r="BA52" s="159">
        <v>0.29745469875707298</v>
      </c>
      <c r="BB52" s="159" t="s">
        <v>216</v>
      </c>
      <c r="BC52" s="159">
        <v>0.33252158456929798</v>
      </c>
      <c r="BD52" s="159">
        <v>0.122328200898265</v>
      </c>
      <c r="BE52" s="159" t="s">
        <v>216</v>
      </c>
      <c r="BF52" s="159" t="s">
        <v>216</v>
      </c>
      <c r="BG52" s="159">
        <v>1.46246451058871E-2</v>
      </c>
      <c r="BH52" s="159">
        <v>3.7230152179175399E-2</v>
      </c>
      <c r="BI52" s="159" t="s">
        <v>216</v>
      </c>
      <c r="BJ52" s="159">
        <v>0.18345272534460999</v>
      </c>
      <c r="BK52" s="159">
        <v>4.8091010458907499E-2</v>
      </c>
      <c r="BL52" s="159" t="s">
        <v>216</v>
      </c>
      <c r="BM52" s="159">
        <v>9.2184873432372805E-2</v>
      </c>
      <c r="BN52" s="159">
        <v>1.8559524285221899E-2</v>
      </c>
      <c r="BO52" s="159" t="s">
        <v>216</v>
      </c>
      <c r="BP52" s="159" t="s">
        <v>216</v>
      </c>
      <c r="BQ52" s="159" t="s">
        <v>216</v>
      </c>
      <c r="BR52" s="159" t="s">
        <v>216</v>
      </c>
      <c r="BS52" s="159">
        <v>4.7552674844140101E-2</v>
      </c>
      <c r="BT52" s="159">
        <v>0.215523538409439</v>
      </c>
    </row>
    <row r="53" spans="1:72" s="114" customFormat="1" hidden="1">
      <c r="A53" s="110" t="s">
        <v>283</v>
      </c>
      <c r="B53" s="111" t="s">
        <v>284</v>
      </c>
      <c r="C53" s="112" t="s">
        <v>307</v>
      </c>
      <c r="D53" s="113" t="s">
        <v>308</v>
      </c>
      <c r="E53" s="112" t="s">
        <v>295</v>
      </c>
      <c r="F53" s="112" t="s">
        <v>296</v>
      </c>
      <c r="G53" s="159" t="s">
        <v>216</v>
      </c>
      <c r="H53" s="159">
        <v>9.93525852091902E-2</v>
      </c>
      <c r="I53" s="159">
        <v>0.110731034016694</v>
      </c>
      <c r="J53" s="159" t="s">
        <v>216</v>
      </c>
      <c r="K53" s="159" t="s">
        <v>216</v>
      </c>
      <c r="L53" s="159">
        <v>2.4987169619349599E-2</v>
      </c>
      <c r="M53" s="159">
        <v>0.10722613278710499</v>
      </c>
      <c r="N53" s="159" t="s">
        <v>216</v>
      </c>
      <c r="O53" s="159" t="s">
        <v>216</v>
      </c>
      <c r="P53" s="159" t="s">
        <v>216</v>
      </c>
      <c r="Q53" s="159" t="s">
        <v>216</v>
      </c>
      <c r="R53" s="159" t="s">
        <v>216</v>
      </c>
      <c r="S53" s="159" t="s">
        <v>216</v>
      </c>
      <c r="T53" s="159" t="s">
        <v>216</v>
      </c>
      <c r="U53" s="159" t="s">
        <v>216</v>
      </c>
      <c r="V53" s="159" t="s">
        <v>216</v>
      </c>
      <c r="W53" s="159" t="s">
        <v>216</v>
      </c>
      <c r="X53" s="159" t="s">
        <v>216</v>
      </c>
      <c r="Y53" s="159">
        <v>2.16138611085675E-2</v>
      </c>
      <c r="Z53" s="159" t="s">
        <v>216</v>
      </c>
      <c r="AA53" s="159" t="s">
        <v>216</v>
      </c>
      <c r="AB53" s="159" t="s">
        <v>216</v>
      </c>
      <c r="AC53" s="159" t="s">
        <v>216</v>
      </c>
      <c r="AD53" s="159" t="s">
        <v>216</v>
      </c>
      <c r="AE53" s="159" t="s">
        <v>216</v>
      </c>
      <c r="AF53" s="159" t="s">
        <v>216</v>
      </c>
      <c r="AG53" s="159">
        <v>2.3681235189043498E-3</v>
      </c>
      <c r="AH53" s="159">
        <v>9.9895644730979602E-2</v>
      </c>
      <c r="AI53" s="159" t="s">
        <v>216</v>
      </c>
      <c r="AJ53" s="159" t="s">
        <v>216</v>
      </c>
      <c r="AK53" s="159">
        <v>2.2975363129699701E-2</v>
      </c>
      <c r="AL53" s="159" t="s">
        <v>216</v>
      </c>
      <c r="AM53" s="159" t="s">
        <v>216</v>
      </c>
      <c r="AN53" s="159" t="s">
        <v>216</v>
      </c>
      <c r="AO53" s="159" t="s">
        <v>216</v>
      </c>
      <c r="AP53" s="159" t="s">
        <v>216</v>
      </c>
      <c r="AQ53" s="159" t="s">
        <v>216</v>
      </c>
      <c r="AR53" s="159" t="s">
        <v>216</v>
      </c>
      <c r="AS53" s="159" t="s">
        <v>216</v>
      </c>
      <c r="AT53" s="159" t="s">
        <v>216</v>
      </c>
      <c r="AU53" s="159">
        <v>0.33469607487910802</v>
      </c>
      <c r="AV53" s="159" t="s">
        <v>216</v>
      </c>
      <c r="AW53" s="159" t="s">
        <v>216</v>
      </c>
      <c r="AX53" s="159" t="s">
        <v>216</v>
      </c>
      <c r="AY53" s="159" t="s">
        <v>216</v>
      </c>
      <c r="AZ53" s="159">
        <v>2.8995233994185701E-2</v>
      </c>
      <c r="BA53" s="159" t="s">
        <v>216</v>
      </c>
      <c r="BB53" s="159" t="s">
        <v>216</v>
      </c>
      <c r="BC53" s="159" t="s">
        <v>216</v>
      </c>
      <c r="BD53" s="159" t="s">
        <v>216</v>
      </c>
      <c r="BE53" s="159" t="s">
        <v>216</v>
      </c>
      <c r="BF53" s="159" t="s">
        <v>216</v>
      </c>
      <c r="BG53" s="159" t="s">
        <v>216</v>
      </c>
      <c r="BH53" s="159" t="s">
        <v>216</v>
      </c>
      <c r="BI53" s="159" t="s">
        <v>216</v>
      </c>
      <c r="BJ53" s="159" t="s">
        <v>216</v>
      </c>
      <c r="BK53" s="159" t="s">
        <v>216</v>
      </c>
      <c r="BL53" s="159" t="s">
        <v>216</v>
      </c>
      <c r="BM53" s="159" t="s">
        <v>216</v>
      </c>
      <c r="BN53" s="159" t="s">
        <v>216</v>
      </c>
      <c r="BO53" s="159" t="s">
        <v>216</v>
      </c>
      <c r="BP53" s="159" t="s">
        <v>216</v>
      </c>
      <c r="BQ53" s="159" t="s">
        <v>216</v>
      </c>
      <c r="BR53" s="159" t="s">
        <v>216</v>
      </c>
      <c r="BS53" s="159" t="s">
        <v>216</v>
      </c>
      <c r="BT53" s="159" t="s">
        <v>216</v>
      </c>
    </row>
    <row r="54" spans="1:72" s="114" customFormat="1" hidden="1">
      <c r="A54" s="110" t="s">
        <v>283</v>
      </c>
      <c r="B54" s="111" t="s">
        <v>284</v>
      </c>
      <c r="C54" s="112" t="s">
        <v>307</v>
      </c>
      <c r="D54" s="113" t="s">
        <v>308</v>
      </c>
      <c r="E54" s="112" t="s">
        <v>299</v>
      </c>
      <c r="F54" s="112" t="s">
        <v>300</v>
      </c>
      <c r="G54" s="159">
        <v>0.105183951733481</v>
      </c>
      <c r="H54" s="159" t="s">
        <v>216</v>
      </c>
      <c r="I54" s="159" t="s">
        <v>216</v>
      </c>
      <c r="J54" s="159" t="s">
        <v>216</v>
      </c>
      <c r="K54" s="159" t="s">
        <v>216</v>
      </c>
      <c r="L54" s="159" t="s">
        <v>216</v>
      </c>
      <c r="M54" s="159">
        <v>1.4118986625282499E-2</v>
      </c>
      <c r="N54" s="159">
        <v>3.2665053579337001E-2</v>
      </c>
      <c r="O54" s="159">
        <v>7.9026906137803308E-3</v>
      </c>
      <c r="P54" s="159" t="s">
        <v>216</v>
      </c>
      <c r="Q54" s="159">
        <v>1.6610822345677002E-2</v>
      </c>
      <c r="R54" s="159" t="s">
        <v>216</v>
      </c>
      <c r="S54" s="159" t="s">
        <v>216</v>
      </c>
      <c r="T54" s="159" t="s">
        <v>216</v>
      </c>
      <c r="U54" s="159" t="s">
        <v>216</v>
      </c>
      <c r="V54" s="159" t="s">
        <v>216</v>
      </c>
      <c r="W54" s="159" t="s">
        <v>216</v>
      </c>
      <c r="X54" s="159" t="s">
        <v>216</v>
      </c>
      <c r="Y54" s="159" t="s">
        <v>216</v>
      </c>
      <c r="Z54" s="159" t="s">
        <v>216</v>
      </c>
      <c r="AA54" s="159" t="s">
        <v>216</v>
      </c>
      <c r="AB54" s="159" t="s">
        <v>216</v>
      </c>
      <c r="AC54" s="159" t="s">
        <v>216</v>
      </c>
      <c r="AD54" s="159" t="s">
        <v>216</v>
      </c>
      <c r="AE54" s="159" t="s">
        <v>216</v>
      </c>
      <c r="AF54" s="159" t="s">
        <v>216</v>
      </c>
      <c r="AG54" s="159">
        <v>2.3979380149053E-4</v>
      </c>
      <c r="AH54" s="159" t="s">
        <v>216</v>
      </c>
      <c r="AI54" s="159" t="s">
        <v>216</v>
      </c>
      <c r="AJ54" s="159" t="s">
        <v>216</v>
      </c>
      <c r="AK54" s="159" t="s">
        <v>216</v>
      </c>
      <c r="AL54" s="159" t="s">
        <v>216</v>
      </c>
      <c r="AM54" s="159" t="s">
        <v>216</v>
      </c>
      <c r="AN54" s="159">
        <v>2.8859409617348598E-2</v>
      </c>
      <c r="AO54" s="159" t="s">
        <v>216</v>
      </c>
      <c r="AP54" s="159" t="s">
        <v>216</v>
      </c>
      <c r="AQ54" s="159" t="s">
        <v>216</v>
      </c>
      <c r="AR54" s="159" t="s">
        <v>216</v>
      </c>
      <c r="AS54" s="159" t="s">
        <v>216</v>
      </c>
      <c r="AT54" s="159" t="s">
        <v>216</v>
      </c>
      <c r="AU54" s="159" t="s">
        <v>216</v>
      </c>
      <c r="AV54" s="159" t="s">
        <v>216</v>
      </c>
      <c r="AW54" s="159" t="s">
        <v>216</v>
      </c>
      <c r="AX54" s="159" t="s">
        <v>216</v>
      </c>
      <c r="AY54" s="159" t="s">
        <v>216</v>
      </c>
      <c r="AZ54" s="159" t="s">
        <v>216</v>
      </c>
      <c r="BA54" s="159" t="s">
        <v>216</v>
      </c>
      <c r="BB54" s="159" t="s">
        <v>216</v>
      </c>
      <c r="BC54" s="159" t="s">
        <v>216</v>
      </c>
      <c r="BD54" s="159" t="s">
        <v>216</v>
      </c>
      <c r="BE54" s="159" t="s">
        <v>216</v>
      </c>
      <c r="BF54" s="159" t="s">
        <v>216</v>
      </c>
      <c r="BG54" s="159" t="s">
        <v>216</v>
      </c>
      <c r="BH54" s="159">
        <v>2.0356223640609801E-2</v>
      </c>
      <c r="BI54" s="159" t="s">
        <v>216</v>
      </c>
      <c r="BJ54" s="159" t="s">
        <v>216</v>
      </c>
      <c r="BK54" s="159" t="s">
        <v>216</v>
      </c>
      <c r="BL54" s="159" t="s">
        <v>216</v>
      </c>
      <c r="BM54" s="159" t="s">
        <v>216</v>
      </c>
      <c r="BN54" s="159" t="s">
        <v>216</v>
      </c>
      <c r="BO54" s="159" t="s">
        <v>216</v>
      </c>
      <c r="BP54" s="159" t="s">
        <v>216</v>
      </c>
      <c r="BQ54" s="159" t="s">
        <v>216</v>
      </c>
      <c r="BR54" s="159">
        <v>6.9653280921493393E-2</v>
      </c>
      <c r="BS54" s="159" t="s">
        <v>216</v>
      </c>
      <c r="BT54" s="159" t="s">
        <v>216</v>
      </c>
    </row>
    <row r="55" spans="1:72" s="114" customFormat="1" hidden="1">
      <c r="A55" s="110" t="s">
        <v>283</v>
      </c>
      <c r="B55" s="111" t="s">
        <v>284</v>
      </c>
      <c r="C55" s="112" t="s">
        <v>307</v>
      </c>
      <c r="D55" s="113" t="s">
        <v>308</v>
      </c>
      <c r="E55" s="112" t="s">
        <v>293</v>
      </c>
      <c r="F55" s="112" t="s">
        <v>294</v>
      </c>
      <c r="G55" s="159" t="s">
        <v>216</v>
      </c>
      <c r="H55" s="159" t="s">
        <v>216</v>
      </c>
      <c r="I55" s="159" t="s">
        <v>216</v>
      </c>
      <c r="J55" s="159" t="s">
        <v>216</v>
      </c>
      <c r="K55" s="159" t="s">
        <v>216</v>
      </c>
      <c r="L55" s="159" t="s">
        <v>216</v>
      </c>
      <c r="M55" s="159">
        <v>1.4118986625282499E-2</v>
      </c>
      <c r="N55" s="159" t="s">
        <v>216</v>
      </c>
      <c r="O55" s="159" t="s">
        <v>216</v>
      </c>
      <c r="P55" s="159" t="s">
        <v>216</v>
      </c>
      <c r="Q55" s="159" t="s">
        <v>216</v>
      </c>
      <c r="R55" s="159" t="s">
        <v>216</v>
      </c>
      <c r="S55" s="159" t="s">
        <v>216</v>
      </c>
      <c r="T55" s="159" t="s">
        <v>216</v>
      </c>
      <c r="U55" s="159" t="s">
        <v>216</v>
      </c>
      <c r="V55" s="159" t="s">
        <v>216</v>
      </c>
      <c r="W55" s="159" t="s">
        <v>216</v>
      </c>
      <c r="X55" s="159" t="s">
        <v>216</v>
      </c>
      <c r="Y55" s="159" t="s">
        <v>216</v>
      </c>
      <c r="Z55" s="159" t="s">
        <v>216</v>
      </c>
      <c r="AA55" s="159" t="s">
        <v>216</v>
      </c>
      <c r="AB55" s="159" t="s">
        <v>216</v>
      </c>
      <c r="AC55" s="159" t="s">
        <v>216</v>
      </c>
      <c r="AD55" s="159" t="s">
        <v>216</v>
      </c>
      <c r="AE55" s="159" t="s">
        <v>216</v>
      </c>
      <c r="AF55" s="159" t="s">
        <v>216</v>
      </c>
      <c r="AG55" s="159" t="s">
        <v>216</v>
      </c>
      <c r="AH55" s="159" t="s">
        <v>216</v>
      </c>
      <c r="AI55" s="159" t="s">
        <v>216</v>
      </c>
      <c r="AJ55" s="159" t="s">
        <v>216</v>
      </c>
      <c r="AK55" s="159" t="s">
        <v>216</v>
      </c>
      <c r="AL55" s="159" t="s">
        <v>216</v>
      </c>
      <c r="AM55" s="159" t="s">
        <v>216</v>
      </c>
      <c r="AN55" s="159">
        <v>2.2320309551557699E-2</v>
      </c>
      <c r="AO55" s="159" t="s">
        <v>216</v>
      </c>
      <c r="AP55" s="159" t="s">
        <v>216</v>
      </c>
      <c r="AQ55" s="159" t="s">
        <v>216</v>
      </c>
      <c r="AR55" s="159" t="s">
        <v>216</v>
      </c>
      <c r="AS55" s="159" t="s">
        <v>216</v>
      </c>
      <c r="AT55" s="159" t="s">
        <v>216</v>
      </c>
      <c r="AU55" s="159" t="s">
        <v>216</v>
      </c>
      <c r="AV55" s="159" t="s">
        <v>216</v>
      </c>
      <c r="AW55" s="159" t="s">
        <v>216</v>
      </c>
      <c r="AX55" s="159" t="s">
        <v>216</v>
      </c>
      <c r="AY55" s="159" t="s">
        <v>216</v>
      </c>
      <c r="AZ55" s="159" t="s">
        <v>216</v>
      </c>
      <c r="BA55" s="159" t="s">
        <v>216</v>
      </c>
      <c r="BB55" s="159" t="s">
        <v>216</v>
      </c>
      <c r="BC55" s="159" t="s">
        <v>216</v>
      </c>
      <c r="BD55" s="159" t="s">
        <v>216</v>
      </c>
      <c r="BE55" s="159" t="s">
        <v>216</v>
      </c>
      <c r="BF55" s="159" t="s">
        <v>216</v>
      </c>
      <c r="BG55" s="159" t="s">
        <v>216</v>
      </c>
      <c r="BH55" s="159" t="s">
        <v>216</v>
      </c>
      <c r="BI55" s="159" t="s">
        <v>216</v>
      </c>
      <c r="BJ55" s="159" t="s">
        <v>216</v>
      </c>
      <c r="BK55" s="159" t="s">
        <v>216</v>
      </c>
      <c r="BL55" s="159" t="s">
        <v>216</v>
      </c>
      <c r="BM55" s="159" t="s">
        <v>216</v>
      </c>
      <c r="BN55" s="159" t="s">
        <v>216</v>
      </c>
      <c r="BO55" s="159" t="s">
        <v>216</v>
      </c>
      <c r="BP55" s="159" t="s">
        <v>216</v>
      </c>
      <c r="BQ55" s="159" t="s">
        <v>216</v>
      </c>
      <c r="BR55" s="159" t="s">
        <v>216</v>
      </c>
      <c r="BS55" s="159" t="s">
        <v>216</v>
      </c>
      <c r="BT55" s="159" t="s">
        <v>216</v>
      </c>
    </row>
    <row r="56" spans="1:72" s="114" customFormat="1" hidden="1">
      <c r="A56" s="110" t="s">
        <v>283</v>
      </c>
      <c r="B56" s="111" t="s">
        <v>284</v>
      </c>
      <c r="C56" s="112" t="s">
        <v>307</v>
      </c>
      <c r="D56" s="113" t="s">
        <v>308</v>
      </c>
      <c r="E56" s="112" t="s">
        <v>297</v>
      </c>
      <c r="F56" s="112" t="s">
        <v>298</v>
      </c>
      <c r="G56" s="159" t="s">
        <v>216</v>
      </c>
      <c r="H56" s="159" t="s">
        <v>216</v>
      </c>
      <c r="I56" s="159" t="s">
        <v>216</v>
      </c>
      <c r="J56" s="159" t="s">
        <v>216</v>
      </c>
      <c r="K56" s="159" t="s">
        <v>216</v>
      </c>
      <c r="L56" s="159" t="s">
        <v>216</v>
      </c>
      <c r="M56" s="159" t="s">
        <v>216</v>
      </c>
      <c r="N56" s="159" t="s">
        <v>216</v>
      </c>
      <c r="O56" s="159" t="s">
        <v>216</v>
      </c>
      <c r="P56" s="159" t="s">
        <v>216</v>
      </c>
      <c r="Q56" s="159" t="s">
        <v>216</v>
      </c>
      <c r="R56" s="159" t="s">
        <v>216</v>
      </c>
      <c r="S56" s="159" t="s">
        <v>216</v>
      </c>
      <c r="T56" s="159" t="s">
        <v>216</v>
      </c>
      <c r="U56" s="159" t="s">
        <v>216</v>
      </c>
      <c r="V56" s="159" t="s">
        <v>216</v>
      </c>
      <c r="W56" s="159" t="s">
        <v>216</v>
      </c>
      <c r="X56" s="159" t="s">
        <v>216</v>
      </c>
      <c r="Y56" s="159" t="s">
        <v>216</v>
      </c>
      <c r="Z56" s="159" t="s">
        <v>216</v>
      </c>
      <c r="AA56" s="159" t="s">
        <v>216</v>
      </c>
      <c r="AB56" s="159" t="s">
        <v>216</v>
      </c>
      <c r="AC56" s="159" t="s">
        <v>216</v>
      </c>
      <c r="AD56" s="159" t="s">
        <v>216</v>
      </c>
      <c r="AE56" s="159" t="s">
        <v>216</v>
      </c>
      <c r="AF56" s="159" t="s">
        <v>216</v>
      </c>
      <c r="AG56" s="159" t="s">
        <v>216</v>
      </c>
      <c r="AH56" s="159" t="s">
        <v>216</v>
      </c>
      <c r="AI56" s="159" t="s">
        <v>216</v>
      </c>
      <c r="AJ56" s="159" t="s">
        <v>216</v>
      </c>
      <c r="AK56" s="159" t="s">
        <v>216</v>
      </c>
      <c r="AL56" s="159" t="s">
        <v>216</v>
      </c>
      <c r="AM56" s="159" t="s">
        <v>216</v>
      </c>
      <c r="AN56" s="159" t="s">
        <v>216</v>
      </c>
      <c r="AO56" s="159" t="s">
        <v>216</v>
      </c>
      <c r="AP56" s="159" t="s">
        <v>216</v>
      </c>
      <c r="AQ56" s="159" t="s">
        <v>216</v>
      </c>
      <c r="AR56" s="159" t="s">
        <v>216</v>
      </c>
      <c r="AS56" s="159" t="s">
        <v>216</v>
      </c>
      <c r="AT56" s="159" t="s">
        <v>216</v>
      </c>
      <c r="AU56" s="159" t="s">
        <v>216</v>
      </c>
      <c r="AV56" s="159" t="s">
        <v>216</v>
      </c>
      <c r="AW56" s="159" t="s">
        <v>216</v>
      </c>
      <c r="AX56" s="159">
        <v>7.8436525566544998E-2</v>
      </c>
      <c r="AY56" s="159" t="s">
        <v>216</v>
      </c>
      <c r="AZ56" s="159" t="s">
        <v>216</v>
      </c>
      <c r="BA56" s="159" t="s">
        <v>216</v>
      </c>
      <c r="BB56" s="159" t="s">
        <v>216</v>
      </c>
      <c r="BC56" s="159" t="s">
        <v>216</v>
      </c>
      <c r="BD56" s="159" t="s">
        <v>216</v>
      </c>
      <c r="BE56" s="159" t="s">
        <v>216</v>
      </c>
      <c r="BF56" s="159" t="s">
        <v>216</v>
      </c>
      <c r="BG56" s="159" t="s">
        <v>216</v>
      </c>
      <c r="BH56" s="159" t="s">
        <v>216</v>
      </c>
      <c r="BI56" s="159" t="s">
        <v>216</v>
      </c>
      <c r="BJ56" s="159" t="s">
        <v>216</v>
      </c>
      <c r="BK56" s="159" t="s">
        <v>216</v>
      </c>
      <c r="BL56" s="159" t="s">
        <v>216</v>
      </c>
      <c r="BM56" s="159" t="s">
        <v>216</v>
      </c>
      <c r="BN56" s="159" t="s">
        <v>216</v>
      </c>
      <c r="BO56" s="159" t="s">
        <v>216</v>
      </c>
      <c r="BP56" s="159" t="s">
        <v>216</v>
      </c>
      <c r="BQ56" s="159" t="s">
        <v>216</v>
      </c>
      <c r="BR56" s="159" t="s">
        <v>216</v>
      </c>
      <c r="BS56" s="159" t="s">
        <v>216</v>
      </c>
      <c r="BT56" s="159" t="s">
        <v>216</v>
      </c>
    </row>
    <row r="57" spans="1:72" s="114" customFormat="1" hidden="1">
      <c r="A57" s="110" t="s">
        <v>283</v>
      </c>
      <c r="B57" s="111" t="s">
        <v>284</v>
      </c>
      <c r="C57" s="112" t="s">
        <v>309</v>
      </c>
      <c r="D57" s="113" t="s">
        <v>310</v>
      </c>
      <c r="E57" s="112" t="s">
        <v>266</v>
      </c>
      <c r="F57" s="112" t="s">
        <v>216</v>
      </c>
      <c r="G57" s="163">
        <v>2.4083898463427502</v>
      </c>
      <c r="H57" s="163">
        <v>1.1017993021432599</v>
      </c>
      <c r="I57" s="163">
        <v>1.5893684103238299</v>
      </c>
      <c r="J57" s="163">
        <v>2.4205013017469601</v>
      </c>
      <c r="K57" s="163">
        <v>1.01069408193177</v>
      </c>
      <c r="L57" s="163">
        <v>1.2578831485833799</v>
      </c>
      <c r="M57" s="163">
        <v>2.13461371784723</v>
      </c>
      <c r="N57" s="163">
        <v>2.9905157566212099</v>
      </c>
      <c r="O57" s="163">
        <v>2.0663992361823502</v>
      </c>
      <c r="P57" s="163">
        <v>1.29951040452378</v>
      </c>
      <c r="Q57" s="163">
        <v>2.4896859196713499</v>
      </c>
      <c r="R57" s="163">
        <v>1.9391844777324101</v>
      </c>
      <c r="S57" s="163">
        <v>1.5832303458166901</v>
      </c>
      <c r="T57" s="163">
        <v>2.7608694064164001</v>
      </c>
      <c r="U57" s="163">
        <v>1.30707462468727</v>
      </c>
      <c r="V57" s="163">
        <v>1.8159121676893</v>
      </c>
      <c r="W57" s="163">
        <v>2.1239891140630802</v>
      </c>
      <c r="X57" s="163">
        <v>2.0140089241095902</v>
      </c>
      <c r="Y57" s="163">
        <v>1.3821225754875599</v>
      </c>
      <c r="Z57" s="163">
        <v>2.3377379197622199</v>
      </c>
      <c r="AA57" s="163">
        <v>2.0949953371754</v>
      </c>
      <c r="AB57" s="163">
        <v>2.1629039208906899</v>
      </c>
      <c r="AC57" s="163">
        <v>2.97097105967174</v>
      </c>
      <c r="AD57" s="163">
        <v>2.0384717105727099</v>
      </c>
      <c r="AE57" s="163">
        <v>2.1529204968942199</v>
      </c>
      <c r="AF57" s="163">
        <v>1.99866186865579</v>
      </c>
      <c r="AG57" s="163">
        <v>1.9106513315443501</v>
      </c>
      <c r="AH57" s="163">
        <v>1.86766878145157</v>
      </c>
      <c r="AI57" s="163">
        <v>1.5208010104851</v>
      </c>
      <c r="AJ57" s="163">
        <v>2.7345618813953898</v>
      </c>
      <c r="AK57" s="163">
        <v>0.77488344757306604</v>
      </c>
      <c r="AL57" s="163">
        <v>2.4893353191624699</v>
      </c>
      <c r="AM57" s="163">
        <v>1.96251252426375</v>
      </c>
      <c r="AN57" s="163">
        <v>2.0997935529957399</v>
      </c>
      <c r="AO57" s="163">
        <v>1.5257314934882</v>
      </c>
      <c r="AP57" s="163">
        <v>0.99894688788153096</v>
      </c>
      <c r="AQ57" s="163">
        <v>1.0711742775615001</v>
      </c>
      <c r="AR57" s="163">
        <v>0.78715289451218795</v>
      </c>
      <c r="AS57" s="163">
        <v>1.3682125398187199</v>
      </c>
      <c r="AT57" s="163">
        <v>0.40391045076207499</v>
      </c>
      <c r="AU57" s="163">
        <v>1.82698880086465</v>
      </c>
      <c r="AV57" s="163">
        <v>1.4672777519123199</v>
      </c>
      <c r="AW57" s="163">
        <v>1.5784965887372</v>
      </c>
      <c r="AX57" s="163">
        <v>1.93579133337484</v>
      </c>
      <c r="AY57" s="163">
        <v>2.2893373157830901</v>
      </c>
      <c r="AZ57" s="163">
        <v>0.820603253256319</v>
      </c>
      <c r="BA57" s="163">
        <v>2.3885966687140598</v>
      </c>
      <c r="BB57" s="163">
        <v>1.80224801075698</v>
      </c>
      <c r="BC57" s="163">
        <v>2.4511717220505602</v>
      </c>
      <c r="BD57" s="163">
        <v>2.61603419700729</v>
      </c>
      <c r="BE57" s="163">
        <v>1.3844748858407301</v>
      </c>
      <c r="BF57" s="163">
        <v>1.2289522685657499</v>
      </c>
      <c r="BG57" s="163">
        <v>2.50059385902061</v>
      </c>
      <c r="BH57" s="163">
        <v>2.28028791043225</v>
      </c>
      <c r="BI57" s="163">
        <v>1.43326749813695</v>
      </c>
      <c r="BJ57" s="163">
        <v>1.73455533690352</v>
      </c>
      <c r="BK57" s="163">
        <v>1.4107189196298</v>
      </c>
      <c r="BL57" s="163">
        <v>2.0012047478757302</v>
      </c>
      <c r="BM57" s="163">
        <v>1.76980638193763</v>
      </c>
      <c r="BN57" s="163">
        <v>0.330304036671277</v>
      </c>
      <c r="BO57" s="163">
        <v>2.2225765737549001</v>
      </c>
      <c r="BP57" s="163">
        <v>1.9243181800881699</v>
      </c>
      <c r="BQ57" s="163">
        <v>2.1009019651431302</v>
      </c>
      <c r="BR57" s="163">
        <v>2.27255485937201</v>
      </c>
      <c r="BS57" s="163">
        <v>2.9842555830778701</v>
      </c>
      <c r="BT57" s="163">
        <v>1.36708048151159</v>
      </c>
    </row>
    <row r="58" spans="1:72" s="114" customFormat="1" hidden="1">
      <c r="A58" s="110" t="s">
        <v>283</v>
      </c>
      <c r="B58" s="111" t="s">
        <v>284</v>
      </c>
      <c r="C58" s="112" t="s">
        <v>311</v>
      </c>
      <c r="D58" s="113" t="s">
        <v>312</v>
      </c>
      <c r="E58" s="112" t="s">
        <v>287</v>
      </c>
      <c r="F58" s="112" t="s">
        <v>288</v>
      </c>
      <c r="G58" s="159">
        <v>0.770459956843069</v>
      </c>
      <c r="H58" s="159">
        <v>0.79507601147367102</v>
      </c>
      <c r="I58" s="159">
        <v>0.88690106586352002</v>
      </c>
      <c r="J58" s="159">
        <v>0.87039279380997603</v>
      </c>
      <c r="K58" s="159">
        <v>0.77616739901576004</v>
      </c>
      <c r="L58" s="159">
        <v>0.60446283357580799</v>
      </c>
      <c r="M58" s="159">
        <v>0.95259453568937202</v>
      </c>
      <c r="N58" s="159">
        <v>0.79458850792728197</v>
      </c>
      <c r="O58" s="159">
        <v>0.732886587339866</v>
      </c>
      <c r="P58" s="159">
        <v>0.87045458540669896</v>
      </c>
      <c r="Q58" s="159">
        <v>0.95137268900616401</v>
      </c>
      <c r="R58" s="159">
        <v>0.76334891396550497</v>
      </c>
      <c r="S58" s="159">
        <v>0.95378912094705703</v>
      </c>
      <c r="T58" s="159">
        <v>0.723671726745588</v>
      </c>
      <c r="U58" s="159">
        <v>0.840311859950299</v>
      </c>
      <c r="V58" s="159">
        <v>0.84688515160574995</v>
      </c>
      <c r="W58" s="159">
        <v>0.96963129765557998</v>
      </c>
      <c r="X58" s="159">
        <v>0.91085037282006398</v>
      </c>
      <c r="Y58" s="159">
        <v>0.96171152699512896</v>
      </c>
      <c r="Z58" s="159">
        <v>0.84522031093281602</v>
      </c>
      <c r="AA58" s="159">
        <v>0.91418907926080795</v>
      </c>
      <c r="AB58" s="159">
        <v>0.81420389721263497</v>
      </c>
      <c r="AC58" s="159">
        <v>0.65344760710206296</v>
      </c>
      <c r="AD58" s="159">
        <v>0.84083903008739302</v>
      </c>
      <c r="AE58" s="159">
        <v>0.80230771515994004</v>
      </c>
      <c r="AF58" s="159">
        <v>0.87137956594311405</v>
      </c>
      <c r="AG58" s="159">
        <v>0.99364500246694198</v>
      </c>
      <c r="AH58" s="159">
        <v>0.51158400815066496</v>
      </c>
      <c r="AI58" s="159">
        <v>0.93888542343841896</v>
      </c>
      <c r="AJ58" s="159">
        <v>0.92887454950912896</v>
      </c>
      <c r="AK58" s="159">
        <v>0.93721224323420604</v>
      </c>
      <c r="AL58" s="159">
        <v>0.847376724675588</v>
      </c>
      <c r="AM58" s="159">
        <v>0.838407859575373</v>
      </c>
      <c r="AN58" s="159">
        <v>0.70021392901156898</v>
      </c>
      <c r="AO58" s="159">
        <v>0.93749205068663499</v>
      </c>
      <c r="AP58" s="159">
        <v>0.83429766550225903</v>
      </c>
      <c r="AQ58" s="159">
        <v>0.84250017931438104</v>
      </c>
      <c r="AR58" s="159">
        <v>0.95886274531943505</v>
      </c>
      <c r="AS58" s="159">
        <v>0.87947805045270999</v>
      </c>
      <c r="AT58" s="159">
        <v>0.96282590662538303</v>
      </c>
      <c r="AU58" s="159">
        <v>0.92324034361704299</v>
      </c>
      <c r="AV58" s="159">
        <v>0.67768693354794995</v>
      </c>
      <c r="AW58" s="159">
        <v>0.479899895538688</v>
      </c>
      <c r="AX58" s="159">
        <v>0.98358802374682097</v>
      </c>
      <c r="AY58" s="159">
        <v>0.70041092436668295</v>
      </c>
      <c r="AZ58" s="159">
        <v>0.62126833745187204</v>
      </c>
      <c r="BA58" s="159">
        <v>0.82961810397940905</v>
      </c>
      <c r="BB58" s="159">
        <v>0.83109868080625204</v>
      </c>
      <c r="BC58" s="159">
        <v>0.39297301196273599</v>
      </c>
      <c r="BD58" s="159">
        <v>0.74402092493752003</v>
      </c>
      <c r="BE58" s="159">
        <v>0.85264020606427104</v>
      </c>
      <c r="BF58" s="159">
        <v>0.55287834976754602</v>
      </c>
      <c r="BG58" s="159">
        <v>0.95152713375946796</v>
      </c>
      <c r="BH58" s="159">
        <v>0.64518243173106005</v>
      </c>
      <c r="BI58" s="159">
        <v>0.93175432977198902</v>
      </c>
      <c r="BJ58" s="159">
        <v>0.68653034077830899</v>
      </c>
      <c r="BK58" s="159">
        <v>0.88841966822970997</v>
      </c>
      <c r="BL58" s="159">
        <v>0.79594778862454396</v>
      </c>
      <c r="BM58" s="159">
        <v>0.96997308719362096</v>
      </c>
      <c r="BN58" s="159">
        <v>0.54067143670369</v>
      </c>
      <c r="BO58" s="159">
        <v>0.60875754482084699</v>
      </c>
      <c r="BP58" s="159">
        <v>0.66319790097845799</v>
      </c>
      <c r="BQ58" s="159">
        <v>0.86031300839047198</v>
      </c>
      <c r="BR58" s="159">
        <v>0.89721516874991303</v>
      </c>
      <c r="BS58" s="159">
        <v>0.44010920666466702</v>
      </c>
      <c r="BT58" s="159">
        <v>0.94990870446303799</v>
      </c>
    </row>
    <row r="59" spans="1:72" s="114" customFormat="1" hidden="1">
      <c r="A59" s="110" t="s">
        <v>283</v>
      </c>
      <c r="B59" s="111" t="s">
        <v>284</v>
      </c>
      <c r="C59" s="112" t="s">
        <v>311</v>
      </c>
      <c r="D59" s="113" t="s">
        <v>312</v>
      </c>
      <c r="E59" s="112" t="s">
        <v>297</v>
      </c>
      <c r="F59" s="112" t="s">
        <v>298</v>
      </c>
      <c r="G59" s="159">
        <v>0.105482637130075</v>
      </c>
      <c r="H59" s="159">
        <v>0.107921899617013</v>
      </c>
      <c r="I59" s="159">
        <v>4.1410029899012102E-2</v>
      </c>
      <c r="J59" s="159">
        <v>7.7810533075668806E-2</v>
      </c>
      <c r="K59" s="159">
        <v>0.22383260098423999</v>
      </c>
      <c r="L59" s="159">
        <v>0.35079689035085498</v>
      </c>
      <c r="M59" s="159">
        <v>2.97180833986486E-2</v>
      </c>
      <c r="N59" s="159">
        <v>7.5306568764637594E-2</v>
      </c>
      <c r="O59" s="159">
        <v>0.21786284455348401</v>
      </c>
      <c r="P59" s="159">
        <v>8.17879417853873E-2</v>
      </c>
      <c r="Q59" s="159">
        <v>2.98849808973372E-2</v>
      </c>
      <c r="R59" s="159">
        <v>8.9893626911428604E-2</v>
      </c>
      <c r="S59" s="159">
        <v>2.3511122806990602E-2</v>
      </c>
      <c r="T59" s="159">
        <v>0.21648679633948301</v>
      </c>
      <c r="U59" s="159">
        <v>4.4018031133666299E-2</v>
      </c>
      <c r="V59" s="159">
        <v>0.115281798921268</v>
      </c>
      <c r="W59" s="159">
        <v>9.7216150720513504E-3</v>
      </c>
      <c r="X59" s="159">
        <v>4.60837673222411E-2</v>
      </c>
      <c r="Y59" s="159">
        <v>1.48604886653742E-2</v>
      </c>
      <c r="Z59" s="159">
        <v>0.102269557628565</v>
      </c>
      <c r="AA59" s="159">
        <v>6.5371305826303697E-2</v>
      </c>
      <c r="AB59" s="159">
        <v>0.13322486938408801</v>
      </c>
      <c r="AC59" s="159">
        <v>0.28419730187765102</v>
      </c>
      <c r="AD59" s="159">
        <v>0.103506213314129</v>
      </c>
      <c r="AE59" s="159">
        <v>0.11845997541776</v>
      </c>
      <c r="AF59" s="159">
        <v>7.1462339306539696E-2</v>
      </c>
      <c r="AG59" s="159">
        <v>4.8709447513026003E-3</v>
      </c>
      <c r="AH59" s="159">
        <v>0.14645116596062199</v>
      </c>
      <c r="AI59" s="159" t="s">
        <v>216</v>
      </c>
      <c r="AJ59" s="159">
        <v>3.5073699104756703E-2</v>
      </c>
      <c r="AK59" s="159">
        <v>6.2629912767023397E-3</v>
      </c>
      <c r="AL59" s="159">
        <v>0.11368248464052701</v>
      </c>
      <c r="AM59" s="159">
        <v>0.123011757955602</v>
      </c>
      <c r="AN59" s="159">
        <v>0.25008017337828797</v>
      </c>
      <c r="AO59" s="159">
        <v>2.1768390670240199E-2</v>
      </c>
      <c r="AP59" s="159">
        <v>5.3081485317801401E-2</v>
      </c>
      <c r="AQ59" s="159">
        <v>1.6445771166872101E-2</v>
      </c>
      <c r="AR59" s="159">
        <v>3.5260738888829198E-2</v>
      </c>
      <c r="AS59" s="159">
        <v>4.6417512400222898E-2</v>
      </c>
      <c r="AT59" s="159">
        <v>3.6481363858046199E-2</v>
      </c>
      <c r="AU59" s="159">
        <v>3.5592355271362501E-2</v>
      </c>
      <c r="AV59" s="159">
        <v>0.19374503893991599</v>
      </c>
      <c r="AW59" s="159">
        <v>0.14462478218955299</v>
      </c>
      <c r="AX59" s="159" t="s">
        <v>216</v>
      </c>
      <c r="AY59" s="159">
        <v>0.21535273241477901</v>
      </c>
      <c r="AZ59" s="159">
        <v>9.4371879649330401E-2</v>
      </c>
      <c r="BA59" s="159">
        <v>9.8099182732116194E-2</v>
      </c>
      <c r="BB59" s="159">
        <v>0.111879885341547</v>
      </c>
      <c r="BC59" s="159">
        <v>0.28814109513446501</v>
      </c>
      <c r="BD59" s="159">
        <v>0.18045262464945899</v>
      </c>
      <c r="BE59" s="159">
        <v>7.0722105135649999E-2</v>
      </c>
      <c r="BF59" s="159">
        <v>0.250617408907023</v>
      </c>
      <c r="BG59" s="159">
        <v>1.7522929355468001E-3</v>
      </c>
      <c r="BH59" s="159">
        <v>0.21831701921645599</v>
      </c>
      <c r="BI59" s="159" t="s">
        <v>216</v>
      </c>
      <c r="BJ59" s="159">
        <v>0.246747319108368</v>
      </c>
      <c r="BK59" s="159">
        <v>1.31140847586542E-2</v>
      </c>
      <c r="BL59" s="159">
        <v>1.4841395214894E-2</v>
      </c>
      <c r="BM59" s="159">
        <v>4.5031542894572504E-3</v>
      </c>
      <c r="BN59" s="159" t="s">
        <v>216</v>
      </c>
      <c r="BO59" s="159">
        <v>0.238561728902763</v>
      </c>
      <c r="BP59" s="159">
        <v>0.25023202522608901</v>
      </c>
      <c r="BQ59" s="159">
        <v>0.111265383529942</v>
      </c>
      <c r="BR59" s="159">
        <v>2.78073895535354E-2</v>
      </c>
      <c r="BS59" s="159">
        <v>0.29506368727875698</v>
      </c>
      <c r="BT59" s="159">
        <v>8.7348219764952304E-3</v>
      </c>
    </row>
    <row r="60" spans="1:72" s="114" customFormat="1" hidden="1">
      <c r="A60" s="110" t="s">
        <v>283</v>
      </c>
      <c r="B60" s="111" t="s">
        <v>284</v>
      </c>
      <c r="C60" s="112" t="s">
        <v>311</v>
      </c>
      <c r="D60" s="113" t="s">
        <v>312</v>
      </c>
      <c r="E60" s="112" t="s">
        <v>289</v>
      </c>
      <c r="F60" s="112" t="s">
        <v>290</v>
      </c>
      <c r="G60" s="159">
        <v>2.2967367541583301E-2</v>
      </c>
      <c r="H60" s="159">
        <v>1.7215860846899699E-2</v>
      </c>
      <c r="I60" s="159">
        <v>4.0358219666459902E-2</v>
      </c>
      <c r="J60" s="159">
        <v>2.3541622951474299E-3</v>
      </c>
      <c r="K60" s="159" t="s">
        <v>216</v>
      </c>
      <c r="L60" s="159">
        <v>4.8082229022067598E-3</v>
      </c>
      <c r="M60" s="159">
        <v>6.3213832833434701E-3</v>
      </c>
      <c r="N60" s="159">
        <v>2.2963367963457899E-2</v>
      </c>
      <c r="O60" s="159" t="s">
        <v>216</v>
      </c>
      <c r="P60" s="159">
        <v>1.3127631323278001E-2</v>
      </c>
      <c r="Q60" s="159">
        <v>2.1268152240828501E-3</v>
      </c>
      <c r="R60" s="159">
        <v>7.8437081381906901E-2</v>
      </c>
      <c r="S60" s="159" t="s">
        <v>216</v>
      </c>
      <c r="T60" s="159">
        <v>5.00375553456823E-2</v>
      </c>
      <c r="U60" s="159">
        <v>5.6760602322778603E-2</v>
      </c>
      <c r="V60" s="159" t="s">
        <v>216</v>
      </c>
      <c r="W60" s="159">
        <v>9.7216150720513504E-3</v>
      </c>
      <c r="X60" s="159" t="s">
        <v>216</v>
      </c>
      <c r="Y60" s="159" t="s">
        <v>216</v>
      </c>
      <c r="Z60" s="159">
        <v>1.67770967012216E-2</v>
      </c>
      <c r="AA60" s="159">
        <v>8.5862996882152594E-3</v>
      </c>
      <c r="AB60" s="159">
        <v>2.10284933613108E-2</v>
      </c>
      <c r="AC60" s="159" t="s">
        <v>216</v>
      </c>
      <c r="AD60" s="159" t="s">
        <v>216</v>
      </c>
      <c r="AE60" s="159">
        <v>1.19999813843195E-2</v>
      </c>
      <c r="AF60" s="159">
        <v>3.08826991164626E-2</v>
      </c>
      <c r="AG60" s="159">
        <v>9.1968587569271295E-4</v>
      </c>
      <c r="AH60" s="159">
        <v>1.00114605920232E-3</v>
      </c>
      <c r="AI60" s="159">
        <v>3.12829374019288E-2</v>
      </c>
      <c r="AJ60" s="159">
        <v>2.88464312165915E-2</v>
      </c>
      <c r="AK60" s="159">
        <v>3.75479860074956E-2</v>
      </c>
      <c r="AL60" s="159" t="s">
        <v>216</v>
      </c>
      <c r="AM60" s="159">
        <v>1.00506926972905E-2</v>
      </c>
      <c r="AN60" s="159">
        <v>2.1948465832515199E-2</v>
      </c>
      <c r="AO60" s="159">
        <v>1.89711679728847E-2</v>
      </c>
      <c r="AP60" s="159" t="s">
        <v>216</v>
      </c>
      <c r="AQ60" s="159">
        <v>2.1242732197951399E-2</v>
      </c>
      <c r="AR60" s="159">
        <v>5.87651579173557E-3</v>
      </c>
      <c r="AS60" s="159">
        <v>6.4254832028755995E-2</v>
      </c>
      <c r="AT60" s="159" t="s">
        <v>216</v>
      </c>
      <c r="AU60" s="159" t="s">
        <v>216</v>
      </c>
      <c r="AV60" s="159">
        <v>2.7449352462977299E-2</v>
      </c>
      <c r="AW60" s="159">
        <v>7.5580909035464799E-2</v>
      </c>
      <c r="AX60" s="159">
        <v>7.3037565076533601E-3</v>
      </c>
      <c r="AY60" s="159">
        <v>3.7728147946393703E-2</v>
      </c>
      <c r="AZ60" s="159" t="s">
        <v>216</v>
      </c>
      <c r="BA60" s="159">
        <v>1.14004783222757E-2</v>
      </c>
      <c r="BB60" s="159" t="s">
        <v>216</v>
      </c>
      <c r="BC60" s="159">
        <v>3.0111395500071299E-2</v>
      </c>
      <c r="BD60" s="159" t="s">
        <v>216</v>
      </c>
      <c r="BE60" s="159">
        <v>5.1683476326333001E-3</v>
      </c>
      <c r="BF60" s="159" t="s">
        <v>216</v>
      </c>
      <c r="BG60" s="159">
        <v>4.0879279657859702E-2</v>
      </c>
      <c r="BH60" s="159">
        <v>3.6264926280664501E-2</v>
      </c>
      <c r="BI60" s="159">
        <v>4.0966750308110401E-2</v>
      </c>
      <c r="BJ60" s="159">
        <v>4.0146560952868303E-2</v>
      </c>
      <c r="BK60" s="159">
        <v>1.6480272193644099E-3</v>
      </c>
      <c r="BL60" s="159">
        <v>2.87403802750699E-2</v>
      </c>
      <c r="BM60" s="159">
        <v>1.8821727577651699E-3</v>
      </c>
      <c r="BN60" s="159">
        <v>3.1561571749618399E-2</v>
      </c>
      <c r="BO60" s="159">
        <v>3.5832790881067403E-2</v>
      </c>
      <c r="BP60" s="159">
        <v>7.4477952710646899E-3</v>
      </c>
      <c r="BQ60" s="159">
        <v>9.4738693598620197E-3</v>
      </c>
      <c r="BR60" s="159">
        <v>8.4289598274082094E-3</v>
      </c>
      <c r="BS60" s="159">
        <v>1.17597764278672E-2</v>
      </c>
      <c r="BT60" s="159">
        <v>3.60845043725984E-2</v>
      </c>
    </row>
    <row r="61" spans="1:72" s="114" customFormat="1" hidden="1">
      <c r="A61" s="110" t="s">
        <v>283</v>
      </c>
      <c r="B61" s="111" t="s">
        <v>284</v>
      </c>
      <c r="C61" s="112" t="s">
        <v>311</v>
      </c>
      <c r="D61" s="113" t="s">
        <v>312</v>
      </c>
      <c r="E61" s="112" t="s">
        <v>299</v>
      </c>
      <c r="F61" s="112" t="s">
        <v>300</v>
      </c>
      <c r="G61" s="159">
        <v>4.2710967284481701E-3</v>
      </c>
      <c r="H61" s="159" t="s">
        <v>216</v>
      </c>
      <c r="I61" s="159" t="s">
        <v>216</v>
      </c>
      <c r="J61" s="159" t="s">
        <v>216</v>
      </c>
      <c r="K61" s="159" t="s">
        <v>216</v>
      </c>
      <c r="L61" s="159" t="s">
        <v>216</v>
      </c>
      <c r="M61" s="159" t="s">
        <v>216</v>
      </c>
      <c r="N61" s="159">
        <v>2.23118279529015E-2</v>
      </c>
      <c r="O61" s="159" t="s">
        <v>216</v>
      </c>
      <c r="P61" s="159" t="s">
        <v>216</v>
      </c>
      <c r="Q61" s="159">
        <v>1.6236144565463399E-2</v>
      </c>
      <c r="R61" s="159" t="s">
        <v>216</v>
      </c>
      <c r="S61" s="159">
        <v>7.7872150373096902E-3</v>
      </c>
      <c r="T61" s="159" t="s">
        <v>216</v>
      </c>
      <c r="U61" s="159" t="s">
        <v>216</v>
      </c>
      <c r="V61" s="159" t="s">
        <v>216</v>
      </c>
      <c r="W61" s="159">
        <v>9.7216150720513504E-3</v>
      </c>
      <c r="X61" s="159" t="s">
        <v>216</v>
      </c>
      <c r="Y61" s="159">
        <v>1.6069633535973901E-2</v>
      </c>
      <c r="Z61" s="159" t="s">
        <v>216</v>
      </c>
      <c r="AA61" s="159" t="s">
        <v>216</v>
      </c>
      <c r="AB61" s="159" t="s">
        <v>216</v>
      </c>
      <c r="AC61" s="159" t="s">
        <v>216</v>
      </c>
      <c r="AD61" s="159" t="s">
        <v>216</v>
      </c>
      <c r="AE61" s="159" t="s">
        <v>216</v>
      </c>
      <c r="AF61" s="159" t="s">
        <v>216</v>
      </c>
      <c r="AG61" s="159" t="s">
        <v>216</v>
      </c>
      <c r="AH61" s="159" t="s">
        <v>216</v>
      </c>
      <c r="AI61" s="159" t="s">
        <v>216</v>
      </c>
      <c r="AJ61" s="159" t="s">
        <v>216</v>
      </c>
      <c r="AK61" s="159">
        <v>6.2536405977274001E-3</v>
      </c>
      <c r="AL61" s="159" t="s">
        <v>216</v>
      </c>
      <c r="AM61" s="159" t="s">
        <v>216</v>
      </c>
      <c r="AN61" s="159" t="s">
        <v>216</v>
      </c>
      <c r="AO61" s="159" t="s">
        <v>216</v>
      </c>
      <c r="AP61" s="159" t="s">
        <v>216</v>
      </c>
      <c r="AQ61" s="159" t="s">
        <v>216</v>
      </c>
      <c r="AR61" s="159" t="s">
        <v>216</v>
      </c>
      <c r="AS61" s="159" t="s">
        <v>216</v>
      </c>
      <c r="AT61" s="159" t="s">
        <v>216</v>
      </c>
      <c r="AU61" s="159" t="s">
        <v>216</v>
      </c>
      <c r="AV61" s="159" t="s">
        <v>216</v>
      </c>
      <c r="AW61" s="159" t="s">
        <v>216</v>
      </c>
      <c r="AX61" s="159" t="s">
        <v>216</v>
      </c>
      <c r="AY61" s="159">
        <v>1.03785278488385E-2</v>
      </c>
      <c r="AZ61" s="159" t="s">
        <v>216</v>
      </c>
      <c r="BA61" s="159">
        <v>4.6841812914590599E-3</v>
      </c>
      <c r="BB61" s="159" t="s">
        <v>216</v>
      </c>
      <c r="BC61" s="159" t="s">
        <v>216</v>
      </c>
      <c r="BD61" s="159" t="s">
        <v>216</v>
      </c>
      <c r="BE61" s="159" t="s">
        <v>216</v>
      </c>
      <c r="BF61" s="159" t="s">
        <v>216</v>
      </c>
      <c r="BG61" s="159">
        <v>2.86669691147887E-3</v>
      </c>
      <c r="BH61" s="159" t="s">
        <v>216</v>
      </c>
      <c r="BI61" s="159" t="s">
        <v>216</v>
      </c>
      <c r="BJ61" s="159" t="s">
        <v>216</v>
      </c>
      <c r="BK61" s="159" t="s">
        <v>216</v>
      </c>
      <c r="BL61" s="159" t="s">
        <v>216</v>
      </c>
      <c r="BM61" s="159" t="s">
        <v>216</v>
      </c>
      <c r="BN61" s="159" t="s">
        <v>216</v>
      </c>
      <c r="BO61" s="159" t="s">
        <v>216</v>
      </c>
      <c r="BP61" s="159" t="s">
        <v>216</v>
      </c>
      <c r="BQ61" s="159" t="s">
        <v>216</v>
      </c>
      <c r="BR61" s="159" t="s">
        <v>216</v>
      </c>
      <c r="BS61" s="159" t="s">
        <v>216</v>
      </c>
      <c r="BT61" s="159" t="s">
        <v>216</v>
      </c>
    </row>
    <row r="62" spans="1:72" s="114" customFormat="1" hidden="1">
      <c r="A62" s="110" t="s">
        <v>283</v>
      </c>
      <c r="B62" s="111" t="s">
        <v>284</v>
      </c>
      <c r="C62" s="112" t="s">
        <v>311</v>
      </c>
      <c r="D62" s="113" t="s">
        <v>312</v>
      </c>
      <c r="E62" s="112" t="s">
        <v>291</v>
      </c>
      <c r="F62" s="112" t="s">
        <v>292</v>
      </c>
      <c r="G62" s="159">
        <v>9.6818941756824498E-2</v>
      </c>
      <c r="H62" s="159">
        <v>7.9786228062416198E-2</v>
      </c>
      <c r="I62" s="159">
        <v>3.1330684571008099E-2</v>
      </c>
      <c r="J62" s="159">
        <v>4.9442510819207697E-2</v>
      </c>
      <c r="K62" s="159" t="s">
        <v>216</v>
      </c>
      <c r="L62" s="159">
        <v>4.8082229022067598E-3</v>
      </c>
      <c r="M62" s="159">
        <v>7.8381133351458404E-4</v>
      </c>
      <c r="N62" s="159">
        <v>8.4829727391720594E-2</v>
      </c>
      <c r="O62" s="159">
        <v>4.9250568106650398E-2</v>
      </c>
      <c r="P62" s="159">
        <v>2.1502210161357699E-2</v>
      </c>
      <c r="Q62" s="159" t="s">
        <v>216</v>
      </c>
      <c r="R62" s="159">
        <v>6.8320377741159996E-2</v>
      </c>
      <c r="S62" s="159">
        <v>1.4912541208642299E-2</v>
      </c>
      <c r="T62" s="159">
        <v>9.80392156924665E-3</v>
      </c>
      <c r="U62" s="159">
        <v>5.8909506593256403E-2</v>
      </c>
      <c r="V62" s="159">
        <v>3.7833049472982598E-2</v>
      </c>
      <c r="W62" s="159">
        <v>9.9207091618550404E-4</v>
      </c>
      <c r="X62" s="159">
        <v>4.3065859857695003E-2</v>
      </c>
      <c r="Y62" s="159">
        <v>7.3583508035231599E-3</v>
      </c>
      <c r="Z62" s="159">
        <v>2.50126340275224E-2</v>
      </c>
      <c r="AA62" s="159">
        <v>1.18533152246727E-2</v>
      </c>
      <c r="AB62" s="159">
        <v>2.10284933613108E-2</v>
      </c>
      <c r="AC62" s="159">
        <v>6.2355091020285802E-2</v>
      </c>
      <c r="AD62" s="159">
        <v>5.5654756598477503E-2</v>
      </c>
      <c r="AE62" s="159">
        <v>6.7232328037981307E-2</v>
      </c>
      <c r="AF62" s="159">
        <v>2.6275395633883699E-2</v>
      </c>
      <c r="AG62" s="159">
        <v>5.6436690606286499E-4</v>
      </c>
      <c r="AH62" s="159">
        <v>0.26883806837636198</v>
      </c>
      <c r="AI62" s="159">
        <v>2.9831639159652298E-2</v>
      </c>
      <c r="AJ62" s="159">
        <v>7.2053201695224103E-3</v>
      </c>
      <c r="AK62" s="159">
        <v>6.4694982861412797E-3</v>
      </c>
      <c r="AL62" s="159">
        <v>2.7788776827886701E-2</v>
      </c>
      <c r="AM62" s="159">
        <v>2.8529689771734999E-2</v>
      </c>
      <c r="AN62" s="159">
        <v>2.5352189764038802E-2</v>
      </c>
      <c r="AO62" s="159">
        <v>2.1768390670240199E-2</v>
      </c>
      <c r="AP62" s="159">
        <v>7.95093239509891E-2</v>
      </c>
      <c r="AQ62" s="159">
        <v>0.119811317320796</v>
      </c>
      <c r="AR62" s="159" t="s">
        <v>216</v>
      </c>
      <c r="AS62" s="159">
        <v>9.8496051183109695E-3</v>
      </c>
      <c r="AT62" s="159">
        <v>6.9272951657054003E-4</v>
      </c>
      <c r="AU62" s="159" t="s">
        <v>216</v>
      </c>
      <c r="AV62" s="159">
        <v>6.2940468222235701E-2</v>
      </c>
      <c r="AW62" s="159">
        <v>0.29989441323629401</v>
      </c>
      <c r="AX62" s="159">
        <v>9.1082197455256992E-3</v>
      </c>
      <c r="AY62" s="159">
        <v>3.6129667423305999E-2</v>
      </c>
      <c r="AZ62" s="159">
        <v>0.189717624306143</v>
      </c>
      <c r="BA62" s="159">
        <v>5.6198053674739699E-2</v>
      </c>
      <c r="BB62" s="159">
        <v>5.70214338522015E-2</v>
      </c>
      <c r="BC62" s="159">
        <v>0.27229894122100001</v>
      </c>
      <c r="BD62" s="159">
        <v>5.8184409410136799E-2</v>
      </c>
      <c r="BE62" s="159">
        <v>3.7277125468057601E-2</v>
      </c>
      <c r="BF62" s="159">
        <v>0.107133458626363</v>
      </c>
      <c r="BG62" s="159">
        <v>2.9745967356470701E-3</v>
      </c>
      <c r="BH62" s="159">
        <v>8.9498339243952105E-2</v>
      </c>
      <c r="BI62" s="159" t="s">
        <v>216</v>
      </c>
      <c r="BJ62" s="159">
        <v>2.62414074049474E-2</v>
      </c>
      <c r="BK62" s="159">
        <v>6.5965652600409597E-2</v>
      </c>
      <c r="BL62" s="159">
        <v>0.16047043588549201</v>
      </c>
      <c r="BM62" s="159">
        <v>2.3641585759156598E-2</v>
      </c>
      <c r="BN62" s="159">
        <v>0.36464384804745398</v>
      </c>
      <c r="BO62" s="159">
        <v>3.5370217738752298E-2</v>
      </c>
      <c r="BP62" s="159">
        <v>7.2670035688986598E-2</v>
      </c>
      <c r="BQ62" s="159">
        <v>9.4738693598620197E-3</v>
      </c>
      <c r="BR62" s="159">
        <v>6.6548481869143E-2</v>
      </c>
      <c r="BS62" s="159">
        <v>0.25306732962870998</v>
      </c>
      <c r="BT62" s="159">
        <v>5.2719691878683299E-3</v>
      </c>
    </row>
    <row r="63" spans="1:72" s="114" customFormat="1" hidden="1">
      <c r="A63" s="110" t="s">
        <v>283</v>
      </c>
      <c r="B63" s="111" t="s">
        <v>284</v>
      </c>
      <c r="C63" s="112" t="s">
        <v>311</v>
      </c>
      <c r="D63" s="113" t="s">
        <v>312</v>
      </c>
      <c r="E63" s="112" t="s">
        <v>293</v>
      </c>
      <c r="F63" s="112" t="s">
        <v>294</v>
      </c>
      <c r="G63" s="159" t="s">
        <v>216</v>
      </c>
      <c r="H63" s="159" t="s">
        <v>216</v>
      </c>
      <c r="I63" s="159" t="s">
        <v>216</v>
      </c>
      <c r="J63" s="159" t="s">
        <v>216</v>
      </c>
      <c r="K63" s="159" t="s">
        <v>216</v>
      </c>
      <c r="L63" s="159">
        <v>3.5123830268923503E-2</v>
      </c>
      <c r="M63" s="159">
        <v>4.9563353024121501E-3</v>
      </c>
      <c r="N63" s="159" t="s">
        <v>216</v>
      </c>
      <c r="O63" s="159" t="s">
        <v>216</v>
      </c>
      <c r="P63" s="159">
        <v>1.3127631323278001E-2</v>
      </c>
      <c r="Q63" s="159">
        <v>3.7937030695209999E-4</v>
      </c>
      <c r="R63" s="159" t="s">
        <v>216</v>
      </c>
      <c r="S63" s="159" t="s">
        <v>216</v>
      </c>
      <c r="T63" s="159" t="s">
        <v>216</v>
      </c>
      <c r="U63" s="159" t="s">
        <v>216</v>
      </c>
      <c r="V63" s="159" t="s">
        <v>216</v>
      </c>
      <c r="W63" s="159">
        <v>2.1178621208050799E-4</v>
      </c>
      <c r="X63" s="159" t="s">
        <v>216</v>
      </c>
      <c r="Y63" s="159" t="s">
        <v>216</v>
      </c>
      <c r="Z63" s="159" t="s">
        <v>216</v>
      </c>
      <c r="AA63" s="159" t="s">
        <v>216</v>
      </c>
      <c r="AB63" s="159">
        <v>1.05142466806554E-2</v>
      </c>
      <c r="AC63" s="159" t="s">
        <v>216</v>
      </c>
      <c r="AD63" s="159" t="s">
        <v>216</v>
      </c>
      <c r="AE63" s="159" t="s">
        <v>216</v>
      </c>
      <c r="AF63" s="159" t="s">
        <v>216</v>
      </c>
      <c r="AG63" s="159" t="s">
        <v>216</v>
      </c>
      <c r="AH63" s="159">
        <v>7.21256114531479E-2</v>
      </c>
      <c r="AI63" s="159" t="s">
        <v>216</v>
      </c>
      <c r="AJ63" s="159" t="s">
        <v>216</v>
      </c>
      <c r="AK63" s="159" t="s">
        <v>216</v>
      </c>
      <c r="AL63" s="159">
        <v>1.11520138559979E-2</v>
      </c>
      <c r="AM63" s="159" t="s">
        <v>216</v>
      </c>
      <c r="AN63" s="159">
        <v>2.40524201358964E-3</v>
      </c>
      <c r="AO63" s="159" t="s">
        <v>216</v>
      </c>
      <c r="AP63" s="159">
        <v>3.3111525228950098E-2</v>
      </c>
      <c r="AQ63" s="159" t="s">
        <v>216</v>
      </c>
      <c r="AR63" s="159" t="s">
        <v>216</v>
      </c>
      <c r="AS63" s="159" t="s">
        <v>216</v>
      </c>
      <c r="AT63" s="159" t="s">
        <v>216</v>
      </c>
      <c r="AU63" s="159">
        <v>1.33774680577848E-2</v>
      </c>
      <c r="AV63" s="159">
        <v>3.8178206826921898E-2</v>
      </c>
      <c r="AW63" s="159" t="s">
        <v>216</v>
      </c>
      <c r="AX63" s="159" t="s">
        <v>216</v>
      </c>
      <c r="AY63" s="159" t="s">
        <v>216</v>
      </c>
      <c r="AZ63" s="159">
        <v>9.4642158592654499E-2</v>
      </c>
      <c r="BA63" s="159" t="s">
        <v>216</v>
      </c>
      <c r="BB63" s="159" t="s">
        <v>216</v>
      </c>
      <c r="BC63" s="159">
        <v>1.6475556181728301E-2</v>
      </c>
      <c r="BD63" s="159">
        <v>1.7342041002884299E-2</v>
      </c>
      <c r="BE63" s="159">
        <v>3.4192215699387497E-2</v>
      </c>
      <c r="BF63" s="159">
        <v>8.9370782699068604E-2</v>
      </c>
      <c r="BG63" s="159" t="s">
        <v>216</v>
      </c>
      <c r="BH63" s="159">
        <v>1.07372835278673E-2</v>
      </c>
      <c r="BI63" s="159">
        <v>2.7278919919900099E-2</v>
      </c>
      <c r="BJ63" s="159">
        <v>3.34371755507064E-4</v>
      </c>
      <c r="BK63" s="159">
        <v>3.0852567191861802E-2</v>
      </c>
      <c r="BL63" s="159" t="s">
        <v>216</v>
      </c>
      <c r="BM63" s="159" t="s">
        <v>216</v>
      </c>
      <c r="BN63" s="159">
        <v>6.3123143499236894E-2</v>
      </c>
      <c r="BO63" s="159">
        <v>8.1477717656570303E-2</v>
      </c>
      <c r="BP63" s="159">
        <v>6.4522428354018002E-3</v>
      </c>
      <c r="BQ63" s="159">
        <v>9.4738693598620197E-3</v>
      </c>
      <c r="BR63" s="159" t="s">
        <v>216</v>
      </c>
      <c r="BS63" s="159" t="s">
        <v>216</v>
      </c>
      <c r="BT63" s="159" t="s">
        <v>216</v>
      </c>
    </row>
    <row r="64" spans="1:72" s="114" customFormat="1" hidden="1">
      <c r="A64" s="110" t="s">
        <v>283</v>
      </c>
      <c r="B64" s="111" t="s">
        <v>284</v>
      </c>
      <c r="C64" s="112" t="s">
        <v>311</v>
      </c>
      <c r="D64" s="113" t="s">
        <v>312</v>
      </c>
      <c r="E64" s="112" t="s">
        <v>295</v>
      </c>
      <c r="F64" s="112" t="s">
        <v>296</v>
      </c>
      <c r="G64" s="159" t="s">
        <v>216</v>
      </c>
      <c r="H64" s="159" t="s">
        <v>216</v>
      </c>
      <c r="I64" s="159" t="s">
        <v>216</v>
      </c>
      <c r="J64" s="159" t="s">
        <v>216</v>
      </c>
      <c r="K64" s="159" t="s">
        <v>216</v>
      </c>
      <c r="L64" s="159" t="s">
        <v>216</v>
      </c>
      <c r="M64" s="159">
        <v>5.6258509927092203E-3</v>
      </c>
      <c r="N64" s="159" t="s">
        <v>216</v>
      </c>
      <c r="O64" s="159" t="s">
        <v>216</v>
      </c>
      <c r="P64" s="159" t="s">
        <v>216</v>
      </c>
      <c r="Q64" s="159" t="s">
        <v>216</v>
      </c>
      <c r="R64" s="159" t="s">
        <v>216</v>
      </c>
      <c r="S64" s="159" t="s">
        <v>216</v>
      </c>
      <c r="T64" s="159" t="s">
        <v>216</v>
      </c>
      <c r="U64" s="159" t="s">
        <v>216</v>
      </c>
      <c r="V64" s="159" t="s">
        <v>216</v>
      </c>
      <c r="W64" s="159" t="s">
        <v>216</v>
      </c>
      <c r="X64" s="159" t="s">
        <v>216</v>
      </c>
      <c r="Y64" s="159" t="s">
        <v>216</v>
      </c>
      <c r="Z64" s="159">
        <v>1.0720400709874799E-2</v>
      </c>
      <c r="AA64" s="159" t="s">
        <v>216</v>
      </c>
      <c r="AB64" s="159" t="s">
        <v>216</v>
      </c>
      <c r="AC64" s="159" t="s">
        <v>216</v>
      </c>
      <c r="AD64" s="159" t="s">
        <v>216</v>
      </c>
      <c r="AE64" s="159" t="s">
        <v>216</v>
      </c>
      <c r="AF64" s="159" t="s">
        <v>216</v>
      </c>
      <c r="AG64" s="159" t="s">
        <v>216</v>
      </c>
      <c r="AH64" s="159" t="s">
        <v>216</v>
      </c>
      <c r="AI64" s="159" t="s">
        <v>216</v>
      </c>
      <c r="AJ64" s="159" t="s">
        <v>216</v>
      </c>
      <c r="AK64" s="159">
        <v>6.2536405977274001E-3</v>
      </c>
      <c r="AL64" s="159" t="s">
        <v>216</v>
      </c>
      <c r="AM64" s="159" t="s">
        <v>216</v>
      </c>
      <c r="AN64" s="159" t="s">
        <v>216</v>
      </c>
      <c r="AO64" s="159" t="s">
        <v>216</v>
      </c>
      <c r="AP64" s="159" t="s">
        <v>216</v>
      </c>
      <c r="AQ64" s="159" t="s">
        <v>216</v>
      </c>
      <c r="AR64" s="159" t="s">
        <v>216</v>
      </c>
      <c r="AS64" s="159" t="s">
        <v>216</v>
      </c>
      <c r="AT64" s="159" t="s">
        <v>216</v>
      </c>
      <c r="AU64" s="159">
        <v>2.7789833053810001E-2</v>
      </c>
      <c r="AV64" s="159" t="s">
        <v>216</v>
      </c>
      <c r="AW64" s="159" t="s">
        <v>216</v>
      </c>
      <c r="AX64" s="159" t="s">
        <v>216</v>
      </c>
      <c r="AY64" s="159" t="s">
        <v>216</v>
      </c>
      <c r="AZ64" s="159" t="s">
        <v>216</v>
      </c>
      <c r="BA64" s="159" t="s">
        <v>216</v>
      </c>
      <c r="BB64" s="159" t="s">
        <v>216</v>
      </c>
      <c r="BC64" s="159" t="s">
        <v>216</v>
      </c>
      <c r="BD64" s="159" t="s">
        <v>216</v>
      </c>
      <c r="BE64" s="159" t="s">
        <v>216</v>
      </c>
      <c r="BF64" s="159" t="s">
        <v>216</v>
      </c>
      <c r="BG64" s="159" t="s">
        <v>216</v>
      </c>
      <c r="BH64" s="159" t="s">
        <v>216</v>
      </c>
      <c r="BI64" s="159" t="s">
        <v>216</v>
      </c>
      <c r="BJ64" s="159" t="s">
        <v>216</v>
      </c>
      <c r="BK64" s="159" t="s">
        <v>216</v>
      </c>
      <c r="BL64" s="159" t="s">
        <v>216</v>
      </c>
      <c r="BM64" s="159" t="s">
        <v>216</v>
      </c>
      <c r="BN64" s="159" t="s">
        <v>216</v>
      </c>
      <c r="BO64" s="159" t="s">
        <v>216</v>
      </c>
      <c r="BP64" s="159" t="s">
        <v>216</v>
      </c>
      <c r="BQ64" s="159" t="s">
        <v>216</v>
      </c>
      <c r="BR64" s="159" t="s">
        <v>216</v>
      </c>
      <c r="BS64" s="159" t="s">
        <v>216</v>
      </c>
      <c r="BT64" s="159" t="s">
        <v>216</v>
      </c>
    </row>
    <row r="65" spans="1:72" s="114" customFormat="1" hidden="1">
      <c r="A65" s="110" t="s">
        <v>283</v>
      </c>
      <c r="B65" s="111" t="s">
        <v>284</v>
      </c>
      <c r="C65" s="112" t="s">
        <v>313</v>
      </c>
      <c r="D65" s="113" t="s">
        <v>314</v>
      </c>
      <c r="E65" s="112" t="s">
        <v>266</v>
      </c>
      <c r="F65" s="112" t="s">
        <v>216</v>
      </c>
      <c r="G65" s="163">
        <v>3.0897294450903399</v>
      </c>
      <c r="H65" s="163">
        <v>4.0970029175183704</v>
      </c>
      <c r="I65" s="163">
        <v>4.7066351327834104</v>
      </c>
      <c r="J65" s="163">
        <v>3.81846559612362</v>
      </c>
      <c r="K65" s="163">
        <v>5.5964261178029098</v>
      </c>
      <c r="L65" s="163">
        <v>3.2788609039346799</v>
      </c>
      <c r="M65" s="163">
        <v>4.5318056528800197</v>
      </c>
      <c r="N65" s="163">
        <v>4.1020341666008697</v>
      </c>
      <c r="O65" s="163">
        <v>4.6771355038255003</v>
      </c>
      <c r="P65" s="163">
        <v>3.6839600947729099</v>
      </c>
      <c r="Q65" s="163">
        <v>4.3990167792171402</v>
      </c>
      <c r="R65" s="163">
        <v>3.6486691892194001</v>
      </c>
      <c r="S65" s="163">
        <v>5.2266561380655698</v>
      </c>
      <c r="T65" s="163">
        <v>4.3003069570625501</v>
      </c>
      <c r="U65" s="163">
        <v>4.3053552827132897</v>
      </c>
      <c r="V65" s="163">
        <v>4.3515521812140801</v>
      </c>
      <c r="W65" s="163">
        <v>3.0421159154542399</v>
      </c>
      <c r="X65" s="163">
        <v>4.3852466168822302</v>
      </c>
      <c r="Y65" s="163">
        <v>3.1504364733664598</v>
      </c>
      <c r="Z65" s="163">
        <v>4.9099324578061996</v>
      </c>
      <c r="AA65" s="163">
        <v>4.4918558018125099</v>
      </c>
      <c r="AB65" s="163">
        <v>4.36748372874069</v>
      </c>
      <c r="AC65" s="163">
        <v>4.0880333519371499</v>
      </c>
      <c r="AD65" s="163">
        <v>4.6278424854368998</v>
      </c>
      <c r="AE65" s="163">
        <v>4.7042445054625004</v>
      </c>
      <c r="AF65" s="163">
        <v>3.3319471648830401</v>
      </c>
      <c r="AG65" s="163">
        <v>4.8393865405191203</v>
      </c>
      <c r="AH65" s="163">
        <v>4.7449530246170797</v>
      </c>
      <c r="AI65" s="163">
        <v>2.5791372019359602</v>
      </c>
      <c r="AJ65" s="163">
        <v>5.3995411159854703</v>
      </c>
      <c r="AK65" s="163">
        <v>3.70646928693336</v>
      </c>
      <c r="AL65" s="163">
        <v>4.59977361304081</v>
      </c>
      <c r="AM65" s="163">
        <v>4.7428344842733097</v>
      </c>
      <c r="AN65" s="163">
        <v>4.2747702889483703</v>
      </c>
      <c r="AO65" s="163">
        <v>3.2228476156238202</v>
      </c>
      <c r="AP65" s="163">
        <v>3.6707231685505701</v>
      </c>
      <c r="AQ65" s="163">
        <v>3.89615555130325</v>
      </c>
      <c r="AR65" s="163">
        <v>4.69204715255841</v>
      </c>
      <c r="AS65" s="163">
        <v>5.7135606599013604</v>
      </c>
      <c r="AT65" s="163">
        <v>5.5334154834766602</v>
      </c>
      <c r="AU65" s="163">
        <v>4.5551998884061504</v>
      </c>
      <c r="AV65" s="163">
        <v>3.8878819184407498</v>
      </c>
      <c r="AW65" s="163">
        <v>5.1630959501603497</v>
      </c>
      <c r="AX65" s="163">
        <v>3.2672896674933698</v>
      </c>
      <c r="AY65" s="163">
        <v>3.9726644019180801</v>
      </c>
      <c r="AZ65" s="163">
        <v>5.1451587329842399</v>
      </c>
      <c r="BA65" s="163">
        <v>5.7469084608812002</v>
      </c>
      <c r="BB65" s="163">
        <v>5.6562704971051598</v>
      </c>
      <c r="BC65" s="163">
        <v>3.57658483886649</v>
      </c>
      <c r="BD65" s="163">
        <v>4.0375527274683698</v>
      </c>
      <c r="BE65" s="163">
        <v>5.0687432050660401</v>
      </c>
      <c r="BF65" s="163">
        <v>5.2066127532249604</v>
      </c>
      <c r="BG65" s="163">
        <v>4.1398592797136997</v>
      </c>
      <c r="BH65" s="163">
        <v>2.4541710232314302</v>
      </c>
      <c r="BI65" s="163">
        <v>3.1249997974182899</v>
      </c>
      <c r="BJ65" s="163">
        <v>3.9695903533347199</v>
      </c>
      <c r="BK65" s="163">
        <v>4.05766983119375</v>
      </c>
      <c r="BL65" s="163">
        <v>4.1163324964698003</v>
      </c>
      <c r="BM65" s="163">
        <v>5.2471852748842096</v>
      </c>
      <c r="BN65" s="163">
        <v>4.6654001817914796</v>
      </c>
      <c r="BO65" s="163">
        <v>4.6270578638145796</v>
      </c>
      <c r="BP65" s="163">
        <v>3.6167161123638398</v>
      </c>
      <c r="BQ65" s="163">
        <v>4.4308102479073597</v>
      </c>
      <c r="BR65" s="163">
        <v>4.5022150483674901</v>
      </c>
      <c r="BS65" s="163">
        <v>4.3242262322738902</v>
      </c>
      <c r="BT65" s="163">
        <v>3.8757107692269299</v>
      </c>
    </row>
    <row r="66" spans="1:72" s="114" customFormat="1" hidden="1">
      <c r="A66" s="110" t="s">
        <v>283</v>
      </c>
      <c r="B66" s="111" t="s">
        <v>284</v>
      </c>
      <c r="C66" s="112" t="s">
        <v>315</v>
      </c>
      <c r="D66" s="113" t="s">
        <v>316</v>
      </c>
      <c r="E66" s="112" t="s">
        <v>287</v>
      </c>
      <c r="F66" s="112" t="s">
        <v>288</v>
      </c>
      <c r="G66" s="159">
        <v>0.51070481557934</v>
      </c>
      <c r="H66" s="159">
        <v>0.50966736111816902</v>
      </c>
      <c r="I66" s="159">
        <v>0.24455187649645899</v>
      </c>
      <c r="J66" s="159">
        <v>0.46946175619150998</v>
      </c>
      <c r="K66" s="159">
        <v>0.205933028200837</v>
      </c>
      <c r="L66" s="159">
        <v>0.41208482782863898</v>
      </c>
      <c r="M66" s="159">
        <v>0.77481322905785799</v>
      </c>
      <c r="N66" s="159">
        <v>0.53332928339001795</v>
      </c>
      <c r="O66" s="159">
        <v>0.20620083278908499</v>
      </c>
      <c r="P66" s="159">
        <v>0.35891200335782802</v>
      </c>
      <c r="Q66" s="159">
        <v>0.92951167778248001</v>
      </c>
      <c r="R66" s="159">
        <v>0.39764767222662101</v>
      </c>
      <c r="S66" s="159">
        <v>0.63485360135400004</v>
      </c>
      <c r="T66" s="159">
        <v>0.36537552519871902</v>
      </c>
      <c r="U66" s="159">
        <v>0.31050801986054799</v>
      </c>
      <c r="V66" s="159">
        <v>0.41780111793388203</v>
      </c>
      <c r="W66" s="159">
        <v>0.33558553067581798</v>
      </c>
      <c r="X66" s="159">
        <v>0.28526203224653202</v>
      </c>
      <c r="Y66" s="159">
        <v>0.61835549353875696</v>
      </c>
      <c r="Z66" s="159">
        <v>0.54896778431054905</v>
      </c>
      <c r="AA66" s="159">
        <v>0.14815671520389601</v>
      </c>
      <c r="AB66" s="159">
        <v>0.29817693613256602</v>
      </c>
      <c r="AC66" s="159">
        <v>0.24707602159394901</v>
      </c>
      <c r="AD66" s="159">
        <v>0.38339082185309997</v>
      </c>
      <c r="AE66" s="159">
        <v>0.32307631682006999</v>
      </c>
      <c r="AF66" s="159">
        <v>0.60142399760746701</v>
      </c>
      <c r="AG66" s="159">
        <v>0.54173351166268202</v>
      </c>
      <c r="AH66" s="159">
        <v>0.199327419760466</v>
      </c>
      <c r="AI66" s="159">
        <v>0.825767382444341</v>
      </c>
      <c r="AJ66" s="159">
        <v>0.75483635985948705</v>
      </c>
      <c r="AK66" s="159">
        <v>0.64247005877308705</v>
      </c>
      <c r="AL66" s="159">
        <v>0.44416182741183802</v>
      </c>
      <c r="AM66" s="159">
        <v>0.19086598834776</v>
      </c>
      <c r="AN66" s="159">
        <v>0.23853235476725401</v>
      </c>
      <c r="AO66" s="159">
        <v>0.57011004184271297</v>
      </c>
      <c r="AP66" s="159">
        <v>0.14106062664698299</v>
      </c>
      <c r="AQ66" s="159">
        <v>0.32255392501756802</v>
      </c>
      <c r="AR66" s="159">
        <v>0.22147788262879001</v>
      </c>
      <c r="AS66" s="159">
        <v>0.191720471203431</v>
      </c>
      <c r="AT66" s="159">
        <v>0.15572752579596999</v>
      </c>
      <c r="AU66" s="159">
        <v>0.52149187698954402</v>
      </c>
      <c r="AV66" s="159">
        <v>0.260392013295414</v>
      </c>
      <c r="AW66" s="159">
        <v>0.22886125491944101</v>
      </c>
      <c r="AX66" s="159">
        <v>0.84507392387444202</v>
      </c>
      <c r="AY66" s="159">
        <v>0.225831916005232</v>
      </c>
      <c r="AZ66" s="159">
        <v>5.6969597926989003E-2</v>
      </c>
      <c r="BA66" s="159">
        <v>0.20064953766232299</v>
      </c>
      <c r="BB66" s="159">
        <v>0.15146475844788801</v>
      </c>
      <c r="BC66" s="159">
        <v>0.31028065907544</v>
      </c>
      <c r="BD66" s="159">
        <v>0.50741159726298202</v>
      </c>
      <c r="BE66" s="159">
        <v>0.26719525856820497</v>
      </c>
      <c r="BF66" s="159">
        <v>0.103157353569819</v>
      </c>
      <c r="BG66" s="159">
        <v>0.50104239629233704</v>
      </c>
      <c r="BH66" s="159">
        <v>0.24705896168342201</v>
      </c>
      <c r="BI66" s="159">
        <v>0.54370014676184397</v>
      </c>
      <c r="BJ66" s="159">
        <v>0.15548455557971899</v>
      </c>
      <c r="BK66" s="159">
        <v>0.46960830511616403</v>
      </c>
      <c r="BL66" s="159">
        <v>0.28232469070212202</v>
      </c>
      <c r="BM66" s="159">
        <v>0.60530393174312902</v>
      </c>
      <c r="BN66" s="159">
        <v>0.243139437306538</v>
      </c>
      <c r="BO66" s="159">
        <v>0.27079813708943701</v>
      </c>
      <c r="BP66" s="159">
        <v>0.19544354077927401</v>
      </c>
      <c r="BQ66" s="159">
        <v>0.204080602640968</v>
      </c>
      <c r="BR66" s="159">
        <v>0.44086361702526</v>
      </c>
      <c r="BS66" s="159">
        <v>0.15737670631907399</v>
      </c>
      <c r="BT66" s="159">
        <v>0.386721157665735</v>
      </c>
    </row>
    <row r="67" spans="1:72" s="114" customFormat="1" hidden="1">
      <c r="A67" s="110" t="s">
        <v>283</v>
      </c>
      <c r="B67" s="111" t="s">
        <v>284</v>
      </c>
      <c r="C67" s="112" t="s">
        <v>315</v>
      </c>
      <c r="D67" s="113" t="s">
        <v>316</v>
      </c>
      <c r="E67" s="112" t="s">
        <v>289</v>
      </c>
      <c r="F67" s="112" t="s">
        <v>290</v>
      </c>
      <c r="G67" s="159" t="s">
        <v>216</v>
      </c>
      <c r="H67" s="159">
        <v>5.3138542060078897E-2</v>
      </c>
      <c r="I67" s="159">
        <v>3.2062439137204399E-2</v>
      </c>
      <c r="J67" s="159">
        <v>4.0219887799124304E-3</v>
      </c>
      <c r="K67" s="159" t="s">
        <v>216</v>
      </c>
      <c r="L67" s="159">
        <v>4.7125373594674398E-2</v>
      </c>
      <c r="M67" s="159">
        <v>6.4935046271601803E-3</v>
      </c>
      <c r="N67" s="159">
        <v>1.1481683981728901E-2</v>
      </c>
      <c r="O67" s="159">
        <v>4.62790465232783E-2</v>
      </c>
      <c r="P67" s="159">
        <v>2.4531185350947299E-2</v>
      </c>
      <c r="Q67" s="159">
        <v>2.4440065870927402E-3</v>
      </c>
      <c r="R67" s="159">
        <v>3.9039360437000799E-2</v>
      </c>
      <c r="S67" s="159">
        <v>5.6634291180434103E-3</v>
      </c>
      <c r="T67" s="159">
        <v>1.11694677881586E-2</v>
      </c>
      <c r="U67" s="159">
        <v>0.13038400816847601</v>
      </c>
      <c r="V67" s="159" t="s">
        <v>216</v>
      </c>
      <c r="W67" s="159" t="s">
        <v>216</v>
      </c>
      <c r="X67" s="159">
        <v>2.6118555563752299E-3</v>
      </c>
      <c r="Y67" s="159">
        <v>1.25414975109963E-2</v>
      </c>
      <c r="Z67" s="159" t="s">
        <v>216</v>
      </c>
      <c r="AA67" s="159" t="s">
        <v>216</v>
      </c>
      <c r="AB67" s="159">
        <v>2.3436027885711301E-2</v>
      </c>
      <c r="AC67" s="159" t="s">
        <v>216</v>
      </c>
      <c r="AD67" s="159" t="s">
        <v>216</v>
      </c>
      <c r="AE67" s="159" t="s">
        <v>216</v>
      </c>
      <c r="AF67" s="159" t="s">
        <v>216</v>
      </c>
      <c r="AG67" s="159">
        <v>9.2490078143965902E-3</v>
      </c>
      <c r="AH67" s="159">
        <v>4.0234241870977898E-2</v>
      </c>
      <c r="AI67" s="159" t="s">
        <v>216</v>
      </c>
      <c r="AJ67" s="159">
        <v>3.4387938161058299E-3</v>
      </c>
      <c r="AK67" s="159">
        <v>1.7404556670844399E-2</v>
      </c>
      <c r="AL67" s="159" t="s">
        <v>216</v>
      </c>
      <c r="AM67" s="159">
        <v>1.08833448945582E-2</v>
      </c>
      <c r="AN67" s="159">
        <v>2.3727313587503299E-2</v>
      </c>
      <c r="AO67" s="159" t="s">
        <v>216</v>
      </c>
      <c r="AP67" s="159">
        <v>1.3967911165274001E-2</v>
      </c>
      <c r="AQ67" s="159">
        <v>2.1912432720993399E-2</v>
      </c>
      <c r="AR67" s="159">
        <v>4.0314827047957698E-2</v>
      </c>
      <c r="AS67" s="159" t="s">
        <v>216</v>
      </c>
      <c r="AT67" s="159">
        <v>2.82384525311472E-4</v>
      </c>
      <c r="AU67" s="159">
        <v>1.6607095698587301E-2</v>
      </c>
      <c r="AV67" s="159">
        <v>7.7151996777625404E-3</v>
      </c>
      <c r="AW67" s="159">
        <v>1.15737349451446E-2</v>
      </c>
      <c r="AX67" s="159" t="s">
        <v>216</v>
      </c>
      <c r="AY67" s="159">
        <v>1.52620452497048E-2</v>
      </c>
      <c r="AZ67" s="159">
        <v>4.1928811184039298E-3</v>
      </c>
      <c r="BA67" s="159" t="s">
        <v>216</v>
      </c>
      <c r="BB67" s="159">
        <v>1.47483706236896E-2</v>
      </c>
      <c r="BC67" s="159">
        <v>1.8432784313296299E-2</v>
      </c>
      <c r="BD67" s="159" t="s">
        <v>216</v>
      </c>
      <c r="BE67" s="159">
        <v>3.8897344837732599E-3</v>
      </c>
      <c r="BF67" s="159">
        <v>9.5394736752785793E-3</v>
      </c>
      <c r="BG67" s="159">
        <v>3.0886599783391502E-2</v>
      </c>
      <c r="BH67" s="159">
        <v>1.8530672904500899E-2</v>
      </c>
      <c r="BI67" s="159">
        <v>3.4831017924277498E-4</v>
      </c>
      <c r="BJ67" s="159">
        <v>4.6587346967216699E-4</v>
      </c>
      <c r="BK67" s="159" t="s">
        <v>216</v>
      </c>
      <c r="BL67" s="159">
        <v>4.6568245363053503E-3</v>
      </c>
      <c r="BM67" s="159">
        <v>3.52595973447435E-4</v>
      </c>
      <c r="BN67" s="159" t="s">
        <v>216</v>
      </c>
      <c r="BO67" s="159">
        <v>1.4463586874913E-2</v>
      </c>
      <c r="BP67" s="159">
        <v>3.3637127028121397E-2</v>
      </c>
      <c r="BQ67" s="159">
        <v>2.5837825520820298E-2</v>
      </c>
      <c r="BR67" s="159" t="s">
        <v>216</v>
      </c>
      <c r="BS67" s="159">
        <v>1.2096816742511099E-2</v>
      </c>
      <c r="BT67" s="159">
        <v>0.18965629486848501</v>
      </c>
    </row>
    <row r="68" spans="1:72" s="114" customFormat="1" hidden="1">
      <c r="A68" s="110" t="s">
        <v>283</v>
      </c>
      <c r="B68" s="111" t="s">
        <v>284</v>
      </c>
      <c r="C68" s="112" t="s">
        <v>315</v>
      </c>
      <c r="D68" s="113" t="s">
        <v>316</v>
      </c>
      <c r="E68" s="112" t="s">
        <v>291</v>
      </c>
      <c r="F68" s="112" t="s">
        <v>292</v>
      </c>
      <c r="G68" s="159">
        <v>0.36236461781306001</v>
      </c>
      <c r="H68" s="159">
        <v>0.38956763647132397</v>
      </c>
      <c r="I68" s="159">
        <v>0.69920413873385001</v>
      </c>
      <c r="J68" s="159">
        <v>0.51338525472979901</v>
      </c>
      <c r="K68" s="159">
        <v>0.786017729374755</v>
      </c>
      <c r="L68" s="159">
        <v>0.49226021857631203</v>
      </c>
      <c r="M68" s="159">
        <v>0.20397388643542</v>
      </c>
      <c r="N68" s="159">
        <v>0.43222566466479601</v>
      </c>
      <c r="O68" s="159">
        <v>0.74611660841414995</v>
      </c>
      <c r="P68" s="159">
        <v>0.61655681129122497</v>
      </c>
      <c r="Q68" s="159">
        <v>5.0880203896000398E-2</v>
      </c>
      <c r="R68" s="159">
        <v>0.50812705604032304</v>
      </c>
      <c r="S68" s="159">
        <v>0.355916400021007</v>
      </c>
      <c r="T68" s="159">
        <v>0.51020220589606602</v>
      </c>
      <c r="U68" s="159">
        <v>0.52514315844467396</v>
      </c>
      <c r="V68" s="159">
        <v>0.55633558686207696</v>
      </c>
      <c r="W68" s="159">
        <v>0.64252726240090596</v>
      </c>
      <c r="X68" s="159">
        <v>0.71212611219709299</v>
      </c>
      <c r="Y68" s="159">
        <v>0.36605541143690101</v>
      </c>
      <c r="Z68" s="159">
        <v>0.44541885314886098</v>
      </c>
      <c r="AA68" s="159">
        <v>0.78795237399739304</v>
      </c>
      <c r="AB68" s="159">
        <v>0.62240728775427301</v>
      </c>
      <c r="AC68" s="159">
        <v>0.75292397840605096</v>
      </c>
      <c r="AD68" s="159">
        <v>0.59415287991366605</v>
      </c>
      <c r="AE68" s="159">
        <v>0.67692368317993001</v>
      </c>
      <c r="AF68" s="159">
        <v>0.37626818285754599</v>
      </c>
      <c r="AG68" s="159">
        <v>0.35370718592165901</v>
      </c>
      <c r="AH68" s="159">
        <v>0.73674156958131898</v>
      </c>
      <c r="AI68" s="159">
        <v>0.174232617555659</v>
      </c>
      <c r="AJ68" s="159">
        <v>0.21929577432502001</v>
      </c>
      <c r="AK68" s="159">
        <v>0.27776256185465398</v>
      </c>
      <c r="AL68" s="159">
        <v>0.55583817258816204</v>
      </c>
      <c r="AM68" s="159">
        <v>0.76036319188177004</v>
      </c>
      <c r="AN68" s="159">
        <v>0.72418883682933199</v>
      </c>
      <c r="AO68" s="159">
        <v>0.39544700546632799</v>
      </c>
      <c r="AP68" s="159">
        <v>0.78378278431841597</v>
      </c>
      <c r="AQ68" s="159">
        <v>0.60391995559238298</v>
      </c>
      <c r="AR68" s="159">
        <v>0.67235075970560798</v>
      </c>
      <c r="AS68" s="159">
        <v>0.804437484246874</v>
      </c>
      <c r="AT68" s="159">
        <v>0.83606159925230605</v>
      </c>
      <c r="AU68" s="159">
        <v>0.43781385083839602</v>
      </c>
      <c r="AV68" s="159">
        <v>0.704973230576737</v>
      </c>
      <c r="AW68" s="159">
        <v>0.759565010135414</v>
      </c>
      <c r="AX68" s="159">
        <v>0.109320621608904</v>
      </c>
      <c r="AY68" s="159">
        <v>0.75088549356830503</v>
      </c>
      <c r="AZ68" s="159">
        <v>0.91132062469984398</v>
      </c>
      <c r="BA68" s="159">
        <v>0.79935046233767704</v>
      </c>
      <c r="BB68" s="159">
        <v>0.83378687092842196</v>
      </c>
      <c r="BC68" s="159">
        <v>0.64831732022232902</v>
      </c>
      <c r="BD68" s="159">
        <v>0.471817217171285</v>
      </c>
      <c r="BE68" s="159">
        <v>0.63445146407127095</v>
      </c>
      <c r="BF68" s="159">
        <v>0.74134308865923904</v>
      </c>
      <c r="BG68" s="159">
        <v>0.46807100392427198</v>
      </c>
      <c r="BH68" s="159">
        <v>0.73441036541207705</v>
      </c>
      <c r="BI68" s="159">
        <v>0.455951543058914</v>
      </c>
      <c r="BJ68" s="159">
        <v>0.71107864206150195</v>
      </c>
      <c r="BK68" s="159">
        <v>0.44883059138636799</v>
      </c>
      <c r="BL68" s="159">
        <v>0.71214488609455295</v>
      </c>
      <c r="BM68" s="159">
        <v>0.39036212555011102</v>
      </c>
      <c r="BN68" s="159">
        <v>0.70399647066885995</v>
      </c>
      <c r="BO68" s="159">
        <v>0.71473827603564999</v>
      </c>
      <c r="BP68" s="159">
        <v>0.72463356409590196</v>
      </c>
      <c r="BQ68" s="159">
        <v>0.680289223912938</v>
      </c>
      <c r="BR68" s="159">
        <v>0.55913638297474</v>
      </c>
      <c r="BS68" s="159">
        <v>0.83052647693841497</v>
      </c>
      <c r="BT68" s="159">
        <v>0.40866497943350699</v>
      </c>
    </row>
    <row r="69" spans="1:72" s="114" customFormat="1" hidden="1">
      <c r="A69" s="110" t="s">
        <v>283</v>
      </c>
      <c r="B69" s="111" t="s">
        <v>284</v>
      </c>
      <c r="C69" s="112" t="s">
        <v>315</v>
      </c>
      <c r="D69" s="113" t="s">
        <v>316</v>
      </c>
      <c r="E69" s="112" t="s">
        <v>297</v>
      </c>
      <c r="F69" s="112" t="s">
        <v>298</v>
      </c>
      <c r="G69" s="159">
        <v>0.113532935541676</v>
      </c>
      <c r="H69" s="159">
        <v>4.7626460350428501E-2</v>
      </c>
      <c r="I69" s="159">
        <v>8.0605152108287094E-3</v>
      </c>
      <c r="J69" s="159">
        <v>1.31310002987784E-2</v>
      </c>
      <c r="K69" s="159">
        <v>8.0492424244081508E-3</v>
      </c>
      <c r="L69" s="159">
        <v>2.8413349129300401E-2</v>
      </c>
      <c r="M69" s="159" t="s">
        <v>216</v>
      </c>
      <c r="N69" s="159">
        <v>2.2963367963457899E-2</v>
      </c>
      <c r="O69" s="159" t="s">
        <v>216</v>
      </c>
      <c r="P69" s="159" t="s">
        <v>216</v>
      </c>
      <c r="Q69" s="159">
        <v>1.9132546568007001E-3</v>
      </c>
      <c r="R69" s="159">
        <v>5.5185911296055198E-2</v>
      </c>
      <c r="S69" s="159">
        <v>3.5665695069494801E-3</v>
      </c>
      <c r="T69" s="159">
        <v>0.113252801117056</v>
      </c>
      <c r="U69" s="159">
        <v>3.3964813526301103E-2</v>
      </c>
      <c r="V69" s="159" t="s">
        <v>216</v>
      </c>
      <c r="W69" s="159" t="s">
        <v>216</v>
      </c>
      <c r="X69" s="159" t="s">
        <v>216</v>
      </c>
      <c r="Y69" s="159">
        <v>3.0475975133461598E-3</v>
      </c>
      <c r="Z69" s="159">
        <v>5.6133625405894103E-3</v>
      </c>
      <c r="AA69" s="159">
        <v>5.55141050222481E-2</v>
      </c>
      <c r="AB69" s="159">
        <v>5.5979748227449298E-2</v>
      </c>
      <c r="AC69" s="159" t="s">
        <v>216</v>
      </c>
      <c r="AD69" s="159">
        <v>2.2456298233234001E-2</v>
      </c>
      <c r="AE69" s="159" t="s">
        <v>216</v>
      </c>
      <c r="AF69" s="159">
        <v>2.23078195349866E-2</v>
      </c>
      <c r="AG69" s="159">
        <v>9.5310294601261905E-2</v>
      </c>
      <c r="AH69" s="159">
        <v>1.0402678870854E-2</v>
      </c>
      <c r="AI69" s="159" t="s">
        <v>216</v>
      </c>
      <c r="AJ69" s="159">
        <v>2.0125865095005101E-2</v>
      </c>
      <c r="AK69" s="159">
        <v>4.5399341634200799E-2</v>
      </c>
      <c r="AL69" s="159" t="s">
        <v>216</v>
      </c>
      <c r="AM69" s="159">
        <v>2.9225745468841501E-2</v>
      </c>
      <c r="AN69" s="159">
        <v>1.35514948159105E-2</v>
      </c>
      <c r="AO69" s="159">
        <v>3.4442952690958997E-2</v>
      </c>
      <c r="AP69" s="159" t="s">
        <v>216</v>
      </c>
      <c r="AQ69" s="159">
        <v>5.1613686669055497E-2</v>
      </c>
      <c r="AR69" s="159">
        <v>6.5708616007790405E-2</v>
      </c>
      <c r="AS69" s="159">
        <v>3.84204454969577E-3</v>
      </c>
      <c r="AT69" s="159" t="s">
        <v>216</v>
      </c>
      <c r="AU69" s="159">
        <v>3.7159938170423798E-3</v>
      </c>
      <c r="AV69" s="159">
        <v>1.2129179482527499E-2</v>
      </c>
      <c r="AW69" s="159" t="s">
        <v>216</v>
      </c>
      <c r="AX69" s="159" t="s">
        <v>216</v>
      </c>
      <c r="AY69" s="159" t="s">
        <v>216</v>
      </c>
      <c r="AZ69" s="159">
        <v>2.7516896254762498E-2</v>
      </c>
      <c r="BA69" s="159" t="s">
        <v>216</v>
      </c>
      <c r="BB69" s="159" t="s">
        <v>216</v>
      </c>
      <c r="BC69" s="159">
        <v>2.2969236388934701E-2</v>
      </c>
      <c r="BD69" s="159">
        <v>1.18566987286109E-2</v>
      </c>
      <c r="BE69" s="159">
        <v>9.4463542876750101E-2</v>
      </c>
      <c r="BF69" s="159">
        <v>0.124273054026404</v>
      </c>
      <c r="BG69" s="159" t="s">
        <v>216</v>
      </c>
      <c r="BH69" s="159" t="s">
        <v>216</v>
      </c>
      <c r="BI69" s="159" t="s">
        <v>216</v>
      </c>
      <c r="BJ69" s="159">
        <v>0.132970928889107</v>
      </c>
      <c r="BK69" s="159" t="s">
        <v>216</v>
      </c>
      <c r="BL69" s="159" t="s">
        <v>216</v>
      </c>
      <c r="BM69" s="159" t="s">
        <v>216</v>
      </c>
      <c r="BN69" s="159">
        <v>1.15827133799401E-2</v>
      </c>
      <c r="BO69" s="159" t="s">
        <v>216</v>
      </c>
      <c r="BP69" s="159">
        <v>2.26791363770187E-2</v>
      </c>
      <c r="BQ69" s="159">
        <v>8.0650895034178494E-2</v>
      </c>
      <c r="BR69" s="159" t="s">
        <v>216</v>
      </c>
      <c r="BS69" s="159" t="s">
        <v>216</v>
      </c>
      <c r="BT69" s="159">
        <v>1.0131718285655501E-2</v>
      </c>
    </row>
    <row r="70" spans="1:72" s="114" customFormat="1" hidden="1">
      <c r="A70" s="110" t="s">
        <v>283</v>
      </c>
      <c r="B70" s="111" t="s">
        <v>284</v>
      </c>
      <c r="C70" s="112" t="s">
        <v>315</v>
      </c>
      <c r="D70" s="113" t="s">
        <v>316</v>
      </c>
      <c r="E70" s="112" t="s">
        <v>293</v>
      </c>
      <c r="F70" s="112" t="s">
        <v>294</v>
      </c>
      <c r="G70" s="159">
        <v>1.33976310659236E-2</v>
      </c>
      <c r="H70" s="159" t="s">
        <v>216</v>
      </c>
      <c r="I70" s="159">
        <v>1.6121030421657401E-2</v>
      </c>
      <c r="J70" s="159" t="s">
        <v>216</v>
      </c>
      <c r="K70" s="159" t="s">
        <v>216</v>
      </c>
      <c r="L70" s="159" t="s">
        <v>216</v>
      </c>
      <c r="M70" s="159">
        <v>3.7693921038549302E-5</v>
      </c>
      <c r="N70" s="159" t="s">
        <v>216</v>
      </c>
      <c r="O70" s="159" t="s">
        <v>216</v>
      </c>
      <c r="P70" s="159" t="s">
        <v>216</v>
      </c>
      <c r="Q70" s="159" t="s">
        <v>216</v>
      </c>
      <c r="R70" s="159" t="s">
        <v>216</v>
      </c>
      <c r="S70" s="159" t="s">
        <v>216</v>
      </c>
      <c r="T70" s="159" t="s">
        <v>216</v>
      </c>
      <c r="U70" s="159" t="s">
        <v>216</v>
      </c>
      <c r="V70" s="159" t="s">
        <v>216</v>
      </c>
      <c r="W70" s="159">
        <v>1.1068388613231599E-2</v>
      </c>
      <c r="X70" s="159" t="s">
        <v>216</v>
      </c>
      <c r="Y70" s="159" t="s">
        <v>216</v>
      </c>
      <c r="Z70" s="159" t="s">
        <v>216</v>
      </c>
      <c r="AA70" s="159" t="s">
        <v>216</v>
      </c>
      <c r="AB70" s="159" t="s">
        <v>216</v>
      </c>
      <c r="AC70" s="159" t="s">
        <v>216</v>
      </c>
      <c r="AD70" s="159" t="s">
        <v>216</v>
      </c>
      <c r="AE70" s="159" t="s">
        <v>216</v>
      </c>
      <c r="AF70" s="159" t="s">
        <v>216</v>
      </c>
      <c r="AG70" s="159" t="s">
        <v>216</v>
      </c>
      <c r="AH70" s="159">
        <v>1.32940899163822E-2</v>
      </c>
      <c r="AI70" s="159" t="s">
        <v>216</v>
      </c>
      <c r="AJ70" s="159" t="s">
        <v>216</v>
      </c>
      <c r="AK70" s="159">
        <v>1.21901779632401E-2</v>
      </c>
      <c r="AL70" s="159" t="s">
        <v>216</v>
      </c>
      <c r="AM70" s="159" t="s">
        <v>216</v>
      </c>
      <c r="AN70" s="159" t="s">
        <v>216</v>
      </c>
      <c r="AO70" s="159" t="s">
        <v>216</v>
      </c>
      <c r="AP70" s="159">
        <v>6.1188677869327301E-2</v>
      </c>
      <c r="AQ70" s="159" t="s">
        <v>216</v>
      </c>
      <c r="AR70" s="159">
        <v>1.47914609853924E-4</v>
      </c>
      <c r="AS70" s="159" t="s">
        <v>216</v>
      </c>
      <c r="AT70" s="159">
        <v>7.9284904264131408E-3</v>
      </c>
      <c r="AU70" s="159">
        <v>2.5329122720893198E-3</v>
      </c>
      <c r="AV70" s="159" t="s">
        <v>216</v>
      </c>
      <c r="AW70" s="159" t="s">
        <v>216</v>
      </c>
      <c r="AX70" s="159" t="s">
        <v>216</v>
      </c>
      <c r="AY70" s="159">
        <v>8.0205451767584902E-3</v>
      </c>
      <c r="AZ70" s="159" t="s">
        <v>216</v>
      </c>
      <c r="BA70" s="159" t="s">
        <v>216</v>
      </c>
      <c r="BB70" s="159" t="s">
        <v>216</v>
      </c>
      <c r="BC70" s="159" t="s">
        <v>216</v>
      </c>
      <c r="BD70" s="159">
        <v>8.9144868371212709E-3</v>
      </c>
      <c r="BE70" s="159" t="s">
        <v>216</v>
      </c>
      <c r="BF70" s="159">
        <v>9.0225563901972193E-3</v>
      </c>
      <c r="BG70" s="159" t="s">
        <v>216</v>
      </c>
      <c r="BH70" s="159" t="s">
        <v>216</v>
      </c>
      <c r="BI70" s="159" t="s">
        <v>216</v>
      </c>
      <c r="BJ70" s="159" t="s">
        <v>216</v>
      </c>
      <c r="BK70" s="159" t="s">
        <v>216</v>
      </c>
      <c r="BL70" s="159">
        <v>8.7359866701950696E-4</v>
      </c>
      <c r="BM70" s="159" t="s">
        <v>216</v>
      </c>
      <c r="BN70" s="159">
        <v>4.1281378644662498E-2</v>
      </c>
      <c r="BO70" s="159" t="s">
        <v>216</v>
      </c>
      <c r="BP70" s="159">
        <v>2.36066317196836E-2</v>
      </c>
      <c r="BQ70" s="159" t="s">
        <v>216</v>
      </c>
      <c r="BR70" s="159" t="s">
        <v>216</v>
      </c>
      <c r="BS70" s="159" t="s">
        <v>216</v>
      </c>
      <c r="BT70" s="159">
        <v>1.64585844330018E-3</v>
      </c>
    </row>
    <row r="71" spans="1:72" s="114" customFormat="1" hidden="1">
      <c r="A71" s="110" t="s">
        <v>283</v>
      </c>
      <c r="B71" s="111" t="s">
        <v>284</v>
      </c>
      <c r="C71" s="112" t="s">
        <v>315</v>
      </c>
      <c r="D71" s="113" t="s">
        <v>316</v>
      </c>
      <c r="E71" s="112" t="s">
        <v>299</v>
      </c>
      <c r="F71" s="112" t="s">
        <v>300</v>
      </c>
      <c r="G71" s="159" t="s">
        <v>216</v>
      </c>
      <c r="H71" s="159" t="s">
        <v>216</v>
      </c>
      <c r="I71" s="159" t="s">
        <v>216</v>
      </c>
      <c r="J71" s="159" t="s">
        <v>216</v>
      </c>
      <c r="K71" s="159" t="s">
        <v>216</v>
      </c>
      <c r="L71" s="159">
        <v>2.0116230871074101E-2</v>
      </c>
      <c r="M71" s="159" t="s">
        <v>216</v>
      </c>
      <c r="N71" s="159" t="s">
        <v>216</v>
      </c>
      <c r="O71" s="159">
        <v>1.40351227348682E-3</v>
      </c>
      <c r="P71" s="159" t="s">
        <v>216</v>
      </c>
      <c r="Q71" s="159">
        <v>1.5250857077625799E-2</v>
      </c>
      <c r="R71" s="159" t="s">
        <v>216</v>
      </c>
      <c r="S71" s="159" t="s">
        <v>216</v>
      </c>
      <c r="T71" s="159" t="s">
        <v>216</v>
      </c>
      <c r="U71" s="159" t="s">
        <v>216</v>
      </c>
      <c r="V71" s="159">
        <v>7.5504811983073401E-4</v>
      </c>
      <c r="W71" s="159">
        <v>1.0818818310043599E-2</v>
      </c>
      <c r="X71" s="159" t="s">
        <v>216</v>
      </c>
      <c r="Y71" s="159" t="s">
        <v>216</v>
      </c>
      <c r="Z71" s="159" t="s">
        <v>216</v>
      </c>
      <c r="AA71" s="159">
        <v>8.3768057764629193E-3</v>
      </c>
      <c r="AB71" s="159" t="s">
        <v>216</v>
      </c>
      <c r="AC71" s="159" t="s">
        <v>216</v>
      </c>
      <c r="AD71" s="159" t="s">
        <v>216</v>
      </c>
      <c r="AE71" s="159" t="s">
        <v>216</v>
      </c>
      <c r="AF71" s="159" t="s">
        <v>216</v>
      </c>
      <c r="AG71" s="159" t="s">
        <v>216</v>
      </c>
      <c r="AH71" s="159" t="s">
        <v>216</v>
      </c>
      <c r="AI71" s="159" t="s">
        <v>216</v>
      </c>
      <c r="AJ71" s="159" t="s">
        <v>216</v>
      </c>
      <c r="AK71" s="159">
        <v>4.3511391677110997E-3</v>
      </c>
      <c r="AL71" s="159" t="s">
        <v>216</v>
      </c>
      <c r="AM71" s="159" t="s">
        <v>216</v>
      </c>
      <c r="AN71" s="159" t="s">
        <v>216</v>
      </c>
      <c r="AO71" s="159" t="s">
        <v>216</v>
      </c>
      <c r="AP71" s="159" t="s">
        <v>216</v>
      </c>
      <c r="AQ71" s="159" t="s">
        <v>216</v>
      </c>
      <c r="AR71" s="159" t="s">
        <v>216</v>
      </c>
      <c r="AS71" s="159" t="s">
        <v>216</v>
      </c>
      <c r="AT71" s="159" t="s">
        <v>216</v>
      </c>
      <c r="AU71" s="159">
        <v>1.8074647273640799E-3</v>
      </c>
      <c r="AV71" s="159">
        <v>1.47903769675585E-2</v>
      </c>
      <c r="AW71" s="159" t="s">
        <v>216</v>
      </c>
      <c r="AX71" s="159">
        <v>4.5605454516654098E-2</v>
      </c>
      <c r="AY71" s="159" t="s">
        <v>216</v>
      </c>
      <c r="AZ71" s="159" t="s">
        <v>216</v>
      </c>
      <c r="BA71" s="159" t="s">
        <v>216</v>
      </c>
      <c r="BB71" s="159" t="s">
        <v>216</v>
      </c>
      <c r="BC71" s="159" t="s">
        <v>216</v>
      </c>
      <c r="BD71" s="159" t="s">
        <v>216</v>
      </c>
      <c r="BE71" s="159" t="s">
        <v>216</v>
      </c>
      <c r="BF71" s="159" t="s">
        <v>216</v>
      </c>
      <c r="BG71" s="159" t="s">
        <v>216</v>
      </c>
      <c r="BH71" s="159" t="s">
        <v>216</v>
      </c>
      <c r="BI71" s="159" t="s">
        <v>216</v>
      </c>
      <c r="BJ71" s="159" t="s">
        <v>216</v>
      </c>
      <c r="BK71" s="159" t="s">
        <v>216</v>
      </c>
      <c r="BL71" s="159" t="s">
        <v>216</v>
      </c>
      <c r="BM71" s="159">
        <v>3.9813467333128603E-3</v>
      </c>
      <c r="BN71" s="159" t="s">
        <v>216</v>
      </c>
      <c r="BO71" s="159" t="s">
        <v>216</v>
      </c>
      <c r="BP71" s="159" t="s">
        <v>216</v>
      </c>
      <c r="BQ71" s="159" t="s">
        <v>216</v>
      </c>
      <c r="BR71" s="159" t="s">
        <v>216</v>
      </c>
      <c r="BS71" s="159" t="s">
        <v>216</v>
      </c>
      <c r="BT71" s="159">
        <v>1.5943614617027601E-3</v>
      </c>
    </row>
    <row r="72" spans="1:72" s="114" customFormat="1" hidden="1">
      <c r="A72" s="110" t="s">
        <v>283</v>
      </c>
      <c r="B72" s="111" t="s">
        <v>284</v>
      </c>
      <c r="C72" s="112" t="s">
        <v>315</v>
      </c>
      <c r="D72" s="113" t="s">
        <v>316</v>
      </c>
      <c r="E72" s="112" t="s">
        <v>295</v>
      </c>
      <c r="F72" s="112" t="s">
        <v>296</v>
      </c>
      <c r="G72" s="159" t="s">
        <v>216</v>
      </c>
      <c r="H72" s="159" t="s">
        <v>216</v>
      </c>
      <c r="I72" s="159" t="s">
        <v>216</v>
      </c>
      <c r="J72" s="159" t="s">
        <v>216</v>
      </c>
      <c r="K72" s="159" t="s">
        <v>216</v>
      </c>
      <c r="L72" s="159" t="s">
        <v>216</v>
      </c>
      <c r="M72" s="159">
        <v>1.46816859585232E-2</v>
      </c>
      <c r="N72" s="159" t="s">
        <v>216</v>
      </c>
      <c r="O72" s="159" t="s">
        <v>216</v>
      </c>
      <c r="P72" s="159" t="s">
        <v>216</v>
      </c>
      <c r="Q72" s="159" t="s">
        <v>216</v>
      </c>
      <c r="R72" s="159" t="s">
        <v>216</v>
      </c>
      <c r="S72" s="159" t="s">
        <v>216</v>
      </c>
      <c r="T72" s="159" t="s">
        <v>216</v>
      </c>
      <c r="U72" s="159" t="s">
        <v>216</v>
      </c>
      <c r="V72" s="159">
        <v>2.5108247084210202E-2</v>
      </c>
      <c r="W72" s="159" t="s">
        <v>216</v>
      </c>
      <c r="X72" s="159" t="s">
        <v>216</v>
      </c>
      <c r="Y72" s="159" t="s">
        <v>216</v>
      </c>
      <c r="Z72" s="159" t="s">
        <v>216</v>
      </c>
      <c r="AA72" s="159" t="s">
        <v>216</v>
      </c>
      <c r="AB72" s="159" t="s">
        <v>216</v>
      </c>
      <c r="AC72" s="159" t="s">
        <v>216</v>
      </c>
      <c r="AD72" s="159" t="s">
        <v>216</v>
      </c>
      <c r="AE72" s="159" t="s">
        <v>216</v>
      </c>
      <c r="AF72" s="159" t="s">
        <v>216</v>
      </c>
      <c r="AG72" s="159" t="s">
        <v>216</v>
      </c>
      <c r="AH72" s="159" t="s">
        <v>216</v>
      </c>
      <c r="AI72" s="159" t="s">
        <v>216</v>
      </c>
      <c r="AJ72" s="159">
        <v>2.3032069043814399E-3</v>
      </c>
      <c r="AK72" s="159">
        <v>4.2216393626187801E-4</v>
      </c>
      <c r="AL72" s="159" t="s">
        <v>216</v>
      </c>
      <c r="AM72" s="159">
        <v>8.6617294070699107E-3</v>
      </c>
      <c r="AN72" s="159" t="s">
        <v>216</v>
      </c>
      <c r="AO72" s="159" t="s">
        <v>216</v>
      </c>
      <c r="AP72" s="159" t="s">
        <v>216</v>
      </c>
      <c r="AQ72" s="159" t="s">
        <v>216</v>
      </c>
      <c r="AR72" s="159" t="s">
        <v>216</v>
      </c>
      <c r="AS72" s="159" t="s">
        <v>216</v>
      </c>
      <c r="AT72" s="159" t="s">
        <v>216</v>
      </c>
      <c r="AU72" s="159">
        <v>1.60308056569766E-2</v>
      </c>
      <c r="AV72" s="159" t="s">
        <v>216</v>
      </c>
      <c r="AW72" s="159" t="s">
        <v>216</v>
      </c>
      <c r="AX72" s="159" t="s">
        <v>216</v>
      </c>
      <c r="AY72" s="159" t="s">
        <v>216</v>
      </c>
      <c r="AZ72" s="159" t="s">
        <v>216</v>
      </c>
      <c r="BA72" s="159" t="s">
        <v>216</v>
      </c>
      <c r="BB72" s="159" t="s">
        <v>216</v>
      </c>
      <c r="BC72" s="159" t="s">
        <v>216</v>
      </c>
      <c r="BD72" s="159" t="s">
        <v>216</v>
      </c>
      <c r="BE72" s="159" t="s">
        <v>216</v>
      </c>
      <c r="BF72" s="159">
        <v>1.2664473679061899E-2</v>
      </c>
      <c r="BG72" s="159" t="s">
        <v>216</v>
      </c>
      <c r="BH72" s="159" t="s">
        <v>216</v>
      </c>
      <c r="BI72" s="159" t="s">
        <v>216</v>
      </c>
      <c r="BJ72" s="159" t="s">
        <v>216</v>
      </c>
      <c r="BK72" s="159">
        <v>8.1561103497467397E-2</v>
      </c>
      <c r="BL72" s="159" t="s">
        <v>216</v>
      </c>
      <c r="BM72" s="159" t="s">
        <v>216</v>
      </c>
      <c r="BN72" s="159" t="s">
        <v>216</v>
      </c>
      <c r="BO72" s="159" t="s">
        <v>216</v>
      </c>
      <c r="BP72" s="159" t="s">
        <v>216</v>
      </c>
      <c r="BQ72" s="159">
        <v>9.14145289109493E-3</v>
      </c>
      <c r="BR72" s="159" t="s">
        <v>216</v>
      </c>
      <c r="BS72" s="159" t="s">
        <v>216</v>
      </c>
      <c r="BT72" s="159">
        <v>1.5856298416142901E-3</v>
      </c>
    </row>
    <row r="73" spans="1:72" s="114" customFormat="1" hidden="1">
      <c r="A73" s="110" t="s">
        <v>283</v>
      </c>
      <c r="B73" s="111" t="s">
        <v>284</v>
      </c>
      <c r="C73" s="112" t="s">
        <v>317</v>
      </c>
      <c r="D73" s="113" t="s">
        <v>318</v>
      </c>
      <c r="E73" s="112" t="s">
        <v>266</v>
      </c>
      <c r="F73" s="112" t="s">
        <v>216</v>
      </c>
      <c r="G73" s="163">
        <v>2.3440387406526</v>
      </c>
      <c r="H73" s="163">
        <v>1.15737402213609</v>
      </c>
      <c r="I73" s="163">
        <v>2.2497741527620501</v>
      </c>
      <c r="J73" s="163">
        <v>2.2838613935972401</v>
      </c>
      <c r="K73" s="163">
        <v>0.79754621228761602</v>
      </c>
      <c r="L73" s="163">
        <v>1.0171517710598901</v>
      </c>
      <c r="M73" s="163">
        <v>1.3421488067118701</v>
      </c>
      <c r="N73" s="163">
        <v>2.9681841455375499</v>
      </c>
      <c r="O73" s="163">
        <v>0.61935274014682595</v>
      </c>
      <c r="P73" s="163">
        <v>2.2531191907171202</v>
      </c>
      <c r="Q73" s="163">
        <v>1.2660054674810299</v>
      </c>
      <c r="R73" s="163">
        <v>1.5612324214245801</v>
      </c>
      <c r="S73" s="163">
        <v>1.12884606208809</v>
      </c>
      <c r="T73" s="163">
        <v>1.5804520187903</v>
      </c>
      <c r="U73" s="163">
        <v>1.8512402828402399</v>
      </c>
      <c r="V73" s="163">
        <v>1.8707979842048701</v>
      </c>
      <c r="W73" s="163">
        <v>0.33091017342607498</v>
      </c>
      <c r="X73" s="163">
        <v>2.0354866119310402</v>
      </c>
      <c r="Y73" s="163">
        <v>1.93283460088189</v>
      </c>
      <c r="Z73" s="163">
        <v>2.6621389407156202</v>
      </c>
      <c r="AA73" s="163">
        <v>1.58150048619467</v>
      </c>
      <c r="AB73" s="163">
        <v>1.64007499103931</v>
      </c>
      <c r="AC73" s="163">
        <v>1.8314756206724301</v>
      </c>
      <c r="AD73" s="163">
        <v>1.7838137040766899</v>
      </c>
      <c r="AE73" s="163">
        <v>1.69978480158677</v>
      </c>
      <c r="AF73" s="163">
        <v>1.9790713798406601</v>
      </c>
      <c r="AG73" s="163">
        <v>1.410479291673</v>
      </c>
      <c r="AH73" s="163">
        <v>1.32200152412593</v>
      </c>
      <c r="AI73" s="163">
        <v>1.91519000729851</v>
      </c>
      <c r="AJ73" s="163">
        <v>0.60379487246848595</v>
      </c>
      <c r="AK73" s="163">
        <v>1.30679482308107</v>
      </c>
      <c r="AL73" s="163">
        <v>2.8107416296488301</v>
      </c>
      <c r="AM73" s="163">
        <v>1.90376155751305</v>
      </c>
      <c r="AN73" s="163">
        <v>2.2456176797115002</v>
      </c>
      <c r="AO73" s="163">
        <v>1.4039255080919499</v>
      </c>
      <c r="AP73" s="163">
        <v>1.36183944435023</v>
      </c>
      <c r="AQ73" s="163">
        <v>1.5947974866396799</v>
      </c>
      <c r="AR73" s="163">
        <v>1.05712561212902</v>
      </c>
      <c r="AS73" s="163">
        <v>0.76209426039609396</v>
      </c>
      <c r="AT73" s="163">
        <v>0.123186926061448</v>
      </c>
      <c r="AU73" s="163">
        <v>0.98132285265703101</v>
      </c>
      <c r="AV73" s="163">
        <v>1.9330149137766599</v>
      </c>
      <c r="AW73" s="163">
        <v>1.25405358566486</v>
      </c>
      <c r="AX73" s="163">
        <v>2.2786931399830799</v>
      </c>
      <c r="AY73" s="163">
        <v>2.1726978266013202</v>
      </c>
      <c r="AZ73" s="163">
        <v>1.0009621010041001</v>
      </c>
      <c r="BA73" s="163">
        <v>2.8977531276156601</v>
      </c>
      <c r="BB73" s="163">
        <v>3.19387132328866</v>
      </c>
      <c r="BC73" s="163">
        <v>2.0555873589279399</v>
      </c>
      <c r="BD73" s="163">
        <v>2.3146249384019799</v>
      </c>
      <c r="BE73" s="163">
        <v>1.6585616438306701</v>
      </c>
      <c r="BF73" s="163">
        <v>1.1370718040116099</v>
      </c>
      <c r="BG73" s="163">
        <v>1.53412362263018</v>
      </c>
      <c r="BH73" s="163">
        <v>2.6227519029575199</v>
      </c>
      <c r="BI73" s="163">
        <v>1.22617908068936</v>
      </c>
      <c r="BJ73" s="163">
        <v>1.78328578326361</v>
      </c>
      <c r="BK73" s="163">
        <v>0.67376452861317304</v>
      </c>
      <c r="BL73" s="163">
        <v>2.5066307705000899</v>
      </c>
      <c r="BM73" s="163">
        <v>2.9319171551188399</v>
      </c>
      <c r="BN73" s="163">
        <v>0.922928138610143</v>
      </c>
      <c r="BO73" s="163">
        <v>1.6087200966095101</v>
      </c>
      <c r="BP73" s="163">
        <v>2.0680174117263199</v>
      </c>
      <c r="BQ73" s="163">
        <v>1.8003676420696999</v>
      </c>
      <c r="BR73" s="163">
        <v>1.98239948290477</v>
      </c>
      <c r="BS73" s="163">
        <v>2.1819109527960898</v>
      </c>
      <c r="BT73" s="163">
        <v>1.29828680947633</v>
      </c>
    </row>
    <row r="74" spans="1:72" s="114" customFormat="1" hidden="1">
      <c r="A74" s="110" t="s">
        <v>283</v>
      </c>
      <c r="B74" s="111" t="s">
        <v>284</v>
      </c>
      <c r="C74" s="112" t="s">
        <v>319</v>
      </c>
      <c r="D74" s="113" t="s">
        <v>320</v>
      </c>
      <c r="E74" s="112" t="s">
        <v>287</v>
      </c>
      <c r="F74" s="112" t="s">
        <v>288</v>
      </c>
      <c r="G74" s="159">
        <v>0.18396996143560501</v>
      </c>
      <c r="H74" s="159">
        <v>0.54183467412729502</v>
      </c>
      <c r="I74" s="159">
        <v>0.31932872822736802</v>
      </c>
      <c r="J74" s="159">
        <v>0.25813171212992603</v>
      </c>
      <c r="K74" s="159">
        <v>0.35665246211705398</v>
      </c>
      <c r="L74" s="159">
        <v>0.52242157344408402</v>
      </c>
      <c r="M74" s="159">
        <v>0.70436385602886198</v>
      </c>
      <c r="N74" s="159">
        <v>0.48055555558504398</v>
      </c>
      <c r="O74" s="159">
        <v>0.67711695858973397</v>
      </c>
      <c r="P74" s="159">
        <v>0.16818829706760999</v>
      </c>
      <c r="Q74" s="159">
        <v>0.97269013104431701</v>
      </c>
      <c r="R74" s="159">
        <v>0.18431160114016101</v>
      </c>
      <c r="S74" s="159">
        <v>0.633804256091138</v>
      </c>
      <c r="T74" s="159">
        <v>0.54268615780110097</v>
      </c>
      <c r="U74" s="159">
        <v>0.22192924232721001</v>
      </c>
      <c r="V74" s="159">
        <v>0.56009055112300099</v>
      </c>
      <c r="W74" s="159">
        <v>0.49419461340238202</v>
      </c>
      <c r="X74" s="159">
        <v>0.31868202638917598</v>
      </c>
      <c r="Y74" s="159">
        <v>0.53926670288703804</v>
      </c>
      <c r="Z74" s="159">
        <v>0.48695864112395698</v>
      </c>
      <c r="AA74" s="159">
        <v>0.21811615349412999</v>
      </c>
      <c r="AB74" s="159">
        <v>0.36309035912181298</v>
      </c>
      <c r="AC74" s="159">
        <v>0.24079910186136999</v>
      </c>
      <c r="AD74" s="159">
        <v>0.32875041931757398</v>
      </c>
      <c r="AE74" s="159">
        <v>0.292402461607362</v>
      </c>
      <c r="AF74" s="159">
        <v>0.39517899170304799</v>
      </c>
      <c r="AG74" s="159">
        <v>0.44331895341335897</v>
      </c>
      <c r="AH74" s="159">
        <v>0.113337863601826</v>
      </c>
      <c r="AI74" s="159">
        <v>0.697729982677599</v>
      </c>
      <c r="AJ74" s="159">
        <v>0.78888736711299601</v>
      </c>
      <c r="AK74" s="159">
        <v>0.60680532431701895</v>
      </c>
      <c r="AL74" s="159">
        <v>0.41103941525246102</v>
      </c>
      <c r="AM74" s="159">
        <v>0.29967653036400899</v>
      </c>
      <c r="AN74" s="159">
        <v>6.7040085749603004E-2</v>
      </c>
      <c r="AO74" s="159">
        <v>0.25662223132601297</v>
      </c>
      <c r="AP74" s="159">
        <v>0.26133138950394003</v>
      </c>
      <c r="AQ74" s="159">
        <v>0.26953564762781101</v>
      </c>
      <c r="AR74" s="159">
        <v>0.10378070995630601</v>
      </c>
      <c r="AS74" s="159">
        <v>0.18407585203025201</v>
      </c>
      <c r="AT74" s="159" t="s">
        <v>216</v>
      </c>
      <c r="AU74" s="159">
        <v>0.53743259739096905</v>
      </c>
      <c r="AV74" s="159">
        <v>0.176175345481798</v>
      </c>
      <c r="AW74" s="159">
        <v>0.18151231757466901</v>
      </c>
      <c r="AX74" s="159">
        <v>0.72523536429429902</v>
      </c>
      <c r="AY74" s="159">
        <v>0.15641063799445801</v>
      </c>
      <c r="AZ74" s="159">
        <v>6.7993039118530593E-2</v>
      </c>
      <c r="BA74" s="159">
        <v>0.39309986965545501</v>
      </c>
      <c r="BB74" s="159">
        <v>0.109317917854897</v>
      </c>
      <c r="BC74" s="159">
        <v>0.341747623614302</v>
      </c>
      <c r="BD74" s="159">
        <v>0.44039566608123798</v>
      </c>
      <c r="BE74" s="159">
        <v>0.15351760112323001</v>
      </c>
      <c r="BF74" s="159">
        <v>9.6303258156080707E-2</v>
      </c>
      <c r="BG74" s="159">
        <v>0.55929323600652003</v>
      </c>
      <c r="BH74" s="159">
        <v>9.2920279324277405E-2</v>
      </c>
      <c r="BI74" s="159">
        <v>0.415689789987573</v>
      </c>
      <c r="BJ74" s="159">
        <v>0.209629542027812</v>
      </c>
      <c r="BK74" s="159">
        <v>0.67447183477706596</v>
      </c>
      <c r="BL74" s="159">
        <v>8.6621667985221695E-2</v>
      </c>
      <c r="BM74" s="159">
        <v>0.54862997734806396</v>
      </c>
      <c r="BN74" s="159">
        <v>0.32129570804135199</v>
      </c>
      <c r="BO74" s="159">
        <v>0.19560356205729401</v>
      </c>
      <c r="BP74" s="159">
        <v>0.14439922434366601</v>
      </c>
      <c r="BQ74" s="159">
        <v>0.36216630843317199</v>
      </c>
      <c r="BR74" s="159">
        <v>0.48583455162352102</v>
      </c>
      <c r="BS74" s="159">
        <v>0.14240527014034901</v>
      </c>
      <c r="BT74" s="159">
        <v>0.58483119230324698</v>
      </c>
    </row>
    <row r="75" spans="1:72" s="114" customFormat="1" hidden="1">
      <c r="A75" s="110" t="s">
        <v>283</v>
      </c>
      <c r="B75" s="111" t="s">
        <v>284</v>
      </c>
      <c r="C75" s="112" t="s">
        <v>319</v>
      </c>
      <c r="D75" s="113" t="s">
        <v>320</v>
      </c>
      <c r="E75" s="112" t="s">
        <v>289</v>
      </c>
      <c r="F75" s="112" t="s">
        <v>290</v>
      </c>
      <c r="G75" s="159" t="s">
        <v>216</v>
      </c>
      <c r="H75" s="159">
        <v>8.3356367752120505E-2</v>
      </c>
      <c r="I75" s="159" t="s">
        <v>216</v>
      </c>
      <c r="J75" s="159" t="s">
        <v>216</v>
      </c>
      <c r="K75" s="159">
        <v>4.7821969699768097E-2</v>
      </c>
      <c r="L75" s="159" t="s">
        <v>216</v>
      </c>
      <c r="M75" s="159">
        <v>5.1202925953014497E-2</v>
      </c>
      <c r="N75" s="159">
        <v>6.77419354922007E-2</v>
      </c>
      <c r="O75" s="159">
        <v>1.42347656158455E-2</v>
      </c>
      <c r="P75" s="159">
        <v>9.6758625467167E-2</v>
      </c>
      <c r="Q75" s="159">
        <v>6.4201042890700303E-3</v>
      </c>
      <c r="R75" s="159" t="s">
        <v>216</v>
      </c>
      <c r="S75" s="159" t="s">
        <v>216</v>
      </c>
      <c r="T75" s="159" t="s">
        <v>216</v>
      </c>
      <c r="U75" s="159">
        <v>7.6344381461493499E-2</v>
      </c>
      <c r="V75" s="159" t="s">
        <v>216</v>
      </c>
      <c r="W75" s="159" t="s">
        <v>216</v>
      </c>
      <c r="X75" s="159" t="s">
        <v>216</v>
      </c>
      <c r="Y75" s="159">
        <v>8.2603576947161E-2</v>
      </c>
      <c r="Z75" s="159">
        <v>5.6133625405894103E-3</v>
      </c>
      <c r="AA75" s="159">
        <v>0.102622330851297</v>
      </c>
      <c r="AB75" s="159">
        <v>3.6690085869264498E-2</v>
      </c>
      <c r="AC75" s="159">
        <v>0.11885036737009499</v>
      </c>
      <c r="AD75" s="159">
        <v>7.9624331589342404E-3</v>
      </c>
      <c r="AE75" s="159" t="s">
        <v>216</v>
      </c>
      <c r="AF75" s="159">
        <v>2.0941711877271001E-2</v>
      </c>
      <c r="AG75" s="159">
        <v>1.5315497696271999E-2</v>
      </c>
      <c r="AH75" s="159">
        <v>0.114297944750161</v>
      </c>
      <c r="AI75" s="159">
        <v>3.3513460034788799E-2</v>
      </c>
      <c r="AJ75" s="159" t="s">
        <v>216</v>
      </c>
      <c r="AK75" s="159">
        <v>1.3324733756650499E-2</v>
      </c>
      <c r="AL75" s="159">
        <v>3.8643816110252797E-2</v>
      </c>
      <c r="AM75" s="159" t="s">
        <v>216</v>
      </c>
      <c r="AN75" s="159">
        <v>0.21069406457741299</v>
      </c>
      <c r="AO75" s="159">
        <v>0.18585765836013601</v>
      </c>
      <c r="AP75" s="159" t="s">
        <v>216</v>
      </c>
      <c r="AQ75" s="159">
        <v>4.9127718566395598E-2</v>
      </c>
      <c r="AR75" s="159" t="s">
        <v>216</v>
      </c>
      <c r="AS75" s="159">
        <v>6.0537655601102601E-2</v>
      </c>
      <c r="AT75" s="159" t="s">
        <v>216</v>
      </c>
      <c r="AU75" s="159">
        <v>4.04326100711161E-2</v>
      </c>
      <c r="AV75" s="159">
        <v>7.9830467105556704E-2</v>
      </c>
      <c r="AW75" s="159">
        <v>8.58694955535486E-2</v>
      </c>
      <c r="AX75" s="159" t="s">
        <v>216</v>
      </c>
      <c r="AY75" s="159">
        <v>0.22044632463017499</v>
      </c>
      <c r="AZ75" s="159">
        <v>4.4294969290783401E-2</v>
      </c>
      <c r="BA75" s="159" t="s">
        <v>216</v>
      </c>
      <c r="BB75" s="159">
        <v>9.4438285281706905E-2</v>
      </c>
      <c r="BC75" s="159">
        <v>2.36552410935215E-2</v>
      </c>
      <c r="BD75" s="159">
        <v>8.9013439771242105E-3</v>
      </c>
      <c r="BE75" s="159">
        <v>0.111004691660892</v>
      </c>
      <c r="BF75" s="159">
        <v>0.12852443607872499</v>
      </c>
      <c r="BG75" s="159">
        <v>5.6628356680355797E-2</v>
      </c>
      <c r="BH75" s="159">
        <v>5.8143118462352997E-2</v>
      </c>
      <c r="BI75" s="159">
        <v>0.10169014172381401</v>
      </c>
      <c r="BJ75" s="159">
        <v>2.8562350415636002E-2</v>
      </c>
      <c r="BK75" s="159">
        <v>2.7240163481678601E-3</v>
      </c>
      <c r="BL75" s="159">
        <v>3.7632289443449698E-3</v>
      </c>
      <c r="BM75" s="159" t="s">
        <v>216</v>
      </c>
      <c r="BN75" s="159">
        <v>0.20870047354176499</v>
      </c>
      <c r="BO75" s="159">
        <v>6.5866819265148494E-2</v>
      </c>
      <c r="BP75" s="159">
        <v>0.16817878168419501</v>
      </c>
      <c r="BQ75" s="159">
        <v>2.9622153501142501E-2</v>
      </c>
      <c r="BR75" s="159">
        <v>3.2125986703229401E-2</v>
      </c>
      <c r="BS75" s="159">
        <v>0.12343021484184299</v>
      </c>
      <c r="BT75" s="159">
        <v>0.108096324534185</v>
      </c>
    </row>
    <row r="76" spans="1:72" s="114" customFormat="1" hidden="1">
      <c r="A76" s="110" t="s">
        <v>283</v>
      </c>
      <c r="B76" s="111" t="s">
        <v>284</v>
      </c>
      <c r="C76" s="112" t="s">
        <v>319</v>
      </c>
      <c r="D76" s="113" t="s">
        <v>320</v>
      </c>
      <c r="E76" s="112" t="s">
        <v>291</v>
      </c>
      <c r="F76" s="112" t="s">
        <v>292</v>
      </c>
      <c r="G76" s="159">
        <v>0.67937154851540404</v>
      </c>
      <c r="H76" s="159">
        <v>0.34989556523709697</v>
      </c>
      <c r="I76" s="159">
        <v>0.60534809920077703</v>
      </c>
      <c r="J76" s="159">
        <v>0.73564457613990897</v>
      </c>
      <c r="K76" s="159">
        <v>0.33416193182033699</v>
      </c>
      <c r="L76" s="159">
        <v>0.47757842655591598</v>
      </c>
      <c r="M76" s="159">
        <v>0.24443321801812301</v>
      </c>
      <c r="N76" s="159">
        <v>0.383172042982725</v>
      </c>
      <c r="O76" s="159">
        <v>0.308648275794421</v>
      </c>
      <c r="P76" s="159">
        <v>0.69306715789536699</v>
      </c>
      <c r="Q76" s="159">
        <v>1.2015796256354501E-2</v>
      </c>
      <c r="R76" s="159">
        <v>0.81568839885984001</v>
      </c>
      <c r="S76" s="159">
        <v>0.35963397383078899</v>
      </c>
      <c r="T76" s="159">
        <v>0.38831757702446701</v>
      </c>
      <c r="U76" s="159">
        <v>0.665406193120189</v>
      </c>
      <c r="V76" s="159">
        <v>0.43990944887699901</v>
      </c>
      <c r="W76" s="159">
        <v>0.50580538659761798</v>
      </c>
      <c r="X76" s="159">
        <v>0.68131797361082402</v>
      </c>
      <c r="Y76" s="159">
        <v>0.29460000956698901</v>
      </c>
      <c r="Z76" s="159">
        <v>0.50742799633545399</v>
      </c>
      <c r="AA76" s="159">
        <v>0.48803626148714802</v>
      </c>
      <c r="AB76" s="159">
        <v>0.51811085088217101</v>
      </c>
      <c r="AC76" s="159">
        <v>0.64035053076853499</v>
      </c>
      <c r="AD76" s="159">
        <v>0.577037267677323</v>
      </c>
      <c r="AE76" s="159">
        <v>0.70759753839263795</v>
      </c>
      <c r="AF76" s="159">
        <v>0.58387929641968095</v>
      </c>
      <c r="AG76" s="159">
        <v>0.53708654826482305</v>
      </c>
      <c r="AH76" s="159">
        <v>0.75206806346122002</v>
      </c>
      <c r="AI76" s="159">
        <v>0.268756557287612</v>
      </c>
      <c r="AJ76" s="159">
        <v>0.21111263288700399</v>
      </c>
      <c r="AK76" s="159">
        <v>0.36566125192154902</v>
      </c>
      <c r="AL76" s="159">
        <v>0.54068056248130802</v>
      </c>
      <c r="AM76" s="159">
        <v>0.53700436011917696</v>
      </c>
      <c r="AN76" s="159">
        <v>0.68435788742456505</v>
      </c>
      <c r="AO76" s="159">
        <v>0.28151902448848598</v>
      </c>
      <c r="AP76" s="159">
        <v>0.70972901147809597</v>
      </c>
      <c r="AQ76" s="159">
        <v>0.49150664630129798</v>
      </c>
      <c r="AR76" s="159">
        <v>0.83252073721320996</v>
      </c>
      <c r="AS76" s="159">
        <v>0.66120203937837096</v>
      </c>
      <c r="AT76" s="159">
        <v>1</v>
      </c>
      <c r="AU76" s="159">
        <v>0.36293914344813</v>
      </c>
      <c r="AV76" s="159">
        <v>0.71584704287605505</v>
      </c>
      <c r="AW76" s="159">
        <v>0.72103315515757904</v>
      </c>
      <c r="AX76" s="159">
        <v>0.250523881836893</v>
      </c>
      <c r="AY76" s="159">
        <v>0.61408604716530202</v>
      </c>
      <c r="AZ76" s="159">
        <v>0.88771199159068603</v>
      </c>
      <c r="BA76" s="159">
        <v>0.60690013034454504</v>
      </c>
      <c r="BB76" s="159">
        <v>0.73608119522293303</v>
      </c>
      <c r="BC76" s="159">
        <v>0.58962570572503703</v>
      </c>
      <c r="BD76" s="159">
        <v>0.49052932545580602</v>
      </c>
      <c r="BE76" s="159">
        <v>0.66183867501998495</v>
      </c>
      <c r="BF76" s="159">
        <v>0.70806704260949904</v>
      </c>
      <c r="BG76" s="159">
        <v>0.38407840731312398</v>
      </c>
      <c r="BH76" s="159">
        <v>0.84893660221336997</v>
      </c>
      <c r="BI76" s="159">
        <v>0.46501946802390398</v>
      </c>
      <c r="BJ76" s="159">
        <v>0.69985402878224001</v>
      </c>
      <c r="BK76" s="159">
        <v>0.32280414887476599</v>
      </c>
      <c r="BL76" s="159">
        <v>0.90961510307043303</v>
      </c>
      <c r="BM76" s="159">
        <v>0.39152948185122999</v>
      </c>
      <c r="BN76" s="159">
        <v>0.44558200431598</v>
      </c>
      <c r="BO76" s="159">
        <v>0.69900747935077401</v>
      </c>
      <c r="BP76" s="159">
        <v>0.67464234122734701</v>
      </c>
      <c r="BQ76" s="159">
        <v>0.54897255734189898</v>
      </c>
      <c r="BR76" s="159">
        <v>0.48203946167324901</v>
      </c>
      <c r="BS76" s="159">
        <v>0.73416451501780899</v>
      </c>
      <c r="BT76" s="159">
        <v>0.24251676805465799</v>
      </c>
    </row>
    <row r="77" spans="1:72" s="114" customFormat="1" hidden="1">
      <c r="A77" s="110" t="s">
        <v>283</v>
      </c>
      <c r="B77" s="111" t="s">
        <v>284</v>
      </c>
      <c r="C77" s="112" t="s">
        <v>319</v>
      </c>
      <c r="D77" s="113" t="s">
        <v>320</v>
      </c>
      <c r="E77" s="112" t="s">
        <v>293</v>
      </c>
      <c r="F77" s="112" t="s">
        <v>294</v>
      </c>
      <c r="G77" s="159" t="s">
        <v>216</v>
      </c>
      <c r="H77" s="159" t="s">
        <v>216</v>
      </c>
      <c r="I77" s="159">
        <v>9.6219057026057098E-3</v>
      </c>
      <c r="J77" s="159" t="s">
        <v>216</v>
      </c>
      <c r="K77" s="159" t="s">
        <v>216</v>
      </c>
      <c r="L77" s="159" t="s">
        <v>216</v>
      </c>
      <c r="M77" s="159" t="s">
        <v>216</v>
      </c>
      <c r="N77" s="159" t="s">
        <v>216</v>
      </c>
      <c r="O77" s="159" t="s">
        <v>216</v>
      </c>
      <c r="P77" s="159" t="s">
        <v>216</v>
      </c>
      <c r="Q77" s="159" t="s">
        <v>216</v>
      </c>
      <c r="R77" s="159" t="s">
        <v>216</v>
      </c>
      <c r="S77" s="159" t="s">
        <v>216</v>
      </c>
      <c r="T77" s="159" t="s">
        <v>216</v>
      </c>
      <c r="U77" s="159" t="s">
        <v>216</v>
      </c>
      <c r="V77" s="159" t="s">
        <v>216</v>
      </c>
      <c r="W77" s="159" t="s">
        <v>216</v>
      </c>
      <c r="X77" s="159" t="s">
        <v>216</v>
      </c>
      <c r="Y77" s="159">
        <v>1.50748139994238E-2</v>
      </c>
      <c r="Z77" s="159" t="s">
        <v>216</v>
      </c>
      <c r="AA77" s="159" t="s">
        <v>216</v>
      </c>
      <c r="AB77" s="159" t="s">
        <v>216</v>
      </c>
      <c r="AC77" s="159" t="s">
        <v>216</v>
      </c>
      <c r="AD77" s="159" t="s">
        <v>216</v>
      </c>
      <c r="AE77" s="159" t="s">
        <v>216</v>
      </c>
      <c r="AF77" s="159" t="s">
        <v>216</v>
      </c>
      <c r="AG77" s="159">
        <v>2.0378401409585601E-4</v>
      </c>
      <c r="AH77" s="159">
        <v>2.0296128186793001E-2</v>
      </c>
      <c r="AI77" s="159" t="s">
        <v>216</v>
      </c>
      <c r="AJ77" s="159" t="s">
        <v>216</v>
      </c>
      <c r="AK77" s="159">
        <v>6.3752427239457303E-3</v>
      </c>
      <c r="AL77" s="159" t="s">
        <v>216</v>
      </c>
      <c r="AM77" s="159" t="s">
        <v>216</v>
      </c>
      <c r="AN77" s="159" t="s">
        <v>216</v>
      </c>
      <c r="AO77" s="159" t="s">
        <v>216</v>
      </c>
      <c r="AP77" s="159" t="s">
        <v>216</v>
      </c>
      <c r="AQ77" s="159" t="s">
        <v>216</v>
      </c>
      <c r="AR77" s="159" t="s">
        <v>216</v>
      </c>
      <c r="AS77" s="159">
        <v>4.0504902517779003E-2</v>
      </c>
      <c r="AT77" s="159" t="s">
        <v>216</v>
      </c>
      <c r="AU77" s="159" t="s">
        <v>216</v>
      </c>
      <c r="AV77" s="159" t="s">
        <v>216</v>
      </c>
      <c r="AW77" s="159" t="s">
        <v>216</v>
      </c>
      <c r="AX77" s="159" t="s">
        <v>216</v>
      </c>
      <c r="AY77" s="159" t="s">
        <v>216</v>
      </c>
      <c r="AZ77" s="159" t="s">
        <v>216</v>
      </c>
      <c r="BA77" s="159" t="s">
        <v>216</v>
      </c>
      <c r="BB77" s="159" t="s">
        <v>216</v>
      </c>
      <c r="BC77" s="159">
        <v>5.3348428749898603E-3</v>
      </c>
      <c r="BD77" s="159" t="s">
        <v>216</v>
      </c>
      <c r="BE77" s="159" t="s">
        <v>216</v>
      </c>
      <c r="BF77" s="159">
        <v>2.5000000001441199E-2</v>
      </c>
      <c r="BG77" s="159" t="s">
        <v>216</v>
      </c>
      <c r="BH77" s="159" t="s">
        <v>216</v>
      </c>
      <c r="BI77" s="159" t="s">
        <v>216</v>
      </c>
      <c r="BJ77" s="159" t="s">
        <v>216</v>
      </c>
      <c r="BK77" s="159" t="s">
        <v>216</v>
      </c>
      <c r="BL77" s="159" t="s">
        <v>216</v>
      </c>
      <c r="BM77" s="159" t="s">
        <v>216</v>
      </c>
      <c r="BN77" s="159" t="s">
        <v>216</v>
      </c>
      <c r="BO77" s="159" t="s">
        <v>216</v>
      </c>
      <c r="BP77" s="159" t="s">
        <v>216</v>
      </c>
      <c r="BQ77" s="159" t="s">
        <v>216</v>
      </c>
      <c r="BR77" s="159" t="s">
        <v>216</v>
      </c>
      <c r="BS77" s="159" t="s">
        <v>216</v>
      </c>
      <c r="BT77" s="159" t="s">
        <v>216</v>
      </c>
    </row>
    <row r="78" spans="1:72" s="114" customFormat="1" hidden="1">
      <c r="A78" s="110" t="s">
        <v>283</v>
      </c>
      <c r="B78" s="111" t="s">
        <v>284</v>
      </c>
      <c r="C78" s="112" t="s">
        <v>319</v>
      </c>
      <c r="D78" s="113" t="s">
        <v>320</v>
      </c>
      <c r="E78" s="112" t="s">
        <v>297</v>
      </c>
      <c r="F78" s="112" t="s">
        <v>298</v>
      </c>
      <c r="G78" s="159">
        <v>0.136658490048991</v>
      </c>
      <c r="H78" s="159">
        <v>2.4913392883487099E-2</v>
      </c>
      <c r="I78" s="159">
        <v>6.5701266869249597E-2</v>
      </c>
      <c r="J78" s="159">
        <v>6.2237117301649596E-3</v>
      </c>
      <c r="K78" s="159">
        <v>0.26136363636284099</v>
      </c>
      <c r="L78" s="159" t="s">
        <v>216</v>
      </c>
      <c r="M78" s="159" t="s">
        <v>216</v>
      </c>
      <c r="N78" s="159">
        <v>3.4265232970015401E-2</v>
      </c>
      <c r="O78" s="159" t="s">
        <v>216</v>
      </c>
      <c r="P78" s="159">
        <v>4.1985919569855999E-2</v>
      </c>
      <c r="Q78" s="159">
        <v>8.8739684102586303E-3</v>
      </c>
      <c r="R78" s="159" t="s">
        <v>216</v>
      </c>
      <c r="S78" s="159">
        <v>6.5617700780723704E-3</v>
      </c>
      <c r="T78" s="159">
        <v>6.8996265174431803E-2</v>
      </c>
      <c r="U78" s="159">
        <v>2.9604156141078902E-2</v>
      </c>
      <c r="V78" s="159" t="s">
        <v>216</v>
      </c>
      <c r="W78" s="159" t="s">
        <v>216</v>
      </c>
      <c r="X78" s="159" t="s">
        <v>216</v>
      </c>
      <c r="Y78" s="159">
        <v>5.4672892946418097E-2</v>
      </c>
      <c r="Z78" s="159" t="s">
        <v>216</v>
      </c>
      <c r="AA78" s="159">
        <v>0.191225254167425</v>
      </c>
      <c r="AB78" s="159">
        <v>8.21087041267521E-2</v>
      </c>
      <c r="AC78" s="159" t="s">
        <v>216</v>
      </c>
      <c r="AD78" s="159">
        <v>8.6249879846168304E-2</v>
      </c>
      <c r="AE78" s="159" t="s">
        <v>216</v>
      </c>
      <c r="AF78" s="159" t="s">
        <v>216</v>
      </c>
      <c r="AG78" s="159">
        <v>4.0752166114504003E-3</v>
      </c>
      <c r="AH78" s="159" t="s">
        <v>216</v>
      </c>
      <c r="AI78" s="159" t="s">
        <v>216</v>
      </c>
      <c r="AJ78" s="159" t="s">
        <v>216</v>
      </c>
      <c r="AK78" s="159">
        <v>7.8334472808361602E-3</v>
      </c>
      <c r="AL78" s="159">
        <v>9.6362061559783097E-3</v>
      </c>
      <c r="AM78" s="159">
        <v>0.163319109516814</v>
      </c>
      <c r="AN78" s="159">
        <v>3.7907962248418997E-2</v>
      </c>
      <c r="AO78" s="159">
        <v>0.27600108582536498</v>
      </c>
      <c r="AP78" s="159">
        <v>2.8939599017964598E-2</v>
      </c>
      <c r="AQ78" s="159">
        <v>0.18982998750449501</v>
      </c>
      <c r="AR78" s="159">
        <v>6.3698552830484104E-2</v>
      </c>
      <c r="AS78" s="159">
        <v>5.3679550472495702E-2</v>
      </c>
      <c r="AT78" s="159" t="s">
        <v>216</v>
      </c>
      <c r="AU78" s="159">
        <v>5.1483658866176098E-2</v>
      </c>
      <c r="AV78" s="159">
        <v>2.8147144536589501E-2</v>
      </c>
      <c r="AW78" s="159">
        <v>1.15850317142034E-2</v>
      </c>
      <c r="AX78" s="159">
        <v>2.4240753868807599E-2</v>
      </c>
      <c r="AY78" s="159">
        <v>9.0569902100646402E-3</v>
      </c>
      <c r="AZ78" s="159" t="s">
        <v>216</v>
      </c>
      <c r="BA78" s="159" t="s">
        <v>216</v>
      </c>
      <c r="BB78" s="159">
        <v>6.0162601640463602E-2</v>
      </c>
      <c r="BC78" s="159">
        <v>3.9636586692149499E-2</v>
      </c>
      <c r="BD78" s="159">
        <v>6.0173664485831002E-2</v>
      </c>
      <c r="BE78" s="159">
        <v>7.3639032195892504E-2</v>
      </c>
      <c r="BF78" s="159">
        <v>4.2105263154253697E-2</v>
      </c>
      <c r="BG78" s="159" t="s">
        <v>216</v>
      </c>
      <c r="BH78" s="159" t="s">
        <v>216</v>
      </c>
      <c r="BI78" s="159">
        <v>1.7600600264708801E-2</v>
      </c>
      <c r="BJ78" s="159">
        <v>6.1954078774311999E-2</v>
      </c>
      <c r="BK78" s="159" t="s">
        <v>216</v>
      </c>
      <c r="BL78" s="159" t="s">
        <v>216</v>
      </c>
      <c r="BM78" s="159">
        <v>5.98405408007062E-2</v>
      </c>
      <c r="BN78" s="159">
        <v>2.4421814100902699E-2</v>
      </c>
      <c r="BO78" s="159">
        <v>3.68736648043805E-2</v>
      </c>
      <c r="BP78" s="159">
        <v>1.27796527447924E-2</v>
      </c>
      <c r="BQ78" s="159">
        <v>5.9238980723786298E-2</v>
      </c>
      <c r="BR78" s="159" t="s">
        <v>216</v>
      </c>
      <c r="BS78" s="159" t="s">
        <v>216</v>
      </c>
      <c r="BT78" s="159">
        <v>6.1323338939648003E-2</v>
      </c>
    </row>
    <row r="79" spans="1:72" s="114" customFormat="1" hidden="1">
      <c r="A79" s="110" t="s">
        <v>283</v>
      </c>
      <c r="B79" s="111" t="s">
        <v>284</v>
      </c>
      <c r="C79" s="112" t="s">
        <v>319</v>
      </c>
      <c r="D79" s="113" t="s">
        <v>320</v>
      </c>
      <c r="E79" s="112" t="s">
        <v>295</v>
      </c>
      <c r="F79" s="112" t="s">
        <v>296</v>
      </c>
      <c r="G79" s="159" t="s">
        <v>216</v>
      </c>
      <c r="H79" s="159" t="s">
        <v>216</v>
      </c>
      <c r="I79" s="159" t="s">
        <v>216</v>
      </c>
      <c r="J79" s="159" t="s">
        <v>216</v>
      </c>
      <c r="K79" s="159" t="s">
        <v>216</v>
      </c>
      <c r="L79" s="159" t="s">
        <v>216</v>
      </c>
      <c r="M79" s="159" t="s">
        <v>216</v>
      </c>
      <c r="N79" s="159" t="s">
        <v>216</v>
      </c>
      <c r="O79" s="159" t="s">
        <v>216</v>
      </c>
      <c r="P79" s="159" t="s">
        <v>216</v>
      </c>
      <c r="Q79" s="159" t="s">
        <v>216</v>
      </c>
      <c r="R79" s="159" t="s">
        <v>216</v>
      </c>
      <c r="S79" s="159" t="s">
        <v>216</v>
      </c>
      <c r="T79" s="159" t="s">
        <v>216</v>
      </c>
      <c r="U79" s="159" t="s">
        <v>216</v>
      </c>
      <c r="V79" s="159" t="s">
        <v>216</v>
      </c>
      <c r="W79" s="159" t="s">
        <v>216</v>
      </c>
      <c r="X79" s="159" t="s">
        <v>216</v>
      </c>
      <c r="Y79" s="159">
        <v>1.3782003652970099E-2</v>
      </c>
      <c r="Z79" s="159" t="s">
        <v>216</v>
      </c>
      <c r="AA79" s="159" t="s">
        <v>216</v>
      </c>
      <c r="AB79" s="159" t="s">
        <v>216</v>
      </c>
      <c r="AC79" s="159" t="s">
        <v>216</v>
      </c>
      <c r="AD79" s="159" t="s">
        <v>216</v>
      </c>
      <c r="AE79" s="159" t="s">
        <v>216</v>
      </c>
      <c r="AF79" s="159" t="s">
        <v>216</v>
      </c>
      <c r="AG79" s="159" t="s">
        <v>216</v>
      </c>
      <c r="AH79" s="159" t="s">
        <v>216</v>
      </c>
      <c r="AI79" s="159" t="s">
        <v>216</v>
      </c>
      <c r="AJ79" s="159" t="s">
        <v>216</v>
      </c>
      <c r="AK79" s="159" t="s">
        <v>216</v>
      </c>
      <c r="AL79" s="159" t="s">
        <v>216</v>
      </c>
      <c r="AM79" s="159" t="s">
        <v>216</v>
      </c>
      <c r="AN79" s="159" t="s">
        <v>216</v>
      </c>
      <c r="AO79" s="159" t="s">
        <v>216</v>
      </c>
      <c r="AP79" s="159" t="s">
        <v>216</v>
      </c>
      <c r="AQ79" s="159" t="s">
        <v>216</v>
      </c>
      <c r="AR79" s="159" t="s">
        <v>216</v>
      </c>
      <c r="AS79" s="159" t="s">
        <v>216</v>
      </c>
      <c r="AT79" s="159" t="s">
        <v>216</v>
      </c>
      <c r="AU79" s="159">
        <v>7.7119902236088902E-3</v>
      </c>
      <c r="AV79" s="159" t="s">
        <v>216</v>
      </c>
      <c r="AW79" s="159" t="s">
        <v>216</v>
      </c>
      <c r="AX79" s="159" t="s">
        <v>216</v>
      </c>
      <c r="AY79" s="159" t="s">
        <v>216</v>
      </c>
      <c r="AZ79" s="159" t="s">
        <v>216</v>
      </c>
      <c r="BA79" s="159" t="s">
        <v>216</v>
      </c>
      <c r="BB79" s="159" t="s">
        <v>216</v>
      </c>
      <c r="BC79" s="159" t="s">
        <v>216</v>
      </c>
      <c r="BD79" s="159" t="s">
        <v>216</v>
      </c>
      <c r="BE79" s="159" t="s">
        <v>216</v>
      </c>
      <c r="BF79" s="159" t="s">
        <v>216</v>
      </c>
      <c r="BG79" s="159" t="s">
        <v>216</v>
      </c>
      <c r="BH79" s="159" t="s">
        <v>216</v>
      </c>
      <c r="BI79" s="159" t="s">
        <v>216</v>
      </c>
      <c r="BJ79" s="159" t="s">
        <v>216</v>
      </c>
      <c r="BK79" s="159" t="s">
        <v>216</v>
      </c>
      <c r="BL79" s="159" t="s">
        <v>216</v>
      </c>
      <c r="BM79" s="159" t="s">
        <v>216</v>
      </c>
      <c r="BN79" s="159" t="s">
        <v>216</v>
      </c>
      <c r="BO79" s="159" t="s">
        <v>216</v>
      </c>
      <c r="BP79" s="159" t="s">
        <v>216</v>
      </c>
      <c r="BQ79" s="159" t="s">
        <v>216</v>
      </c>
      <c r="BR79" s="159" t="s">
        <v>216</v>
      </c>
      <c r="BS79" s="159" t="s">
        <v>216</v>
      </c>
      <c r="BT79" s="159">
        <v>3.2323761682617499E-3</v>
      </c>
    </row>
    <row r="80" spans="1:72" s="114" customFormat="1" hidden="1">
      <c r="A80" s="110" t="s">
        <v>283</v>
      </c>
      <c r="B80" s="111" t="s">
        <v>284</v>
      </c>
      <c r="C80" s="112" t="s">
        <v>319</v>
      </c>
      <c r="D80" s="113" t="s">
        <v>320</v>
      </c>
      <c r="E80" s="112" t="s">
        <v>299</v>
      </c>
      <c r="F80" s="112" t="s">
        <v>300</v>
      </c>
      <c r="G80" s="159" t="s">
        <v>216</v>
      </c>
      <c r="H80" s="159" t="s">
        <v>216</v>
      </c>
      <c r="I80" s="159" t="s">
        <v>216</v>
      </c>
      <c r="J80" s="159" t="s">
        <v>216</v>
      </c>
      <c r="K80" s="159" t="s">
        <v>216</v>
      </c>
      <c r="L80" s="159" t="s">
        <v>216</v>
      </c>
      <c r="M80" s="159" t="s">
        <v>216</v>
      </c>
      <c r="N80" s="159">
        <v>3.4265232970015401E-2</v>
      </c>
      <c r="O80" s="159" t="s">
        <v>216</v>
      </c>
      <c r="P80" s="159" t="s">
        <v>216</v>
      </c>
      <c r="Q80" s="159" t="s">
        <v>216</v>
      </c>
      <c r="R80" s="159" t="s">
        <v>216</v>
      </c>
      <c r="S80" s="159" t="s">
        <v>216</v>
      </c>
      <c r="T80" s="159" t="s">
        <v>216</v>
      </c>
      <c r="U80" s="159">
        <v>6.7160269500284404E-3</v>
      </c>
      <c r="V80" s="159" t="s">
        <v>216</v>
      </c>
      <c r="W80" s="159" t="s">
        <v>216</v>
      </c>
      <c r="X80" s="159" t="s">
        <v>216</v>
      </c>
      <c r="Y80" s="159" t="s">
        <v>216</v>
      </c>
      <c r="Z80" s="159" t="s">
        <v>216</v>
      </c>
      <c r="AA80" s="159" t="s">
        <v>216</v>
      </c>
      <c r="AB80" s="159" t="s">
        <v>216</v>
      </c>
      <c r="AC80" s="159" t="s">
        <v>216</v>
      </c>
      <c r="AD80" s="159" t="s">
        <v>216</v>
      </c>
      <c r="AE80" s="159" t="s">
        <v>216</v>
      </c>
      <c r="AF80" s="159" t="s">
        <v>216</v>
      </c>
      <c r="AG80" s="159" t="s">
        <v>216</v>
      </c>
      <c r="AH80" s="159" t="s">
        <v>216</v>
      </c>
      <c r="AI80" s="159" t="s">
        <v>216</v>
      </c>
      <c r="AJ80" s="159" t="s">
        <v>216</v>
      </c>
      <c r="AK80" s="159" t="s">
        <v>216</v>
      </c>
      <c r="AL80" s="159" t="s">
        <v>216</v>
      </c>
      <c r="AM80" s="159" t="s">
        <v>216</v>
      </c>
      <c r="AN80" s="159" t="s">
        <v>216</v>
      </c>
      <c r="AO80" s="159" t="s">
        <v>216</v>
      </c>
      <c r="AP80" s="159" t="s">
        <v>216</v>
      </c>
      <c r="AQ80" s="159" t="s">
        <v>216</v>
      </c>
      <c r="AR80" s="159" t="s">
        <v>216</v>
      </c>
      <c r="AS80" s="159" t="s">
        <v>216</v>
      </c>
      <c r="AT80" s="159" t="s">
        <v>216</v>
      </c>
      <c r="AU80" s="159" t="s">
        <v>216</v>
      </c>
      <c r="AV80" s="159" t="s">
        <v>216</v>
      </c>
      <c r="AW80" s="159" t="s">
        <v>216</v>
      </c>
      <c r="AX80" s="159" t="s">
        <v>216</v>
      </c>
      <c r="AY80" s="159" t="s">
        <v>216</v>
      </c>
      <c r="AZ80" s="159" t="s">
        <v>216</v>
      </c>
      <c r="BA80" s="159" t="s">
        <v>216</v>
      </c>
      <c r="BB80" s="159" t="s">
        <v>216</v>
      </c>
      <c r="BC80" s="159" t="s">
        <v>216</v>
      </c>
      <c r="BD80" s="159" t="s">
        <v>216</v>
      </c>
      <c r="BE80" s="159" t="s">
        <v>216</v>
      </c>
      <c r="BF80" s="159" t="s">
        <v>216</v>
      </c>
      <c r="BG80" s="159" t="s">
        <v>216</v>
      </c>
      <c r="BH80" s="159" t="s">
        <v>216</v>
      </c>
      <c r="BI80" s="159" t="s">
        <v>216</v>
      </c>
      <c r="BJ80" s="159" t="s">
        <v>216</v>
      </c>
      <c r="BK80" s="159" t="s">
        <v>216</v>
      </c>
      <c r="BL80" s="159" t="s">
        <v>216</v>
      </c>
      <c r="BM80" s="159" t="s">
        <v>216</v>
      </c>
      <c r="BN80" s="159" t="s">
        <v>216</v>
      </c>
      <c r="BO80" s="159">
        <v>2.6484745224034201E-3</v>
      </c>
      <c r="BP80" s="159" t="s">
        <v>216</v>
      </c>
      <c r="BQ80" s="159" t="s">
        <v>216</v>
      </c>
      <c r="BR80" s="159" t="s">
        <v>216</v>
      </c>
      <c r="BS80" s="159" t="s">
        <v>216</v>
      </c>
      <c r="BT80" s="159" t="s">
        <v>216</v>
      </c>
    </row>
    <row r="81" spans="1:72" s="114" customFormat="1" hidden="1">
      <c r="A81" s="110" t="s">
        <v>283</v>
      </c>
      <c r="B81" s="111" t="s">
        <v>284</v>
      </c>
      <c r="C81" s="112" t="s">
        <v>321</v>
      </c>
      <c r="D81" s="113" t="s">
        <v>322</v>
      </c>
      <c r="E81" s="112" t="s">
        <v>266</v>
      </c>
      <c r="F81" s="112" t="s">
        <v>216</v>
      </c>
      <c r="G81" s="163">
        <v>2.7597989471136599</v>
      </c>
      <c r="H81" s="163">
        <v>4.3878225291843096</v>
      </c>
      <c r="I81" s="163">
        <v>2.7236139271821198</v>
      </c>
      <c r="J81" s="163">
        <v>3.3652248267120899</v>
      </c>
      <c r="K81" s="163">
        <v>2.7812736521732</v>
      </c>
      <c r="L81" s="163">
        <v>5.9298092147315096</v>
      </c>
      <c r="M81" s="163">
        <v>4.8534114938344599</v>
      </c>
      <c r="N81" s="163">
        <v>4.2336498627847199</v>
      </c>
      <c r="O81" s="163">
        <v>3.3429693884512801</v>
      </c>
      <c r="P81" s="163">
        <v>5.3404333850102903</v>
      </c>
      <c r="Q81" s="163">
        <v>5.4926426644114503</v>
      </c>
      <c r="R81" s="163">
        <v>4.2258842969587898</v>
      </c>
      <c r="S81" s="163">
        <v>4.5887738552013104</v>
      </c>
      <c r="T81" s="163">
        <v>3.9531598260845899</v>
      </c>
      <c r="U81" s="163">
        <v>3.46769227586294</v>
      </c>
      <c r="V81" s="163">
        <v>4.6601582806002604</v>
      </c>
      <c r="W81" s="163">
        <v>1.9610415208271299</v>
      </c>
      <c r="X81" s="163">
        <v>4.7654477328271998</v>
      </c>
      <c r="Y81" s="163">
        <v>3.2928762321077798</v>
      </c>
      <c r="Z81" s="163">
        <v>3.3825017967670701</v>
      </c>
      <c r="AA81" s="163">
        <v>3.7756476816708302</v>
      </c>
      <c r="AB81" s="163">
        <v>3.7698804067373901</v>
      </c>
      <c r="AC81" s="163">
        <v>2.6983765904720798</v>
      </c>
      <c r="AD81" s="163">
        <v>3.9911657936573302</v>
      </c>
      <c r="AE81" s="163">
        <v>5.2737476639591199</v>
      </c>
      <c r="AF81" s="163">
        <v>4.2123540096571004</v>
      </c>
      <c r="AG81" s="163">
        <v>4.6481626058697998</v>
      </c>
      <c r="AH81" s="163">
        <v>3.08602118141419</v>
      </c>
      <c r="AI81" s="163">
        <v>3.2704875436699199</v>
      </c>
      <c r="AJ81" s="163">
        <v>4.4257253233746701</v>
      </c>
      <c r="AK81" s="163">
        <v>3.1354174809075301</v>
      </c>
      <c r="AL81" s="163">
        <v>3.6498847044844398</v>
      </c>
      <c r="AM81" s="163">
        <v>3.17574136059245</v>
      </c>
      <c r="AN81" s="163">
        <v>2.86351203405161</v>
      </c>
      <c r="AO81" s="163">
        <v>2.78733023513105</v>
      </c>
      <c r="AP81" s="163">
        <v>5.1082710191903304</v>
      </c>
      <c r="AQ81" s="163">
        <v>2.26801012047004</v>
      </c>
      <c r="AR81" s="163">
        <v>4.9462085813013301</v>
      </c>
      <c r="AS81" s="163">
        <v>3.38359875331418</v>
      </c>
      <c r="AT81" s="163">
        <v>2.5948100524264999</v>
      </c>
      <c r="AU81" s="163">
        <v>3.6625314873038901</v>
      </c>
      <c r="AV81" s="163">
        <v>5.4224349796595401</v>
      </c>
      <c r="AW81" s="163">
        <v>3.9596037821075498</v>
      </c>
      <c r="AX81" s="163">
        <v>3.7806985138789702</v>
      </c>
      <c r="AY81" s="163">
        <v>2.9659043311886801</v>
      </c>
      <c r="AZ81" s="163">
        <v>2.5643546874626901</v>
      </c>
      <c r="BA81" s="163">
        <v>3.15355797443363</v>
      </c>
      <c r="BB81" s="163">
        <v>2.75825446424779</v>
      </c>
      <c r="BC81" s="163">
        <v>5.6785410701254504</v>
      </c>
      <c r="BD81" s="163">
        <v>3.42980907772654</v>
      </c>
      <c r="BE81" s="163">
        <v>4.3369808654071997</v>
      </c>
      <c r="BF81" s="163">
        <v>3.6036860201672298</v>
      </c>
      <c r="BG81" s="163">
        <v>4.1518281728690098</v>
      </c>
      <c r="BH81" s="163">
        <v>2.0680425361934698</v>
      </c>
      <c r="BI81" s="163">
        <v>2.48266299181868</v>
      </c>
      <c r="BJ81" s="163">
        <v>3.15658238482514</v>
      </c>
      <c r="BK81" s="163">
        <v>1.8298925648356399</v>
      </c>
      <c r="BL81" s="163">
        <v>5.7204262805148103</v>
      </c>
      <c r="BM81" s="163">
        <v>4.3225159588634101</v>
      </c>
      <c r="BN81" s="163">
        <v>5.49003511824999</v>
      </c>
      <c r="BO81" s="163">
        <v>5.9529510518470499</v>
      </c>
      <c r="BP81" s="163">
        <v>2.53556071344078</v>
      </c>
      <c r="BQ81" s="163">
        <v>3.78421349739097</v>
      </c>
      <c r="BR81" s="163">
        <v>5.0572755292963496</v>
      </c>
      <c r="BS81" s="163">
        <v>4.8384824545487</v>
      </c>
      <c r="BT81" s="163">
        <v>3.4748752922069901</v>
      </c>
    </row>
    <row r="82" spans="1:72" s="114" customFormat="1" hidden="1">
      <c r="A82" s="110" t="s">
        <v>283</v>
      </c>
      <c r="B82" s="111" t="s">
        <v>284</v>
      </c>
      <c r="C82" s="112" t="s">
        <v>323</v>
      </c>
      <c r="D82" s="113" t="s">
        <v>324</v>
      </c>
      <c r="E82" s="112" t="s">
        <v>287</v>
      </c>
      <c r="F82" s="112" t="s">
        <v>288</v>
      </c>
      <c r="G82" s="159">
        <v>0.973448711205541</v>
      </c>
      <c r="H82" s="159">
        <v>0.70698916418065205</v>
      </c>
      <c r="I82" s="159">
        <v>0.87687684282251199</v>
      </c>
      <c r="J82" s="159">
        <v>0.96458334453265304</v>
      </c>
      <c r="K82" s="159">
        <v>0.96188552188774901</v>
      </c>
      <c r="L82" s="159">
        <v>0.94802134960935502</v>
      </c>
      <c r="M82" s="159">
        <v>0.66523259143519298</v>
      </c>
      <c r="N82" s="159">
        <v>0.94741299571877002</v>
      </c>
      <c r="O82" s="159">
        <v>0.92577493069092798</v>
      </c>
      <c r="P82" s="159">
        <v>0.70256067624093799</v>
      </c>
      <c r="Q82" s="159">
        <v>0.98344880842906901</v>
      </c>
      <c r="R82" s="159">
        <v>0.94660610336545303</v>
      </c>
      <c r="S82" s="159">
        <v>0.57217810453798201</v>
      </c>
      <c r="T82" s="159">
        <v>0.98676470588309595</v>
      </c>
      <c r="U82" s="159">
        <v>0.85572851918995596</v>
      </c>
      <c r="V82" s="159">
        <v>0.95299188371897103</v>
      </c>
      <c r="W82" s="159">
        <v>0.97633845246998296</v>
      </c>
      <c r="X82" s="159">
        <v>0.95349524392459395</v>
      </c>
      <c r="Y82" s="159">
        <v>0.90251490473670903</v>
      </c>
      <c r="Z82" s="159">
        <v>0.98877327491882105</v>
      </c>
      <c r="AA82" s="159">
        <v>0.83025419357209995</v>
      </c>
      <c r="AB82" s="159">
        <v>0.85445815569426298</v>
      </c>
      <c r="AC82" s="159">
        <v>0.99477101907270604</v>
      </c>
      <c r="AD82" s="159">
        <v>0.75731666337500902</v>
      </c>
      <c r="AE82" s="159">
        <v>0.96637367969392995</v>
      </c>
      <c r="AF82" s="159">
        <v>0.98743085468407699</v>
      </c>
      <c r="AG82" s="159">
        <v>0.98997968227057898</v>
      </c>
      <c r="AH82" s="159">
        <v>0.83529470958042595</v>
      </c>
      <c r="AI82" s="159">
        <v>0.95193791468722699</v>
      </c>
      <c r="AJ82" s="159">
        <v>0.60143647279412404</v>
      </c>
      <c r="AK82" s="159">
        <v>0.80025030674757203</v>
      </c>
      <c r="AL82" s="159">
        <v>0.96820412875183404</v>
      </c>
      <c r="AM82" s="159">
        <v>0.94056424798993299</v>
      </c>
      <c r="AN82" s="159">
        <v>0.89979446474484004</v>
      </c>
      <c r="AO82" s="159">
        <v>0.94551451565272004</v>
      </c>
      <c r="AP82" s="159">
        <v>0.75549192390539199</v>
      </c>
      <c r="AQ82" s="159">
        <v>0.88465982352720196</v>
      </c>
      <c r="AR82" s="159">
        <v>0.89367193368499898</v>
      </c>
      <c r="AS82" s="159">
        <v>0.70998721577923696</v>
      </c>
      <c r="AT82" s="159">
        <v>0.56867429860485796</v>
      </c>
      <c r="AU82" s="159">
        <v>0.78325781322097299</v>
      </c>
      <c r="AV82" s="159">
        <v>0.61948155151010298</v>
      </c>
      <c r="AW82" s="159">
        <v>0.59641129532968995</v>
      </c>
      <c r="AX82" s="159">
        <v>0.981978006388876</v>
      </c>
      <c r="AY82" s="159">
        <v>0.918148039427923</v>
      </c>
      <c r="AZ82" s="159">
        <v>0.72557090877928598</v>
      </c>
      <c r="BA82" s="159">
        <v>0.95548802896951601</v>
      </c>
      <c r="BB82" s="159">
        <v>0.98207686622117396</v>
      </c>
      <c r="BC82" s="159">
        <v>0.71833571311196698</v>
      </c>
      <c r="BD82" s="159">
        <v>0.90077820862615698</v>
      </c>
      <c r="BE82" s="159">
        <v>0.67279471509753097</v>
      </c>
      <c r="BF82" s="159">
        <v>0.61227443614717403</v>
      </c>
      <c r="BG82" s="159">
        <v>0.98972636289133198</v>
      </c>
      <c r="BH82" s="159">
        <v>0.90988552017137103</v>
      </c>
      <c r="BI82" s="159">
        <v>0.95613954858666195</v>
      </c>
      <c r="BJ82" s="159">
        <v>0.88775139302281703</v>
      </c>
      <c r="BK82" s="159">
        <v>0.80828798423406301</v>
      </c>
      <c r="BL82" s="159">
        <v>0.70962872933556098</v>
      </c>
      <c r="BM82" s="159">
        <v>0.91815024170719906</v>
      </c>
      <c r="BN82" s="159">
        <v>0.68848877230716699</v>
      </c>
      <c r="BO82" s="159">
        <v>0.70627312516903795</v>
      </c>
      <c r="BP82" s="159">
        <v>0.97374181325623799</v>
      </c>
      <c r="BQ82" s="159">
        <v>0.86163776077814402</v>
      </c>
      <c r="BR82" s="159">
        <v>0.94076053098690704</v>
      </c>
      <c r="BS82" s="159">
        <v>0.58346490918016203</v>
      </c>
      <c r="BT82" s="159">
        <v>0.86417191032640905</v>
      </c>
    </row>
    <row r="83" spans="1:72" s="114" customFormat="1" hidden="1">
      <c r="A83" s="110" t="s">
        <v>283</v>
      </c>
      <c r="B83" s="111" t="s">
        <v>284</v>
      </c>
      <c r="C83" s="112" t="s">
        <v>323</v>
      </c>
      <c r="D83" s="113" t="s">
        <v>324</v>
      </c>
      <c r="E83" s="112" t="s">
        <v>289</v>
      </c>
      <c r="F83" s="112" t="s">
        <v>290</v>
      </c>
      <c r="G83" s="159" t="s">
        <v>216</v>
      </c>
      <c r="H83" s="159">
        <v>3.5673523972394802E-2</v>
      </c>
      <c r="I83" s="159">
        <v>1.73719025913074E-2</v>
      </c>
      <c r="J83" s="159" t="s">
        <v>216</v>
      </c>
      <c r="K83" s="159" t="s">
        <v>216</v>
      </c>
      <c r="L83" s="159">
        <v>6.3003202390644096E-3</v>
      </c>
      <c r="M83" s="159">
        <v>5.0858755092935198E-3</v>
      </c>
      <c r="N83" s="159" t="s">
        <v>216</v>
      </c>
      <c r="O83" s="159">
        <v>4.2049038720427803E-3</v>
      </c>
      <c r="P83" s="159">
        <v>1.5748029565214799E-2</v>
      </c>
      <c r="Q83" s="159">
        <v>2.86055307158721E-4</v>
      </c>
      <c r="R83" s="159">
        <v>1.0034938211839E-2</v>
      </c>
      <c r="S83" s="159">
        <v>2.4217411181577199E-2</v>
      </c>
      <c r="T83" s="159" t="s">
        <v>216</v>
      </c>
      <c r="U83" s="159">
        <v>1.9818146805148901E-2</v>
      </c>
      <c r="V83" s="159" t="s">
        <v>216</v>
      </c>
      <c r="W83" s="159">
        <v>1.15708640137221E-2</v>
      </c>
      <c r="X83" s="159" t="s">
        <v>216</v>
      </c>
      <c r="Y83" s="159">
        <v>2.1673622960907799E-3</v>
      </c>
      <c r="Z83" s="159" t="s">
        <v>216</v>
      </c>
      <c r="AA83" s="159">
        <v>6.7061037265261705E-2</v>
      </c>
      <c r="AB83" s="159" t="s">
        <v>216</v>
      </c>
      <c r="AC83" s="159" t="s">
        <v>216</v>
      </c>
      <c r="AD83" s="159" t="s">
        <v>216</v>
      </c>
      <c r="AE83" s="159" t="s">
        <v>216</v>
      </c>
      <c r="AF83" s="159" t="s">
        <v>216</v>
      </c>
      <c r="AG83" s="159" t="s">
        <v>216</v>
      </c>
      <c r="AH83" s="159">
        <v>1.0150804344271601E-3</v>
      </c>
      <c r="AI83" s="159" t="s">
        <v>216</v>
      </c>
      <c r="AJ83" s="159">
        <v>1.3009469722329299E-4</v>
      </c>
      <c r="AK83" s="159">
        <v>1.61574513783098E-2</v>
      </c>
      <c r="AL83" s="159" t="s">
        <v>216</v>
      </c>
      <c r="AM83" s="159" t="s">
        <v>216</v>
      </c>
      <c r="AN83" s="159">
        <v>5.4063723559705399E-3</v>
      </c>
      <c r="AO83" s="159">
        <v>4.4985836899165601E-3</v>
      </c>
      <c r="AP83" s="159">
        <v>8.1660895708342701E-3</v>
      </c>
      <c r="AQ83" s="159">
        <v>1.7592452929072199E-2</v>
      </c>
      <c r="AR83" s="159">
        <v>4.24327840762302E-3</v>
      </c>
      <c r="AS83" s="159">
        <v>4.1003246102110501E-2</v>
      </c>
      <c r="AT83" s="159" t="s">
        <v>216</v>
      </c>
      <c r="AU83" s="159" t="s">
        <v>216</v>
      </c>
      <c r="AV83" s="159">
        <v>4.3269055382277197E-2</v>
      </c>
      <c r="AW83" s="159">
        <v>2.0273460615099902E-2</v>
      </c>
      <c r="AX83" s="159" t="s">
        <v>216</v>
      </c>
      <c r="AY83" s="159">
        <v>1.8570098331490099E-2</v>
      </c>
      <c r="AZ83" s="159">
        <v>3.0325624382534298E-2</v>
      </c>
      <c r="BA83" s="159" t="s">
        <v>216</v>
      </c>
      <c r="BB83" s="159" t="s">
        <v>216</v>
      </c>
      <c r="BC83" s="159">
        <v>1.4561284217892901E-2</v>
      </c>
      <c r="BD83" s="159">
        <v>9.0133412645795399E-3</v>
      </c>
      <c r="BE83" s="159" t="s">
        <v>216</v>
      </c>
      <c r="BF83" s="159" t="s">
        <v>216</v>
      </c>
      <c r="BG83" s="159">
        <v>7.4510766829567398E-3</v>
      </c>
      <c r="BH83" s="159" t="s">
        <v>216</v>
      </c>
      <c r="BI83" s="159">
        <v>3.4672344593418298E-4</v>
      </c>
      <c r="BJ83" s="159" t="s">
        <v>216</v>
      </c>
      <c r="BK83" s="159">
        <v>4.3957065494989803E-2</v>
      </c>
      <c r="BL83" s="159">
        <v>3.6650000608706599E-3</v>
      </c>
      <c r="BM83" s="159" t="s">
        <v>216</v>
      </c>
      <c r="BN83" s="159">
        <v>2.3562856083684101E-2</v>
      </c>
      <c r="BO83" s="159" t="s">
        <v>216</v>
      </c>
      <c r="BP83" s="159" t="s">
        <v>216</v>
      </c>
      <c r="BQ83" s="159">
        <v>3.8086868730690698E-2</v>
      </c>
      <c r="BR83" s="159" t="s">
        <v>216</v>
      </c>
      <c r="BS83" s="159">
        <v>5.7603494987083899E-2</v>
      </c>
      <c r="BT83" s="159">
        <v>8.3461326348425E-2</v>
      </c>
    </row>
    <row r="84" spans="1:72" s="114" customFormat="1" hidden="1">
      <c r="A84" s="110" t="s">
        <v>283</v>
      </c>
      <c r="B84" s="111" t="s">
        <v>284</v>
      </c>
      <c r="C84" s="112" t="s">
        <v>323</v>
      </c>
      <c r="D84" s="113" t="s">
        <v>324</v>
      </c>
      <c r="E84" s="112" t="s">
        <v>299</v>
      </c>
      <c r="F84" s="112" t="s">
        <v>300</v>
      </c>
      <c r="G84" s="159" t="s">
        <v>216</v>
      </c>
      <c r="H84" s="159" t="s">
        <v>216</v>
      </c>
      <c r="I84" s="159" t="s">
        <v>216</v>
      </c>
      <c r="J84" s="159" t="s">
        <v>216</v>
      </c>
      <c r="K84" s="159" t="s">
        <v>216</v>
      </c>
      <c r="L84" s="159" t="s">
        <v>216</v>
      </c>
      <c r="M84" s="159">
        <v>3.2465687755634199E-3</v>
      </c>
      <c r="N84" s="159">
        <v>2.18522372555486E-2</v>
      </c>
      <c r="O84" s="159">
        <v>1.8874074487343899E-3</v>
      </c>
      <c r="P84" s="159" t="s">
        <v>216</v>
      </c>
      <c r="Q84" s="159">
        <v>9.3373414473327705E-3</v>
      </c>
      <c r="R84" s="159">
        <v>1.8255083161009902E-2</v>
      </c>
      <c r="S84" s="159">
        <v>1.9972915242425799E-2</v>
      </c>
      <c r="T84" s="159" t="s">
        <v>216</v>
      </c>
      <c r="U84" s="159" t="s">
        <v>216</v>
      </c>
      <c r="V84" s="159">
        <v>2.3805495080142701E-2</v>
      </c>
      <c r="W84" s="159" t="s">
        <v>216</v>
      </c>
      <c r="X84" s="159">
        <v>4.6504756075406599E-2</v>
      </c>
      <c r="Y84" s="159">
        <v>1.0358252636495299E-2</v>
      </c>
      <c r="Z84" s="159" t="s">
        <v>216</v>
      </c>
      <c r="AA84" s="159">
        <v>7.0224719062818696E-3</v>
      </c>
      <c r="AB84" s="159">
        <v>3.40479192893125E-2</v>
      </c>
      <c r="AC84" s="159" t="s">
        <v>216</v>
      </c>
      <c r="AD84" s="159" t="s">
        <v>216</v>
      </c>
      <c r="AE84" s="159">
        <v>3.36263203060699E-2</v>
      </c>
      <c r="AF84" s="159" t="s">
        <v>216</v>
      </c>
      <c r="AG84" s="159">
        <v>7.7412579523144197E-3</v>
      </c>
      <c r="AH84" s="159" t="s">
        <v>216</v>
      </c>
      <c r="AI84" s="159">
        <v>2.40310426563866E-2</v>
      </c>
      <c r="AJ84" s="159" t="s">
        <v>216</v>
      </c>
      <c r="AK84" s="159">
        <v>1.8327759252898E-2</v>
      </c>
      <c r="AL84" s="159" t="s">
        <v>216</v>
      </c>
      <c r="AM84" s="159" t="s">
        <v>216</v>
      </c>
      <c r="AN84" s="159" t="s">
        <v>216</v>
      </c>
      <c r="AO84" s="159">
        <v>2.66987126973251E-2</v>
      </c>
      <c r="AP84" s="159" t="s">
        <v>216</v>
      </c>
      <c r="AQ84" s="159">
        <v>5.63795669394105E-2</v>
      </c>
      <c r="AR84" s="159" t="s">
        <v>216</v>
      </c>
      <c r="AS84" s="159" t="s">
        <v>216</v>
      </c>
      <c r="AT84" s="159" t="s">
        <v>216</v>
      </c>
      <c r="AU84" s="159">
        <v>1.2299668011698E-2</v>
      </c>
      <c r="AV84" s="159">
        <v>1.2557022261302999E-2</v>
      </c>
      <c r="AW84" s="159" t="s">
        <v>216</v>
      </c>
      <c r="AX84" s="159">
        <v>7.3038372825184996E-3</v>
      </c>
      <c r="AY84" s="159" t="s">
        <v>216</v>
      </c>
      <c r="AZ84" s="159" t="s">
        <v>216</v>
      </c>
      <c r="BA84" s="159" t="s">
        <v>216</v>
      </c>
      <c r="BB84" s="159" t="s">
        <v>216</v>
      </c>
      <c r="BC84" s="159">
        <v>6.0536299032533398E-3</v>
      </c>
      <c r="BD84" s="159" t="s">
        <v>216</v>
      </c>
      <c r="BE84" s="159" t="s">
        <v>216</v>
      </c>
      <c r="BF84" s="159" t="s">
        <v>216</v>
      </c>
      <c r="BG84" s="159">
        <v>2.6597578662445102E-3</v>
      </c>
      <c r="BH84" s="159">
        <v>6.5148756391255697E-2</v>
      </c>
      <c r="BI84" s="159" t="s">
        <v>216</v>
      </c>
      <c r="BJ84" s="159" t="s">
        <v>216</v>
      </c>
      <c r="BK84" s="159" t="s">
        <v>216</v>
      </c>
      <c r="BL84" s="159" t="s">
        <v>216</v>
      </c>
      <c r="BM84" s="159" t="s">
        <v>216</v>
      </c>
      <c r="BN84" s="159" t="s">
        <v>216</v>
      </c>
      <c r="BO84" s="159" t="s">
        <v>216</v>
      </c>
      <c r="BP84" s="159">
        <v>1.51507043056668E-2</v>
      </c>
      <c r="BQ84" s="159" t="s">
        <v>216</v>
      </c>
      <c r="BR84" s="159">
        <v>5.1461526410627199E-2</v>
      </c>
      <c r="BS84" s="159" t="s">
        <v>216</v>
      </c>
      <c r="BT84" s="159">
        <v>9.6545399029786295E-3</v>
      </c>
    </row>
    <row r="85" spans="1:72" s="114" customFormat="1" hidden="1">
      <c r="A85" s="110" t="s">
        <v>283</v>
      </c>
      <c r="B85" s="111" t="s">
        <v>284</v>
      </c>
      <c r="C85" s="112" t="s">
        <v>323</v>
      </c>
      <c r="D85" s="113" t="s">
        <v>324</v>
      </c>
      <c r="E85" s="112" t="s">
        <v>291</v>
      </c>
      <c r="F85" s="112" t="s">
        <v>292</v>
      </c>
      <c r="G85" s="159">
        <v>2.65512887944593E-2</v>
      </c>
      <c r="H85" s="159">
        <v>9.3297110064311004E-2</v>
      </c>
      <c r="I85" s="159">
        <v>2.6057853886961101E-2</v>
      </c>
      <c r="J85" s="159">
        <v>1.4853057993097401E-2</v>
      </c>
      <c r="K85" s="159" t="s">
        <v>216</v>
      </c>
      <c r="L85" s="159">
        <v>4.5678330151580099E-2</v>
      </c>
      <c r="M85" s="159">
        <v>1.2701365315157601E-3</v>
      </c>
      <c r="N85" s="159" t="s">
        <v>216</v>
      </c>
      <c r="O85" s="159">
        <v>6.8132757988294795E-2</v>
      </c>
      <c r="P85" s="159">
        <v>0.27381893427449899</v>
      </c>
      <c r="Q85" s="159">
        <v>5.0215998346653896E-3</v>
      </c>
      <c r="R85" s="159">
        <v>2.5103875261698501E-2</v>
      </c>
      <c r="S85" s="159">
        <v>4.0000494695768198E-2</v>
      </c>
      <c r="T85" s="159">
        <v>1.3235294116904E-2</v>
      </c>
      <c r="U85" s="159">
        <v>0.124453334004895</v>
      </c>
      <c r="V85" s="159">
        <v>2.3202621200885801E-2</v>
      </c>
      <c r="W85" s="159">
        <v>1.2090683516295201E-2</v>
      </c>
      <c r="X85" s="159" t="s">
        <v>216</v>
      </c>
      <c r="Y85" s="159">
        <v>2.7776975849588399E-2</v>
      </c>
      <c r="Z85" s="159">
        <v>5.6133625405894103E-3</v>
      </c>
      <c r="AA85" s="159">
        <v>9.5662297256356402E-2</v>
      </c>
      <c r="AB85" s="159">
        <v>0.100170890129565</v>
      </c>
      <c r="AC85" s="159">
        <v>5.2289809272938904E-3</v>
      </c>
      <c r="AD85" s="159">
        <v>1.0562071391810099E-2</v>
      </c>
      <c r="AE85" s="159" t="s">
        <v>216</v>
      </c>
      <c r="AF85" s="159" t="s">
        <v>216</v>
      </c>
      <c r="AG85" s="159">
        <v>1.1505263306217199E-3</v>
      </c>
      <c r="AH85" s="159">
        <v>3.2585475812721199E-2</v>
      </c>
      <c r="AI85" s="159">
        <v>2.40310426563866E-2</v>
      </c>
      <c r="AJ85" s="159" t="s">
        <v>216</v>
      </c>
      <c r="AK85" s="159">
        <v>5.0019904451040599E-3</v>
      </c>
      <c r="AL85" s="159">
        <v>3.17958712481664E-2</v>
      </c>
      <c r="AM85" s="159">
        <v>1.6899015738192601E-2</v>
      </c>
      <c r="AN85" s="159">
        <v>3.0306885328941499E-3</v>
      </c>
      <c r="AO85" s="159">
        <v>1.6686707146250399E-2</v>
      </c>
      <c r="AP85" s="159">
        <v>0.16960321458401301</v>
      </c>
      <c r="AQ85" s="159">
        <v>2.7561644208765099E-2</v>
      </c>
      <c r="AR85" s="159">
        <v>8.6626521435598194E-2</v>
      </c>
      <c r="AS85" s="159">
        <v>5.7703550693553603E-2</v>
      </c>
      <c r="AT85" s="159">
        <v>0.13751724586507599</v>
      </c>
      <c r="AU85" s="159" t="s">
        <v>216</v>
      </c>
      <c r="AV85" s="159">
        <v>0.258029824772467</v>
      </c>
      <c r="AW85" s="159">
        <v>0.37370045842772598</v>
      </c>
      <c r="AX85" s="159">
        <v>1.40767614350484E-3</v>
      </c>
      <c r="AY85" s="159">
        <v>2.4973712375449701E-2</v>
      </c>
      <c r="AZ85" s="159">
        <v>0.166609628409251</v>
      </c>
      <c r="BA85" s="159">
        <v>3.6878549201873098E-2</v>
      </c>
      <c r="BB85" s="159">
        <v>1.7923133778826299E-2</v>
      </c>
      <c r="BC85" s="159">
        <v>0.22406980743132099</v>
      </c>
      <c r="BD85" s="159">
        <v>9.0208450109263594E-2</v>
      </c>
      <c r="BE85" s="159">
        <v>0.13344052673748599</v>
      </c>
      <c r="BF85" s="159">
        <v>0.146920426022012</v>
      </c>
      <c r="BG85" s="159">
        <v>1.62802559466759E-4</v>
      </c>
      <c r="BH85" s="159">
        <v>2.4965723437373001E-2</v>
      </c>
      <c r="BI85" s="159">
        <v>1.9639657019803199E-2</v>
      </c>
      <c r="BJ85" s="159">
        <v>6.8846822952096806E-2</v>
      </c>
      <c r="BK85" s="159">
        <v>9.4796896607342706E-3</v>
      </c>
      <c r="BL85" s="159">
        <v>0.20455152098454699</v>
      </c>
      <c r="BM85" s="159">
        <v>5.3880766816438198E-2</v>
      </c>
      <c r="BN85" s="159">
        <v>0.16052226265254599</v>
      </c>
      <c r="BO85" s="159">
        <v>0.202269575905828</v>
      </c>
      <c r="BP85" s="159" t="s">
        <v>216</v>
      </c>
      <c r="BQ85" s="159">
        <v>2.5837825520820298E-2</v>
      </c>
      <c r="BR85" s="159">
        <v>7.7779426024655804E-3</v>
      </c>
      <c r="BS85" s="159">
        <v>0.32808856850421397</v>
      </c>
      <c r="BT85" s="159">
        <v>1.5797401780516002E-2</v>
      </c>
    </row>
    <row r="86" spans="1:72" s="114" customFormat="1" hidden="1">
      <c r="A86" s="110" t="s">
        <v>283</v>
      </c>
      <c r="B86" s="111" t="s">
        <v>284</v>
      </c>
      <c r="C86" s="112" t="s">
        <v>323</v>
      </c>
      <c r="D86" s="113" t="s">
        <v>324</v>
      </c>
      <c r="E86" s="112" t="s">
        <v>295</v>
      </c>
      <c r="F86" s="112" t="s">
        <v>296</v>
      </c>
      <c r="G86" s="159" t="s">
        <v>216</v>
      </c>
      <c r="H86" s="159">
        <v>0.15287664359834599</v>
      </c>
      <c r="I86" s="159">
        <v>6.8454227872110696E-2</v>
      </c>
      <c r="J86" s="159">
        <v>2.05635974742495E-2</v>
      </c>
      <c r="K86" s="159">
        <v>1.7386363636721601E-2</v>
      </c>
      <c r="L86" s="159" t="s">
        <v>216</v>
      </c>
      <c r="M86" s="159">
        <v>0.32490827509641801</v>
      </c>
      <c r="N86" s="159" t="s">
        <v>216</v>
      </c>
      <c r="O86" s="159" t="s">
        <v>216</v>
      </c>
      <c r="P86" s="159" t="s">
        <v>216</v>
      </c>
      <c r="Q86" s="159" t="s">
        <v>216</v>
      </c>
      <c r="R86" s="159" t="s">
        <v>216</v>
      </c>
      <c r="S86" s="159">
        <v>0.29487597933167298</v>
      </c>
      <c r="T86" s="159" t="s">
        <v>216</v>
      </c>
      <c r="U86" s="159" t="s">
        <v>216</v>
      </c>
      <c r="V86" s="159" t="s">
        <v>216</v>
      </c>
      <c r="W86" s="159" t="s">
        <v>216</v>
      </c>
      <c r="X86" s="159" t="s">
        <v>216</v>
      </c>
      <c r="Y86" s="159">
        <v>5.7182504481116003E-2</v>
      </c>
      <c r="Z86" s="159" t="s">
        <v>216</v>
      </c>
      <c r="AA86" s="159" t="s">
        <v>216</v>
      </c>
      <c r="AB86" s="159" t="s">
        <v>216</v>
      </c>
      <c r="AC86" s="159" t="s">
        <v>216</v>
      </c>
      <c r="AD86" s="159">
        <v>3.0793613057701799E-2</v>
      </c>
      <c r="AE86" s="159" t="s">
        <v>216</v>
      </c>
      <c r="AF86" s="159">
        <v>1.2569145315922899E-2</v>
      </c>
      <c r="AG86" s="159">
        <v>1.1285334464852599E-3</v>
      </c>
      <c r="AH86" s="159">
        <v>9.5270921559408403E-2</v>
      </c>
      <c r="AI86" s="159" t="s">
        <v>216</v>
      </c>
      <c r="AJ86" s="159">
        <v>0.39843343250865199</v>
      </c>
      <c r="AK86" s="159">
        <v>0.156221551218266</v>
      </c>
      <c r="AL86" s="159" t="s">
        <v>216</v>
      </c>
      <c r="AM86" s="159">
        <v>4.2536736271874799E-2</v>
      </c>
      <c r="AN86" s="159">
        <v>6.0229886984314598E-2</v>
      </c>
      <c r="AO86" s="159" t="s">
        <v>216</v>
      </c>
      <c r="AP86" s="159" t="s">
        <v>216</v>
      </c>
      <c r="AQ86" s="159" t="s">
        <v>216</v>
      </c>
      <c r="AR86" s="159" t="s">
        <v>216</v>
      </c>
      <c r="AS86" s="159">
        <v>0.17460568283365499</v>
      </c>
      <c r="AT86" s="159">
        <v>0.11292824317693501</v>
      </c>
      <c r="AU86" s="159">
        <v>0.18268737602433199</v>
      </c>
      <c r="AV86" s="159" t="s">
        <v>216</v>
      </c>
      <c r="AW86" s="159">
        <v>9.6147856274838503E-3</v>
      </c>
      <c r="AX86" s="159">
        <v>9.31048018510062E-3</v>
      </c>
      <c r="AY86" s="159" t="s">
        <v>216</v>
      </c>
      <c r="AZ86" s="159">
        <v>1.1196062295906599E-2</v>
      </c>
      <c r="BA86" s="159" t="s">
        <v>216</v>
      </c>
      <c r="BB86" s="159" t="s">
        <v>216</v>
      </c>
      <c r="BC86" s="159">
        <v>3.8856551713643498E-3</v>
      </c>
      <c r="BD86" s="159" t="s">
        <v>216</v>
      </c>
      <c r="BE86" s="159" t="s">
        <v>216</v>
      </c>
      <c r="BF86" s="159" t="s">
        <v>216</v>
      </c>
      <c r="BG86" s="159" t="s">
        <v>216</v>
      </c>
      <c r="BH86" s="159" t="s">
        <v>216</v>
      </c>
      <c r="BI86" s="159">
        <v>2.3874070947601099E-2</v>
      </c>
      <c r="BJ86" s="159" t="s">
        <v>216</v>
      </c>
      <c r="BK86" s="159">
        <v>0.11503057944247599</v>
      </c>
      <c r="BL86" s="159" t="s">
        <v>216</v>
      </c>
      <c r="BM86" s="159">
        <v>1.9302011902500998E-2</v>
      </c>
      <c r="BN86" s="159">
        <v>6.3902368862472497E-2</v>
      </c>
      <c r="BO86" s="159" t="s">
        <v>216</v>
      </c>
      <c r="BP86" s="159">
        <v>1.11074824380948E-2</v>
      </c>
      <c r="BQ86" s="159">
        <v>7.4437544970344494E-2</v>
      </c>
      <c r="BR86" s="159" t="s">
        <v>216</v>
      </c>
      <c r="BS86" s="159" t="s">
        <v>216</v>
      </c>
      <c r="BT86" s="159" t="s">
        <v>216</v>
      </c>
    </row>
    <row r="87" spans="1:72" s="114" customFormat="1" hidden="1">
      <c r="A87" s="110" t="s">
        <v>283</v>
      </c>
      <c r="B87" s="111" t="s">
        <v>284</v>
      </c>
      <c r="C87" s="112" t="s">
        <v>323</v>
      </c>
      <c r="D87" s="113" t="s">
        <v>324</v>
      </c>
      <c r="E87" s="112" t="s">
        <v>297</v>
      </c>
      <c r="F87" s="112" t="s">
        <v>298</v>
      </c>
      <c r="G87" s="159" t="s">
        <v>216</v>
      </c>
      <c r="H87" s="159">
        <v>1.11635581842962E-2</v>
      </c>
      <c r="I87" s="159" t="s">
        <v>216</v>
      </c>
      <c r="J87" s="159" t="s">
        <v>216</v>
      </c>
      <c r="K87" s="159" t="s">
        <v>216</v>
      </c>
      <c r="L87" s="159" t="s">
        <v>216</v>
      </c>
      <c r="M87" s="159">
        <v>2.5655265201708801E-4</v>
      </c>
      <c r="N87" s="159" t="s">
        <v>216</v>
      </c>
      <c r="O87" s="159" t="s">
        <v>216</v>
      </c>
      <c r="P87" s="159">
        <v>7.8723599193479994E-3</v>
      </c>
      <c r="Q87" s="159">
        <v>1.90619498177406E-3</v>
      </c>
      <c r="R87" s="159" t="s">
        <v>216</v>
      </c>
      <c r="S87" s="159">
        <v>4.8755095010573998E-2</v>
      </c>
      <c r="T87" s="159" t="s">
        <v>216</v>
      </c>
      <c r="U87" s="159" t="s">
        <v>216</v>
      </c>
      <c r="V87" s="159" t="s">
        <v>216</v>
      </c>
      <c r="W87" s="159" t="s">
        <v>216</v>
      </c>
      <c r="X87" s="159" t="s">
        <v>216</v>
      </c>
      <c r="Y87" s="159" t="s">
        <v>216</v>
      </c>
      <c r="Z87" s="159" t="s">
        <v>216</v>
      </c>
      <c r="AA87" s="159" t="s">
        <v>216</v>
      </c>
      <c r="AB87" s="159" t="s">
        <v>216</v>
      </c>
      <c r="AC87" s="159" t="s">
        <v>216</v>
      </c>
      <c r="AD87" s="159">
        <v>0.180885206941578</v>
      </c>
      <c r="AE87" s="159" t="s">
        <v>216</v>
      </c>
      <c r="AF87" s="159" t="s">
        <v>216</v>
      </c>
      <c r="AG87" s="159" t="s">
        <v>216</v>
      </c>
      <c r="AH87" s="159">
        <v>3.5833812613017199E-2</v>
      </c>
      <c r="AI87" s="159" t="s">
        <v>216</v>
      </c>
      <c r="AJ87" s="159" t="s">
        <v>216</v>
      </c>
      <c r="AK87" s="159" t="s">
        <v>216</v>
      </c>
      <c r="AL87" s="159" t="s">
        <v>216</v>
      </c>
      <c r="AM87" s="159" t="s">
        <v>216</v>
      </c>
      <c r="AN87" s="159" t="s">
        <v>216</v>
      </c>
      <c r="AO87" s="159" t="s">
        <v>216</v>
      </c>
      <c r="AP87" s="159">
        <v>6.33501593102202E-2</v>
      </c>
      <c r="AQ87" s="159" t="s">
        <v>216</v>
      </c>
      <c r="AR87" s="159" t="s">
        <v>216</v>
      </c>
      <c r="AS87" s="159" t="s">
        <v>216</v>
      </c>
      <c r="AT87" s="159">
        <v>0.18088021235313101</v>
      </c>
      <c r="AU87" s="159">
        <v>2.17551427429966E-2</v>
      </c>
      <c r="AV87" s="159">
        <v>6.6662546073849693E-2</v>
      </c>
      <c r="AW87" s="159" t="s">
        <v>216</v>
      </c>
      <c r="AX87" s="159" t="s">
        <v>216</v>
      </c>
      <c r="AY87" s="159" t="s">
        <v>216</v>
      </c>
      <c r="AZ87" s="159">
        <v>6.6297776133022304E-2</v>
      </c>
      <c r="BA87" s="159">
        <v>7.6334218286106797E-3</v>
      </c>
      <c r="BB87" s="159" t="s">
        <v>216</v>
      </c>
      <c r="BC87" s="159">
        <v>3.3093910164201802E-2</v>
      </c>
      <c r="BD87" s="159" t="s">
        <v>216</v>
      </c>
      <c r="BE87" s="159">
        <v>0.19376475816498301</v>
      </c>
      <c r="BF87" s="159">
        <v>0.222515664150707</v>
      </c>
      <c r="BG87" s="159" t="s">
        <v>216</v>
      </c>
      <c r="BH87" s="159" t="s">
        <v>216</v>
      </c>
      <c r="BI87" s="159" t="s">
        <v>216</v>
      </c>
      <c r="BJ87" s="159" t="s">
        <v>216</v>
      </c>
      <c r="BK87" s="159" t="s">
        <v>216</v>
      </c>
      <c r="BL87" s="159">
        <v>8.2154749619021694E-2</v>
      </c>
      <c r="BM87" s="159">
        <v>8.6669795738621297E-3</v>
      </c>
      <c r="BN87" s="159">
        <v>2.0341985509269699E-2</v>
      </c>
      <c r="BO87" s="159">
        <v>6.69844127277653E-2</v>
      </c>
      <c r="BP87" s="159" t="s">
        <v>216</v>
      </c>
      <c r="BQ87" s="159" t="s">
        <v>216</v>
      </c>
      <c r="BR87" s="159" t="s">
        <v>216</v>
      </c>
      <c r="BS87" s="159">
        <v>3.08430273285406E-2</v>
      </c>
      <c r="BT87" s="159">
        <v>6.9481901481167696E-3</v>
      </c>
    </row>
    <row r="88" spans="1:72" s="114" customFormat="1" hidden="1">
      <c r="A88" s="110" t="s">
        <v>283</v>
      </c>
      <c r="B88" s="111" t="s">
        <v>284</v>
      </c>
      <c r="C88" s="112" t="s">
        <v>323</v>
      </c>
      <c r="D88" s="113" t="s">
        <v>324</v>
      </c>
      <c r="E88" s="112" t="s">
        <v>293</v>
      </c>
      <c r="F88" s="112" t="s">
        <v>294</v>
      </c>
      <c r="G88" s="159" t="s">
        <v>216</v>
      </c>
      <c r="H88" s="159" t="s">
        <v>216</v>
      </c>
      <c r="I88" s="159">
        <v>1.1239172827108901E-2</v>
      </c>
      <c r="J88" s="159" t="s">
        <v>216</v>
      </c>
      <c r="K88" s="159">
        <v>2.0728114475529202E-2</v>
      </c>
      <c r="L88" s="159" t="s">
        <v>216</v>
      </c>
      <c r="M88" s="159" t="s">
        <v>216</v>
      </c>
      <c r="N88" s="159">
        <v>3.0734767025680901E-2</v>
      </c>
      <c r="O88" s="159" t="s">
        <v>216</v>
      </c>
      <c r="P88" s="159" t="s">
        <v>216</v>
      </c>
      <c r="Q88" s="159" t="s">
        <v>216</v>
      </c>
      <c r="R88" s="159" t="s">
        <v>216</v>
      </c>
      <c r="S88" s="159" t="s">
        <v>216</v>
      </c>
      <c r="T88" s="159" t="s">
        <v>216</v>
      </c>
      <c r="U88" s="159" t="s">
        <v>216</v>
      </c>
      <c r="V88" s="159" t="s">
        <v>216</v>
      </c>
      <c r="W88" s="159" t="s">
        <v>216</v>
      </c>
      <c r="X88" s="159" t="s">
        <v>216</v>
      </c>
      <c r="Y88" s="159" t="s">
        <v>216</v>
      </c>
      <c r="Z88" s="159">
        <v>5.6133625405894103E-3</v>
      </c>
      <c r="AA88" s="159" t="s">
        <v>216</v>
      </c>
      <c r="AB88" s="159">
        <v>1.1323034886859699E-2</v>
      </c>
      <c r="AC88" s="159" t="s">
        <v>216</v>
      </c>
      <c r="AD88" s="159">
        <v>2.04424452339005E-2</v>
      </c>
      <c r="AE88" s="159" t="s">
        <v>216</v>
      </c>
      <c r="AF88" s="159" t="s">
        <v>216</v>
      </c>
      <c r="AG88" s="159" t="s">
        <v>216</v>
      </c>
      <c r="AH88" s="159" t="s">
        <v>216</v>
      </c>
      <c r="AI88" s="159" t="s">
        <v>216</v>
      </c>
      <c r="AJ88" s="159" t="s">
        <v>216</v>
      </c>
      <c r="AK88" s="159">
        <v>4.0409409578499996E-3</v>
      </c>
      <c r="AL88" s="159" t="s">
        <v>216</v>
      </c>
      <c r="AM88" s="159" t="s">
        <v>216</v>
      </c>
      <c r="AN88" s="159">
        <v>3.1538587381980197E-2</v>
      </c>
      <c r="AO88" s="159">
        <v>6.6014808137876803E-3</v>
      </c>
      <c r="AP88" s="159">
        <v>3.3886126295408301E-3</v>
      </c>
      <c r="AQ88" s="159">
        <v>1.38065123955504E-2</v>
      </c>
      <c r="AR88" s="159">
        <v>1.54582664717793E-2</v>
      </c>
      <c r="AS88" s="159">
        <v>1.6700304591443099E-2</v>
      </c>
      <c r="AT88" s="159" t="s">
        <v>216</v>
      </c>
      <c r="AU88" s="159" t="s">
        <v>216</v>
      </c>
      <c r="AV88" s="159" t="s">
        <v>216</v>
      </c>
      <c r="AW88" s="159" t="s">
        <v>216</v>
      </c>
      <c r="AX88" s="159" t="s">
        <v>216</v>
      </c>
      <c r="AY88" s="159">
        <v>3.8308149865137801E-2</v>
      </c>
      <c r="AZ88" s="159" t="s">
        <v>216</v>
      </c>
      <c r="BA88" s="159" t="s">
        <v>216</v>
      </c>
      <c r="BB88" s="159" t="s">
        <v>216</v>
      </c>
      <c r="BC88" s="159" t="s">
        <v>216</v>
      </c>
      <c r="BD88" s="159" t="s">
        <v>216</v>
      </c>
      <c r="BE88" s="159" t="s">
        <v>216</v>
      </c>
      <c r="BF88" s="159">
        <v>1.8289473680106801E-2</v>
      </c>
      <c r="BG88" s="159" t="s">
        <v>216</v>
      </c>
      <c r="BH88" s="159" t="s">
        <v>216</v>
      </c>
      <c r="BI88" s="159" t="s">
        <v>216</v>
      </c>
      <c r="BJ88" s="159">
        <v>4.3401784025086002E-2</v>
      </c>
      <c r="BK88" s="159">
        <v>2.3244681167737601E-2</v>
      </c>
      <c r="BL88" s="159" t="s">
        <v>216</v>
      </c>
      <c r="BM88" s="159" t="s">
        <v>216</v>
      </c>
      <c r="BN88" s="159">
        <v>4.3181754584860399E-2</v>
      </c>
      <c r="BO88" s="159">
        <v>2.4472886197368E-2</v>
      </c>
      <c r="BP88" s="159" t="s">
        <v>216</v>
      </c>
      <c r="BQ88" s="159" t="s">
        <v>216</v>
      </c>
      <c r="BR88" s="159" t="s">
        <v>216</v>
      </c>
      <c r="BS88" s="159" t="s">
        <v>216</v>
      </c>
      <c r="BT88" s="159">
        <v>1.99666314935548E-2</v>
      </c>
    </row>
    <row r="89" spans="1:72" s="114" customFormat="1" hidden="1">
      <c r="A89" s="110" t="s">
        <v>283</v>
      </c>
      <c r="B89" s="111" t="s">
        <v>284</v>
      </c>
      <c r="C89" s="112" t="s">
        <v>325</v>
      </c>
      <c r="D89" s="113" t="s">
        <v>326</v>
      </c>
      <c r="E89" s="112" t="s">
        <v>266</v>
      </c>
      <c r="F89" s="112" t="s">
        <v>216</v>
      </c>
      <c r="G89" s="163">
        <v>4.16562578632319</v>
      </c>
      <c r="H89" s="163">
        <v>3.4522219521262798</v>
      </c>
      <c r="I89" s="163">
        <v>3.7328889177720002</v>
      </c>
      <c r="J89" s="163">
        <v>5.0943004516846102</v>
      </c>
      <c r="K89" s="163">
        <v>3.6930739467718898</v>
      </c>
      <c r="L89" s="163">
        <v>2.8547450867169499</v>
      </c>
      <c r="M89" s="163">
        <v>4.5335257454968501</v>
      </c>
      <c r="N89" s="163">
        <v>3.60331424858426</v>
      </c>
      <c r="O89" s="163">
        <v>4.4564326921105799</v>
      </c>
      <c r="P89" s="163">
        <v>3.35050729456204</v>
      </c>
      <c r="Q89" s="163">
        <v>6.21680529584083</v>
      </c>
      <c r="R89" s="163">
        <v>4.4510019498631799</v>
      </c>
      <c r="S89" s="163">
        <v>2.7903352804247898</v>
      </c>
      <c r="T89" s="163">
        <v>2.8401168794486402</v>
      </c>
      <c r="U89" s="163">
        <v>3.5949092327260401</v>
      </c>
      <c r="V89" s="163">
        <v>5.1456219673401904</v>
      </c>
      <c r="W89" s="163">
        <v>3.3379235548217201</v>
      </c>
      <c r="X89" s="163">
        <v>4.5740429873389203</v>
      </c>
      <c r="Y89" s="163">
        <v>2.9805362814910898</v>
      </c>
      <c r="Z89" s="163">
        <v>3.6092727318359401</v>
      </c>
      <c r="AA89" s="163">
        <v>2.87439386058325</v>
      </c>
      <c r="AB89" s="163">
        <v>2.7439257357985598</v>
      </c>
      <c r="AC89" s="163">
        <v>3.7746006902301898</v>
      </c>
      <c r="AD89" s="163">
        <v>4.5160474311701897</v>
      </c>
      <c r="AE89" s="163">
        <v>5.2273094471153199</v>
      </c>
      <c r="AF89" s="163">
        <v>4.2309829853245304</v>
      </c>
      <c r="AG89" s="163">
        <v>5.5061517935236504</v>
      </c>
      <c r="AH89" s="163">
        <v>2.99086444635982</v>
      </c>
      <c r="AI89" s="163">
        <v>3.1494690429939598</v>
      </c>
      <c r="AJ89" s="163">
        <v>2.94748588150025</v>
      </c>
      <c r="AK89" s="163">
        <v>3.3162613846893598</v>
      </c>
      <c r="AL89" s="163">
        <v>4.8350535613021499</v>
      </c>
      <c r="AM89" s="163">
        <v>3.2570849277947</v>
      </c>
      <c r="AN89" s="163">
        <v>3.03719265049723</v>
      </c>
      <c r="AO89" s="163">
        <v>2.4823687190161401</v>
      </c>
      <c r="AP89" s="163">
        <v>1.4865882468389899</v>
      </c>
      <c r="AQ89" s="163">
        <v>2.62910815233354</v>
      </c>
      <c r="AR89" s="163">
        <v>4.0185648357765897</v>
      </c>
      <c r="AS89" s="163">
        <v>3.4021625436872598</v>
      </c>
      <c r="AT89" s="163">
        <v>1.1754862797294101</v>
      </c>
      <c r="AU89" s="163">
        <v>3.7641921253427002</v>
      </c>
      <c r="AV89" s="163">
        <v>2.0740583932950298</v>
      </c>
      <c r="AW89" s="163">
        <v>4.7100156295581703</v>
      </c>
      <c r="AX89" s="163">
        <v>3.3820169570139198</v>
      </c>
      <c r="AY89" s="163">
        <v>2.80269336979649</v>
      </c>
      <c r="AZ89" s="163">
        <v>1.97886817323243</v>
      </c>
      <c r="BA89" s="163">
        <v>4.5530184786794701</v>
      </c>
      <c r="BB89" s="163">
        <v>3.2273127218583602</v>
      </c>
      <c r="BC89" s="163">
        <v>4.4363214045620998</v>
      </c>
      <c r="BD89" s="163">
        <v>4.9017638894364604</v>
      </c>
      <c r="BE89" s="163">
        <v>4.0477060230389101</v>
      </c>
      <c r="BF89" s="163">
        <v>2.7748768643582502</v>
      </c>
      <c r="BG89" s="163">
        <v>5.4381942427636796</v>
      </c>
      <c r="BH89" s="163">
        <v>2.1485263032300099</v>
      </c>
      <c r="BI89" s="163">
        <v>2.47951588941585</v>
      </c>
      <c r="BJ89" s="163">
        <v>2.3851092339529401</v>
      </c>
      <c r="BK89" s="163">
        <v>1.62613588113332</v>
      </c>
      <c r="BL89" s="163">
        <v>1.75556840596727</v>
      </c>
      <c r="BM89" s="163">
        <v>3.6766049989732599</v>
      </c>
      <c r="BN89" s="163">
        <v>2.4375194862664098</v>
      </c>
      <c r="BO89" s="163">
        <v>2.3929130226545801</v>
      </c>
      <c r="BP89" s="163">
        <v>3.0388950500159999</v>
      </c>
      <c r="BQ89" s="163">
        <v>3.16046419580214</v>
      </c>
      <c r="BR89" s="163">
        <v>5.1108577515420102</v>
      </c>
      <c r="BS89" s="163">
        <v>4.06126084164951</v>
      </c>
      <c r="BT89" s="163">
        <v>1.5491947999842499</v>
      </c>
    </row>
    <row r="90" spans="1:72" s="114" customFormat="1" hidden="1">
      <c r="A90" s="110" t="s">
        <v>283</v>
      </c>
      <c r="B90" s="111" t="s">
        <v>284</v>
      </c>
      <c r="C90" s="112" t="s">
        <v>327</v>
      </c>
      <c r="D90" s="113" t="s">
        <v>328</v>
      </c>
      <c r="E90" s="112" t="s">
        <v>287</v>
      </c>
      <c r="F90" s="112" t="s">
        <v>288</v>
      </c>
      <c r="G90" s="159">
        <v>1</v>
      </c>
      <c r="H90" s="159">
        <v>0.884969108398724</v>
      </c>
      <c r="I90" s="159">
        <v>0.94491017898235397</v>
      </c>
      <c r="J90" s="159">
        <v>0.98837224453641503</v>
      </c>
      <c r="K90" s="159">
        <v>0.97632575757345597</v>
      </c>
      <c r="L90" s="159">
        <v>0.97073014144256398</v>
      </c>
      <c r="M90" s="159">
        <v>0.92989219569946602</v>
      </c>
      <c r="N90" s="159">
        <v>0.94789081885215298</v>
      </c>
      <c r="O90" s="159">
        <v>0.95062436139505102</v>
      </c>
      <c r="P90" s="159">
        <v>0.900826136147302</v>
      </c>
      <c r="Q90" s="159">
        <v>0.98388912342567603</v>
      </c>
      <c r="R90" s="159">
        <v>0.93732512674100599</v>
      </c>
      <c r="S90" s="159">
        <v>0.96638486781057398</v>
      </c>
      <c r="T90" s="159">
        <v>1</v>
      </c>
      <c r="U90" s="159">
        <v>0.96597063457201304</v>
      </c>
      <c r="V90" s="159">
        <v>0.89187128580450203</v>
      </c>
      <c r="W90" s="159">
        <v>0.95762222367246996</v>
      </c>
      <c r="X90" s="159">
        <v>0.88475186523973204</v>
      </c>
      <c r="Y90" s="159">
        <v>0.93673869058202497</v>
      </c>
      <c r="Z90" s="159">
        <v>0.99473829964148597</v>
      </c>
      <c r="AA90" s="159">
        <v>0.86514593177667298</v>
      </c>
      <c r="AB90" s="159">
        <v>0.97521638198175498</v>
      </c>
      <c r="AC90" s="159">
        <v>0.97390172888504001</v>
      </c>
      <c r="AD90" s="159">
        <v>0.97892611888999803</v>
      </c>
      <c r="AE90" s="159">
        <v>0.900706967267067</v>
      </c>
      <c r="AF90" s="159">
        <v>1</v>
      </c>
      <c r="AG90" s="159">
        <v>0.99203371022146403</v>
      </c>
      <c r="AH90" s="159">
        <v>0.93376750432483402</v>
      </c>
      <c r="AI90" s="159">
        <v>0.92003798382352997</v>
      </c>
      <c r="AJ90" s="159">
        <v>0.98201714574428201</v>
      </c>
      <c r="AK90" s="159">
        <v>0.97348059998791403</v>
      </c>
      <c r="AL90" s="159">
        <v>1</v>
      </c>
      <c r="AM90" s="159">
        <v>0.99520494973043505</v>
      </c>
      <c r="AN90" s="159">
        <v>0.951818970533167</v>
      </c>
      <c r="AO90" s="159">
        <v>0.98304194269128597</v>
      </c>
      <c r="AP90" s="159">
        <v>0.89013744786890903</v>
      </c>
      <c r="AQ90" s="159">
        <v>0.96403631542128099</v>
      </c>
      <c r="AR90" s="159">
        <v>0.99954129183551199</v>
      </c>
      <c r="AS90" s="159">
        <v>0.93829718549799401</v>
      </c>
      <c r="AT90" s="159">
        <v>0.88159579583689895</v>
      </c>
      <c r="AU90" s="159">
        <v>0.827536821206316</v>
      </c>
      <c r="AV90" s="159">
        <v>0.92902774552492995</v>
      </c>
      <c r="AW90" s="159">
        <v>0.96713090888271902</v>
      </c>
      <c r="AX90" s="159">
        <v>0.98009293583283796</v>
      </c>
      <c r="AY90" s="159">
        <v>0.95605734731210301</v>
      </c>
      <c r="AZ90" s="159">
        <v>0.88673231828502397</v>
      </c>
      <c r="BA90" s="159">
        <v>0.97549510360128</v>
      </c>
      <c r="BB90" s="159">
        <v>0.92968667510481995</v>
      </c>
      <c r="BC90" s="159">
        <v>0.943844390119569</v>
      </c>
      <c r="BD90" s="159">
        <v>0.98485125773983595</v>
      </c>
      <c r="BE90" s="159">
        <v>0.935426705162686</v>
      </c>
      <c r="BF90" s="159">
        <v>0.92671522556323405</v>
      </c>
      <c r="BG90" s="159">
        <v>0.99008037293963203</v>
      </c>
      <c r="BH90" s="159">
        <v>0.90943215245543496</v>
      </c>
      <c r="BI90" s="159">
        <v>0.975155633825038</v>
      </c>
      <c r="BJ90" s="159">
        <v>0.92811178033077302</v>
      </c>
      <c r="BK90" s="159">
        <v>0.97240552301448802</v>
      </c>
      <c r="BL90" s="159">
        <v>0.702413570784167</v>
      </c>
      <c r="BM90" s="159">
        <v>0.95928001200330404</v>
      </c>
      <c r="BN90" s="159">
        <v>0.891766010931203</v>
      </c>
      <c r="BO90" s="159">
        <v>0.98295160720851305</v>
      </c>
      <c r="BP90" s="159">
        <v>0.97492240171382805</v>
      </c>
      <c r="BQ90" s="159">
        <v>1</v>
      </c>
      <c r="BR90" s="159">
        <v>0.89374610824231704</v>
      </c>
      <c r="BS90" s="159">
        <v>0.97356797916404203</v>
      </c>
      <c r="BT90" s="159">
        <v>0.92401208117585498</v>
      </c>
    </row>
    <row r="91" spans="1:72" s="114" customFormat="1" hidden="1">
      <c r="A91" s="110" t="s">
        <v>283</v>
      </c>
      <c r="B91" s="111" t="s">
        <v>284</v>
      </c>
      <c r="C91" s="112" t="s">
        <v>327</v>
      </c>
      <c r="D91" s="113" t="s">
        <v>328</v>
      </c>
      <c r="E91" s="112" t="s">
        <v>289</v>
      </c>
      <c r="F91" s="112" t="s">
        <v>290</v>
      </c>
      <c r="G91" s="159" t="s">
        <v>216</v>
      </c>
      <c r="H91" s="159">
        <v>6.37393712132098E-2</v>
      </c>
      <c r="I91" s="159">
        <v>3.2487330345010897E-2</v>
      </c>
      <c r="J91" s="159" t="s">
        <v>216</v>
      </c>
      <c r="K91" s="159" t="s">
        <v>216</v>
      </c>
      <c r="L91" s="159">
        <v>2.9269858557436301E-2</v>
      </c>
      <c r="M91" s="159">
        <v>7.0733797305112603E-3</v>
      </c>
      <c r="N91" s="159">
        <v>2.60545905739233E-2</v>
      </c>
      <c r="O91" s="159">
        <v>3.4628022598710202E-3</v>
      </c>
      <c r="P91" s="159">
        <v>2.16137828081235E-2</v>
      </c>
      <c r="Q91" s="159">
        <v>3.02563350537476E-4</v>
      </c>
      <c r="R91" s="159">
        <v>3.7643583860470703E-2</v>
      </c>
      <c r="S91" s="159">
        <v>9.4259241745844394E-3</v>
      </c>
      <c r="T91" s="159" t="s">
        <v>216</v>
      </c>
      <c r="U91" s="159">
        <v>2.4972991481903399E-2</v>
      </c>
      <c r="V91" s="159">
        <v>2.0291515699192098E-3</v>
      </c>
      <c r="W91" s="159">
        <v>4.1949207011337503E-2</v>
      </c>
      <c r="X91" s="159">
        <v>1.3300348201444399E-2</v>
      </c>
      <c r="Y91" s="159">
        <v>2.4745531479542998E-3</v>
      </c>
      <c r="Z91" s="159" t="s">
        <v>216</v>
      </c>
      <c r="AA91" s="159">
        <v>0.11512897610113999</v>
      </c>
      <c r="AB91" s="159" t="s">
        <v>216</v>
      </c>
      <c r="AC91" s="159" t="s">
        <v>216</v>
      </c>
      <c r="AD91" s="159">
        <v>3.6750795145541301E-3</v>
      </c>
      <c r="AE91" s="159">
        <v>2.26960564001903E-2</v>
      </c>
      <c r="AF91" s="159" t="s">
        <v>216</v>
      </c>
      <c r="AG91" s="159">
        <v>3.3507260433716501E-3</v>
      </c>
      <c r="AH91" s="159">
        <v>1.43160382145098E-3</v>
      </c>
      <c r="AI91" s="159" t="s">
        <v>216</v>
      </c>
      <c r="AJ91" s="159">
        <v>5.4128408196781903E-3</v>
      </c>
      <c r="AK91" s="159">
        <v>1.3062887857310501E-2</v>
      </c>
      <c r="AL91" s="159" t="s">
        <v>216</v>
      </c>
      <c r="AM91" s="159" t="s">
        <v>216</v>
      </c>
      <c r="AN91" s="159">
        <v>5.8607762959339204E-3</v>
      </c>
      <c r="AO91" s="159">
        <v>1.6958057308714299E-2</v>
      </c>
      <c r="AP91" s="159">
        <v>2.1280021774832E-2</v>
      </c>
      <c r="AQ91" s="159">
        <v>1.9668569340133901E-2</v>
      </c>
      <c r="AR91" s="159">
        <v>4.5870816448843101E-4</v>
      </c>
      <c r="AS91" s="159">
        <v>4.4614122770530597E-2</v>
      </c>
      <c r="AT91" s="159">
        <v>3.04222359093522E-2</v>
      </c>
      <c r="AU91" s="159">
        <v>3.6062992414064701E-2</v>
      </c>
      <c r="AV91" s="159">
        <v>5.0195341668872098E-3</v>
      </c>
      <c r="AW91" s="159" t="s">
        <v>216</v>
      </c>
      <c r="AX91" s="159">
        <v>1.36498805504009E-2</v>
      </c>
      <c r="AY91" s="159">
        <v>1.2812345327363001E-2</v>
      </c>
      <c r="AZ91" s="159" t="s">
        <v>216</v>
      </c>
      <c r="BA91" s="159" t="s">
        <v>216</v>
      </c>
      <c r="BB91" s="159" t="s">
        <v>216</v>
      </c>
      <c r="BC91" s="159">
        <v>2.8007241821125201E-2</v>
      </c>
      <c r="BD91" s="159">
        <v>9.4828500446185598E-3</v>
      </c>
      <c r="BE91" s="159">
        <v>3.8897344837732599E-3</v>
      </c>
      <c r="BF91" s="159">
        <v>2.1687030069259101E-2</v>
      </c>
      <c r="BG91" s="159">
        <v>7.8736057342543991E-3</v>
      </c>
      <c r="BH91" s="159" t="s">
        <v>216</v>
      </c>
      <c r="BI91" s="159">
        <v>3.4672344593418298E-4</v>
      </c>
      <c r="BJ91" s="159" t="s">
        <v>216</v>
      </c>
      <c r="BK91" s="159">
        <v>2.31442378870685E-2</v>
      </c>
      <c r="BL91" s="159" t="s">
        <v>216</v>
      </c>
      <c r="BM91" s="159">
        <v>1.0956811580902399E-2</v>
      </c>
      <c r="BN91" s="159">
        <v>4.3209585235143899E-2</v>
      </c>
      <c r="BO91" s="159" t="s">
        <v>216</v>
      </c>
      <c r="BP91" s="159">
        <v>9.8993617891749604E-3</v>
      </c>
      <c r="BQ91" s="159" t="s">
        <v>216</v>
      </c>
      <c r="BR91" s="159">
        <v>1.24255124720168E-2</v>
      </c>
      <c r="BS91" s="159" t="s">
        <v>216</v>
      </c>
      <c r="BT91" s="159">
        <v>5.1826154067667302E-2</v>
      </c>
    </row>
    <row r="92" spans="1:72" s="114" customFormat="1" hidden="1">
      <c r="A92" s="110" t="s">
        <v>283</v>
      </c>
      <c r="B92" s="111" t="s">
        <v>284</v>
      </c>
      <c r="C92" s="112" t="s">
        <v>327</v>
      </c>
      <c r="D92" s="113" t="s">
        <v>328</v>
      </c>
      <c r="E92" s="112" t="s">
        <v>291</v>
      </c>
      <c r="F92" s="112" t="s">
        <v>292</v>
      </c>
      <c r="G92" s="159" t="s">
        <v>216</v>
      </c>
      <c r="H92" s="159">
        <v>1.1226369760131501E-3</v>
      </c>
      <c r="I92" s="159">
        <v>1.1169344751199701E-2</v>
      </c>
      <c r="J92" s="159" t="s">
        <v>216</v>
      </c>
      <c r="K92" s="159" t="s">
        <v>216</v>
      </c>
      <c r="L92" s="159" t="s">
        <v>216</v>
      </c>
      <c r="M92" s="159">
        <v>5.1562777831002903E-3</v>
      </c>
      <c r="N92" s="159">
        <v>2.60545905739233E-2</v>
      </c>
      <c r="O92" s="159">
        <v>2.18916410121969E-2</v>
      </c>
      <c r="P92" s="159">
        <v>7.75600810445745E-2</v>
      </c>
      <c r="Q92" s="159" t="s">
        <v>216</v>
      </c>
      <c r="R92" s="159">
        <v>2.5031289398523199E-2</v>
      </c>
      <c r="S92" s="159">
        <v>2.6885983139121302E-3</v>
      </c>
      <c r="T92" s="159" t="s">
        <v>216</v>
      </c>
      <c r="U92" s="159">
        <v>9.0563739460839295E-3</v>
      </c>
      <c r="V92" s="159">
        <v>7.9759139535477295E-4</v>
      </c>
      <c r="W92" s="159" t="s">
        <v>216</v>
      </c>
      <c r="X92" s="159">
        <v>1.9222745102404099E-2</v>
      </c>
      <c r="Y92" s="159">
        <v>3.5584809962474701E-3</v>
      </c>
      <c r="Z92" s="159">
        <v>5.2617003585142099E-3</v>
      </c>
      <c r="AA92" s="159">
        <v>1.3705830488230901E-2</v>
      </c>
      <c r="AB92" s="159">
        <v>1.33817685026523E-2</v>
      </c>
      <c r="AC92" s="159">
        <v>2.60982711149601E-2</v>
      </c>
      <c r="AD92" s="159">
        <v>1.7398801595447901E-2</v>
      </c>
      <c r="AE92" s="159" t="s">
        <v>216</v>
      </c>
      <c r="AF92" s="159" t="s">
        <v>216</v>
      </c>
      <c r="AG92" s="159">
        <v>3.1953250384595002E-4</v>
      </c>
      <c r="AH92" s="159">
        <v>3.5986109316614202E-2</v>
      </c>
      <c r="AI92" s="159">
        <v>5.3746333278594099E-2</v>
      </c>
      <c r="AJ92" s="159">
        <v>1.2570013436039701E-2</v>
      </c>
      <c r="AK92" s="159" t="s">
        <v>216</v>
      </c>
      <c r="AL92" s="159" t="s">
        <v>216</v>
      </c>
      <c r="AM92" s="159">
        <v>4.7950502695654597E-3</v>
      </c>
      <c r="AN92" s="159" t="s">
        <v>216</v>
      </c>
      <c r="AO92" s="159" t="s">
        <v>216</v>
      </c>
      <c r="AP92" s="159">
        <v>8.8582530356259306E-2</v>
      </c>
      <c r="AQ92" s="159">
        <v>1.6295115238585001E-2</v>
      </c>
      <c r="AR92" s="159" t="s">
        <v>216</v>
      </c>
      <c r="AS92" s="159">
        <v>1.7088691731475002E-2</v>
      </c>
      <c r="AT92" s="159" t="s">
        <v>216</v>
      </c>
      <c r="AU92" s="159">
        <v>4.7578180996542003E-3</v>
      </c>
      <c r="AV92" s="159">
        <v>2.9308779332618599E-2</v>
      </c>
      <c r="AW92" s="159">
        <v>2.4553215536331802E-2</v>
      </c>
      <c r="AX92" s="159">
        <v>2.0857278722536598E-3</v>
      </c>
      <c r="AY92" s="159">
        <v>6.6961019184596203E-3</v>
      </c>
      <c r="AZ92" s="159">
        <v>4.4257179656694297E-2</v>
      </c>
      <c r="BA92" s="159">
        <v>2.4504896398720201E-2</v>
      </c>
      <c r="BB92" s="159">
        <v>5.5669939819182897E-2</v>
      </c>
      <c r="BC92" s="159">
        <v>1.44545769147333E-2</v>
      </c>
      <c r="BD92" s="159">
        <v>5.6658922155455099E-3</v>
      </c>
      <c r="BE92" s="159">
        <v>4.3462864594323303E-2</v>
      </c>
      <c r="BF92" s="159" t="s">
        <v>216</v>
      </c>
      <c r="BG92" s="159">
        <v>2.0460213261132899E-3</v>
      </c>
      <c r="BH92" s="159">
        <v>5.3936033399317303E-2</v>
      </c>
      <c r="BI92" s="159">
        <v>2.4497642729028199E-2</v>
      </c>
      <c r="BJ92" s="159">
        <v>2.8057211161374999E-2</v>
      </c>
      <c r="BK92" s="159">
        <v>2.2251195492219199E-3</v>
      </c>
      <c r="BL92" s="159">
        <v>0.297586429215833</v>
      </c>
      <c r="BM92" s="159">
        <v>2.4075538225346499E-2</v>
      </c>
      <c r="BN92" s="159">
        <v>2.9680119708126899E-2</v>
      </c>
      <c r="BO92" s="159">
        <v>1.7048392791486899E-2</v>
      </c>
      <c r="BP92" s="159" t="s">
        <v>216</v>
      </c>
      <c r="BQ92" s="159" t="s">
        <v>216</v>
      </c>
      <c r="BR92" s="159" t="s">
        <v>216</v>
      </c>
      <c r="BS92" s="159">
        <v>2.6432020835957699E-2</v>
      </c>
      <c r="BT92" s="159">
        <v>9.0137372319323093E-3</v>
      </c>
    </row>
    <row r="93" spans="1:72" s="114" customFormat="1" hidden="1">
      <c r="A93" s="110" t="s">
        <v>283</v>
      </c>
      <c r="B93" s="111" t="s">
        <v>284</v>
      </c>
      <c r="C93" s="112" t="s">
        <v>327</v>
      </c>
      <c r="D93" s="113" t="s">
        <v>328</v>
      </c>
      <c r="E93" s="112" t="s">
        <v>297</v>
      </c>
      <c r="F93" s="112" t="s">
        <v>298</v>
      </c>
      <c r="G93" s="159" t="s">
        <v>216</v>
      </c>
      <c r="H93" s="159">
        <v>8.7982874277542193E-3</v>
      </c>
      <c r="I93" s="159" t="s">
        <v>216</v>
      </c>
      <c r="J93" s="159" t="s">
        <v>216</v>
      </c>
      <c r="K93" s="159">
        <v>1.18371212132718E-2</v>
      </c>
      <c r="L93" s="159" t="s">
        <v>216</v>
      </c>
      <c r="M93" s="159">
        <v>7.3039078259236497E-4</v>
      </c>
      <c r="N93" s="159" t="s">
        <v>216</v>
      </c>
      <c r="O93" s="159" t="s">
        <v>216</v>
      </c>
      <c r="P93" s="159" t="s">
        <v>216</v>
      </c>
      <c r="Q93" s="159" t="s">
        <v>216</v>
      </c>
      <c r="R93" s="159" t="s">
        <v>216</v>
      </c>
      <c r="S93" s="159">
        <v>1.41714661364026E-2</v>
      </c>
      <c r="T93" s="159" t="s">
        <v>216</v>
      </c>
      <c r="U93" s="159" t="s">
        <v>216</v>
      </c>
      <c r="V93" s="159" t="s">
        <v>216</v>
      </c>
      <c r="W93" s="159" t="s">
        <v>216</v>
      </c>
      <c r="X93" s="159" t="s">
        <v>216</v>
      </c>
      <c r="Y93" s="159">
        <v>1.1873806747096601E-2</v>
      </c>
      <c r="Z93" s="159" t="s">
        <v>216</v>
      </c>
      <c r="AA93" s="159" t="s">
        <v>216</v>
      </c>
      <c r="AB93" s="159" t="s">
        <v>216</v>
      </c>
      <c r="AC93" s="159" t="s">
        <v>216</v>
      </c>
      <c r="AD93" s="159" t="s">
        <v>216</v>
      </c>
      <c r="AE93" s="159">
        <v>6.2208756488281499E-3</v>
      </c>
      <c r="AF93" s="159" t="s">
        <v>216</v>
      </c>
      <c r="AG93" s="159" t="s">
        <v>216</v>
      </c>
      <c r="AH93" s="159">
        <v>4.03120837317732E-4</v>
      </c>
      <c r="AI93" s="159" t="s">
        <v>216</v>
      </c>
      <c r="AJ93" s="159" t="s">
        <v>216</v>
      </c>
      <c r="AK93" s="159" t="s">
        <v>216</v>
      </c>
      <c r="AL93" s="159" t="s">
        <v>216</v>
      </c>
      <c r="AM93" s="159" t="s">
        <v>216</v>
      </c>
      <c r="AN93" s="159" t="s">
        <v>216</v>
      </c>
      <c r="AO93" s="159" t="s">
        <v>216</v>
      </c>
      <c r="AP93" s="159" t="s">
        <v>216</v>
      </c>
      <c r="AQ93" s="159" t="s">
        <v>216</v>
      </c>
      <c r="AR93" s="159" t="s">
        <v>216</v>
      </c>
      <c r="AS93" s="159" t="s">
        <v>216</v>
      </c>
      <c r="AT93" s="159">
        <v>8.3493925163589402E-4</v>
      </c>
      <c r="AU93" s="159">
        <v>2.2381268326159302E-3</v>
      </c>
      <c r="AV93" s="159" t="s">
        <v>216</v>
      </c>
      <c r="AW93" s="159" t="s">
        <v>216</v>
      </c>
      <c r="AX93" s="159" t="s">
        <v>216</v>
      </c>
      <c r="AY93" s="159" t="s">
        <v>216</v>
      </c>
      <c r="AZ93" s="159">
        <v>2.8746985750368902E-2</v>
      </c>
      <c r="BA93" s="159" t="s">
        <v>216</v>
      </c>
      <c r="BB93" s="159" t="s">
        <v>216</v>
      </c>
      <c r="BC93" s="159">
        <v>9.2606100168713193E-3</v>
      </c>
      <c r="BD93" s="159" t="s">
        <v>216</v>
      </c>
      <c r="BE93" s="159">
        <v>1.3861269798006001E-2</v>
      </c>
      <c r="BF93" s="159">
        <v>1.3345864671309399E-2</v>
      </c>
      <c r="BG93" s="159" t="s">
        <v>216</v>
      </c>
      <c r="BH93" s="159">
        <v>1.2976380498754001E-2</v>
      </c>
      <c r="BI93" s="159" t="s">
        <v>216</v>
      </c>
      <c r="BJ93" s="159">
        <v>4.3831008507851703E-2</v>
      </c>
      <c r="BK93" s="159" t="s">
        <v>216</v>
      </c>
      <c r="BL93" s="159" t="s">
        <v>216</v>
      </c>
      <c r="BM93" s="159" t="s">
        <v>216</v>
      </c>
      <c r="BN93" s="159" t="s">
        <v>216</v>
      </c>
      <c r="BO93" s="159" t="s">
        <v>216</v>
      </c>
      <c r="BP93" s="159">
        <v>7.58911824849856E-3</v>
      </c>
      <c r="BQ93" s="159" t="s">
        <v>216</v>
      </c>
      <c r="BR93" s="159">
        <v>5.2855785472289297E-3</v>
      </c>
      <c r="BS93" s="159" t="s">
        <v>216</v>
      </c>
      <c r="BT93" s="159" t="s">
        <v>216</v>
      </c>
    </row>
    <row r="94" spans="1:72" s="114" customFormat="1" hidden="1">
      <c r="A94" s="110" t="s">
        <v>283</v>
      </c>
      <c r="B94" s="111" t="s">
        <v>284</v>
      </c>
      <c r="C94" s="112" t="s">
        <v>327</v>
      </c>
      <c r="D94" s="113" t="s">
        <v>328</v>
      </c>
      <c r="E94" s="112" t="s">
        <v>293</v>
      </c>
      <c r="F94" s="112" t="s">
        <v>294</v>
      </c>
      <c r="G94" s="159" t="s">
        <v>216</v>
      </c>
      <c r="H94" s="159" t="s">
        <v>216</v>
      </c>
      <c r="I94" s="159" t="s">
        <v>216</v>
      </c>
      <c r="J94" s="159" t="s">
        <v>216</v>
      </c>
      <c r="K94" s="159" t="s">
        <v>216</v>
      </c>
      <c r="L94" s="159" t="s">
        <v>216</v>
      </c>
      <c r="M94" s="159" t="s">
        <v>216</v>
      </c>
      <c r="N94" s="159" t="s">
        <v>216</v>
      </c>
      <c r="O94" s="159" t="s">
        <v>216</v>
      </c>
      <c r="P94" s="159" t="s">
        <v>216</v>
      </c>
      <c r="Q94" s="159" t="s">
        <v>216</v>
      </c>
      <c r="R94" s="159" t="s">
        <v>216</v>
      </c>
      <c r="S94" s="159" t="s">
        <v>216</v>
      </c>
      <c r="T94" s="159" t="s">
        <v>216</v>
      </c>
      <c r="U94" s="159" t="s">
        <v>216</v>
      </c>
      <c r="V94" s="159" t="s">
        <v>216</v>
      </c>
      <c r="W94" s="159">
        <v>2.1428465809631699E-4</v>
      </c>
      <c r="X94" s="159" t="s">
        <v>216</v>
      </c>
      <c r="Y94" s="159" t="s">
        <v>216</v>
      </c>
      <c r="Z94" s="159" t="s">
        <v>216</v>
      </c>
      <c r="AA94" s="159" t="s">
        <v>216</v>
      </c>
      <c r="AB94" s="159" t="s">
        <v>216</v>
      </c>
      <c r="AC94" s="159" t="s">
        <v>216</v>
      </c>
      <c r="AD94" s="159" t="s">
        <v>216</v>
      </c>
      <c r="AE94" s="159" t="s">
        <v>216</v>
      </c>
      <c r="AF94" s="159" t="s">
        <v>216</v>
      </c>
      <c r="AG94" s="159" t="s">
        <v>216</v>
      </c>
      <c r="AH94" s="159">
        <v>2.8411661699782601E-2</v>
      </c>
      <c r="AI94" s="159" t="s">
        <v>216</v>
      </c>
      <c r="AJ94" s="159" t="s">
        <v>216</v>
      </c>
      <c r="AK94" s="159" t="s">
        <v>216</v>
      </c>
      <c r="AL94" s="159" t="s">
        <v>216</v>
      </c>
      <c r="AM94" s="159" t="s">
        <v>216</v>
      </c>
      <c r="AN94" s="159">
        <v>1.23035928359321E-2</v>
      </c>
      <c r="AO94" s="159" t="s">
        <v>216</v>
      </c>
      <c r="AP94" s="159" t="s">
        <v>216</v>
      </c>
      <c r="AQ94" s="159" t="s">
        <v>216</v>
      </c>
      <c r="AR94" s="159" t="s">
        <v>216</v>
      </c>
      <c r="AS94" s="159" t="s">
        <v>216</v>
      </c>
      <c r="AT94" s="159">
        <v>8.71470290021127E-2</v>
      </c>
      <c r="AU94" s="159" t="s">
        <v>216</v>
      </c>
      <c r="AV94" s="159" t="s">
        <v>216</v>
      </c>
      <c r="AW94" s="159" t="s">
        <v>216</v>
      </c>
      <c r="AX94" s="159" t="s">
        <v>216</v>
      </c>
      <c r="AY94" s="159">
        <v>1.2748679476009699E-2</v>
      </c>
      <c r="AZ94" s="159">
        <v>4.0263516307912799E-2</v>
      </c>
      <c r="BA94" s="159" t="s">
        <v>216</v>
      </c>
      <c r="BB94" s="159">
        <v>1.03935698506299E-2</v>
      </c>
      <c r="BC94" s="159" t="s">
        <v>216</v>
      </c>
      <c r="BD94" s="159" t="s">
        <v>216</v>
      </c>
      <c r="BE94" s="159">
        <v>3.3594259612116399E-3</v>
      </c>
      <c r="BF94" s="159">
        <v>3.8251879696197699E-2</v>
      </c>
      <c r="BG94" s="159" t="s">
        <v>216</v>
      </c>
      <c r="BH94" s="159">
        <v>7.0660404268421502E-3</v>
      </c>
      <c r="BI94" s="159" t="s">
        <v>216</v>
      </c>
      <c r="BJ94" s="159" t="s">
        <v>216</v>
      </c>
      <c r="BK94" s="159">
        <v>2.2251195492219199E-3</v>
      </c>
      <c r="BL94" s="159" t="s">
        <v>216</v>
      </c>
      <c r="BM94" s="159">
        <v>5.6876381904469404E-3</v>
      </c>
      <c r="BN94" s="159">
        <v>3.5344284125526197E-2</v>
      </c>
      <c r="BO94" s="159" t="s">
        <v>216</v>
      </c>
      <c r="BP94" s="159" t="s">
        <v>216</v>
      </c>
      <c r="BQ94" s="159" t="s">
        <v>216</v>
      </c>
      <c r="BR94" s="159" t="s">
        <v>216</v>
      </c>
      <c r="BS94" s="159" t="s">
        <v>216</v>
      </c>
      <c r="BT94" s="159">
        <v>1.51480275245451E-2</v>
      </c>
    </row>
    <row r="95" spans="1:72" s="114" customFormat="1" hidden="1">
      <c r="A95" s="110" t="s">
        <v>283</v>
      </c>
      <c r="B95" s="111" t="s">
        <v>284</v>
      </c>
      <c r="C95" s="112" t="s">
        <v>327</v>
      </c>
      <c r="D95" s="113" t="s">
        <v>328</v>
      </c>
      <c r="E95" s="112" t="s">
        <v>295</v>
      </c>
      <c r="F95" s="112" t="s">
        <v>296</v>
      </c>
      <c r="G95" s="159" t="s">
        <v>216</v>
      </c>
      <c r="H95" s="159">
        <v>4.1370595984298597E-2</v>
      </c>
      <c r="I95" s="159">
        <v>1.14331459214356E-2</v>
      </c>
      <c r="J95" s="159" t="s">
        <v>216</v>
      </c>
      <c r="K95" s="159">
        <v>1.18371212132718E-2</v>
      </c>
      <c r="L95" s="159" t="s">
        <v>216</v>
      </c>
      <c r="M95" s="159">
        <v>5.7147756004329801E-2</v>
      </c>
      <c r="N95" s="159" t="s">
        <v>216</v>
      </c>
      <c r="O95" s="159" t="s">
        <v>216</v>
      </c>
      <c r="P95" s="159" t="s">
        <v>216</v>
      </c>
      <c r="Q95" s="159" t="s">
        <v>216</v>
      </c>
      <c r="R95" s="159" t="s">
        <v>216</v>
      </c>
      <c r="S95" s="159" t="s">
        <v>216</v>
      </c>
      <c r="T95" s="159" t="s">
        <v>216</v>
      </c>
      <c r="U95" s="159" t="s">
        <v>216</v>
      </c>
      <c r="V95" s="159" t="s">
        <v>216</v>
      </c>
      <c r="W95" s="159" t="s">
        <v>216</v>
      </c>
      <c r="X95" s="159" t="s">
        <v>216</v>
      </c>
      <c r="Y95" s="159">
        <v>4.2951085340217597E-2</v>
      </c>
      <c r="Z95" s="159" t="s">
        <v>216</v>
      </c>
      <c r="AA95" s="159" t="s">
        <v>216</v>
      </c>
      <c r="AB95" s="159" t="s">
        <v>216</v>
      </c>
      <c r="AC95" s="159" t="s">
        <v>216</v>
      </c>
      <c r="AD95" s="159" t="s">
        <v>216</v>
      </c>
      <c r="AE95" s="159" t="s">
        <v>216</v>
      </c>
      <c r="AF95" s="159" t="s">
        <v>216</v>
      </c>
      <c r="AG95" s="159">
        <v>9.5248996173806304E-4</v>
      </c>
      <c r="AH95" s="159" t="s">
        <v>216</v>
      </c>
      <c r="AI95" s="159" t="s">
        <v>216</v>
      </c>
      <c r="AJ95" s="159" t="s">
        <v>216</v>
      </c>
      <c r="AK95" s="159">
        <v>9.1022162023391296E-3</v>
      </c>
      <c r="AL95" s="159" t="s">
        <v>216</v>
      </c>
      <c r="AM95" s="159" t="s">
        <v>216</v>
      </c>
      <c r="AN95" s="159" t="s">
        <v>216</v>
      </c>
      <c r="AO95" s="159" t="s">
        <v>216</v>
      </c>
      <c r="AP95" s="159" t="s">
        <v>216</v>
      </c>
      <c r="AQ95" s="159" t="s">
        <v>216</v>
      </c>
      <c r="AR95" s="159" t="s">
        <v>216</v>
      </c>
      <c r="AS95" s="159" t="s">
        <v>216</v>
      </c>
      <c r="AT95" s="159" t="s">
        <v>216</v>
      </c>
      <c r="AU95" s="159">
        <v>0.122648645444214</v>
      </c>
      <c r="AV95" s="159" t="s">
        <v>216</v>
      </c>
      <c r="AW95" s="159">
        <v>5.5890011993270199E-3</v>
      </c>
      <c r="AX95" s="159">
        <v>4.1714557445073196E-3</v>
      </c>
      <c r="AY95" s="159" t="s">
        <v>216</v>
      </c>
      <c r="AZ95" s="159" t="s">
        <v>216</v>
      </c>
      <c r="BA95" s="159" t="s">
        <v>216</v>
      </c>
      <c r="BB95" s="159" t="s">
        <v>216</v>
      </c>
      <c r="BC95" s="159">
        <v>4.4331811277008096E-3</v>
      </c>
      <c r="BD95" s="159" t="s">
        <v>216</v>
      </c>
      <c r="BE95" s="159" t="s">
        <v>216</v>
      </c>
      <c r="BF95" s="159" t="s">
        <v>216</v>
      </c>
      <c r="BG95" s="159" t="s">
        <v>216</v>
      </c>
      <c r="BH95" s="159">
        <v>3.27198631619519E-3</v>
      </c>
      <c r="BI95" s="159" t="s">
        <v>216</v>
      </c>
      <c r="BJ95" s="159" t="s">
        <v>216</v>
      </c>
      <c r="BK95" s="159" t="s">
        <v>216</v>
      </c>
      <c r="BL95" s="159" t="s">
        <v>216</v>
      </c>
      <c r="BM95" s="159" t="s">
        <v>216</v>
      </c>
      <c r="BN95" s="159" t="s">
        <v>216</v>
      </c>
      <c r="BO95" s="159" t="s">
        <v>216</v>
      </c>
      <c r="BP95" s="159" t="s">
        <v>216</v>
      </c>
      <c r="BQ95" s="159" t="s">
        <v>216</v>
      </c>
      <c r="BR95" s="159" t="s">
        <v>216</v>
      </c>
      <c r="BS95" s="159" t="s">
        <v>216</v>
      </c>
      <c r="BT95" s="159" t="s">
        <v>216</v>
      </c>
    </row>
    <row r="96" spans="1:72" s="114" customFormat="1" hidden="1">
      <c r="A96" s="110" t="s">
        <v>283</v>
      </c>
      <c r="B96" s="111" t="s">
        <v>284</v>
      </c>
      <c r="C96" s="112" t="s">
        <v>327</v>
      </c>
      <c r="D96" s="113" t="s">
        <v>328</v>
      </c>
      <c r="E96" s="112" t="s">
        <v>299</v>
      </c>
      <c r="F96" s="112" t="s">
        <v>300</v>
      </c>
      <c r="G96" s="159" t="s">
        <v>216</v>
      </c>
      <c r="H96" s="159" t="s">
        <v>216</v>
      </c>
      <c r="I96" s="159" t="s">
        <v>216</v>
      </c>
      <c r="J96" s="159">
        <v>1.1627755463584801E-2</v>
      </c>
      <c r="K96" s="159" t="s">
        <v>216</v>
      </c>
      <c r="L96" s="159" t="s">
        <v>216</v>
      </c>
      <c r="M96" s="159" t="s">
        <v>216</v>
      </c>
      <c r="N96" s="159" t="s">
        <v>216</v>
      </c>
      <c r="O96" s="159">
        <v>2.4021195332880999E-2</v>
      </c>
      <c r="P96" s="159" t="s">
        <v>216</v>
      </c>
      <c r="Q96" s="159">
        <v>1.5808313223786501E-2</v>
      </c>
      <c r="R96" s="159" t="s">
        <v>216</v>
      </c>
      <c r="S96" s="159">
        <v>7.3291435645267697E-3</v>
      </c>
      <c r="T96" s="159" t="s">
        <v>216</v>
      </c>
      <c r="U96" s="159" t="s">
        <v>216</v>
      </c>
      <c r="V96" s="159">
        <v>0.105301971230224</v>
      </c>
      <c r="W96" s="159">
        <v>2.1428465809631699E-4</v>
      </c>
      <c r="X96" s="159">
        <v>8.2725041456419096E-2</v>
      </c>
      <c r="Y96" s="159">
        <v>2.4033831864591301E-3</v>
      </c>
      <c r="Z96" s="159" t="s">
        <v>216</v>
      </c>
      <c r="AA96" s="159">
        <v>6.0192616339558901E-3</v>
      </c>
      <c r="AB96" s="159">
        <v>1.14018495155931E-2</v>
      </c>
      <c r="AC96" s="159" t="s">
        <v>216</v>
      </c>
      <c r="AD96" s="159" t="s">
        <v>216</v>
      </c>
      <c r="AE96" s="159">
        <v>7.0376100683914394E-2</v>
      </c>
      <c r="AF96" s="159" t="s">
        <v>216</v>
      </c>
      <c r="AG96" s="159">
        <v>3.3435412695805699E-3</v>
      </c>
      <c r="AH96" s="159" t="s">
        <v>216</v>
      </c>
      <c r="AI96" s="159">
        <v>2.6215682897876302E-2</v>
      </c>
      <c r="AJ96" s="159" t="s">
        <v>216</v>
      </c>
      <c r="AK96" s="159">
        <v>4.3542959524368397E-3</v>
      </c>
      <c r="AL96" s="159" t="s">
        <v>216</v>
      </c>
      <c r="AM96" s="159" t="s">
        <v>216</v>
      </c>
      <c r="AN96" s="159">
        <v>3.00166603349671E-2</v>
      </c>
      <c r="AO96" s="159" t="s">
        <v>216</v>
      </c>
      <c r="AP96" s="159" t="s">
        <v>216</v>
      </c>
      <c r="AQ96" s="159" t="s">
        <v>216</v>
      </c>
      <c r="AR96" s="159" t="s">
        <v>216</v>
      </c>
      <c r="AS96" s="159" t="s">
        <v>216</v>
      </c>
      <c r="AT96" s="159" t="s">
        <v>216</v>
      </c>
      <c r="AU96" s="159">
        <v>6.7555960031359299E-3</v>
      </c>
      <c r="AV96" s="159">
        <v>3.6643940975564199E-2</v>
      </c>
      <c r="AW96" s="159">
        <v>2.7268743816222102E-3</v>
      </c>
      <c r="AX96" s="159" t="s">
        <v>216</v>
      </c>
      <c r="AY96" s="159">
        <v>1.16855259660646E-2</v>
      </c>
      <c r="AZ96" s="159" t="s">
        <v>216</v>
      </c>
      <c r="BA96" s="159" t="s">
        <v>216</v>
      </c>
      <c r="BB96" s="159">
        <v>4.2498152253668698E-3</v>
      </c>
      <c r="BC96" s="159" t="s">
        <v>216</v>
      </c>
      <c r="BD96" s="159" t="s">
        <v>216</v>
      </c>
      <c r="BE96" s="159" t="s">
        <v>216</v>
      </c>
      <c r="BF96" s="159" t="s">
        <v>216</v>
      </c>
      <c r="BG96" s="159" t="s">
        <v>216</v>
      </c>
      <c r="BH96" s="159">
        <v>1.33174069034567E-2</v>
      </c>
      <c r="BI96" s="159" t="s">
        <v>216</v>
      </c>
      <c r="BJ96" s="159" t="s">
        <v>216</v>
      </c>
      <c r="BK96" s="159" t="s">
        <v>216</v>
      </c>
      <c r="BL96" s="159" t="s">
        <v>216</v>
      </c>
      <c r="BM96" s="159" t="s">
        <v>216</v>
      </c>
      <c r="BN96" s="159" t="s">
        <v>216</v>
      </c>
      <c r="BO96" s="159" t="s">
        <v>216</v>
      </c>
      <c r="BP96" s="159">
        <v>7.58911824849856E-3</v>
      </c>
      <c r="BQ96" s="159" t="s">
        <v>216</v>
      </c>
      <c r="BR96" s="159">
        <v>8.8542800738437497E-2</v>
      </c>
      <c r="BS96" s="159" t="s">
        <v>216</v>
      </c>
      <c r="BT96" s="159" t="s">
        <v>216</v>
      </c>
    </row>
    <row r="97" spans="1:72" s="114" customFormat="1" hidden="1">
      <c r="A97" s="110" t="s">
        <v>283</v>
      </c>
      <c r="B97" s="111" t="s">
        <v>284</v>
      </c>
      <c r="C97" s="112" t="s">
        <v>329</v>
      </c>
      <c r="D97" s="113" t="s">
        <v>330</v>
      </c>
      <c r="E97" s="112" t="s">
        <v>266</v>
      </c>
      <c r="F97" s="112" t="s">
        <v>216</v>
      </c>
      <c r="G97" s="163">
        <v>5.0914740369251499</v>
      </c>
      <c r="H97" s="163">
        <v>4.2504555831491801</v>
      </c>
      <c r="I97" s="163">
        <v>4.0899145323010302</v>
      </c>
      <c r="J97" s="163">
        <v>5.1413412790270003</v>
      </c>
      <c r="K97" s="163">
        <v>4.4409255811115802</v>
      </c>
      <c r="L97" s="163">
        <v>5.409625131106</v>
      </c>
      <c r="M97" s="163">
        <v>4.9318780797453901</v>
      </c>
      <c r="N97" s="163">
        <v>5.3086510263973796</v>
      </c>
      <c r="O97" s="163">
        <v>5.5663666696003897</v>
      </c>
      <c r="P97" s="163">
        <v>5.2287375940923999</v>
      </c>
      <c r="Q97" s="163">
        <v>6.0439620569381196</v>
      </c>
      <c r="R97" s="163">
        <v>5.1786277217679801</v>
      </c>
      <c r="S97" s="163">
        <v>3.8110682544667198</v>
      </c>
      <c r="T97" s="163">
        <v>4.24259421078406</v>
      </c>
      <c r="U97" s="163">
        <v>4.3776973561414501</v>
      </c>
      <c r="V97" s="163">
        <v>5.7270161058015399</v>
      </c>
      <c r="W97" s="163">
        <v>4.4767169559090201</v>
      </c>
      <c r="X97" s="163">
        <v>5.7310506891472901</v>
      </c>
      <c r="Y97" s="163">
        <v>3.8051596046345901</v>
      </c>
      <c r="Z97" s="163">
        <v>4.8898231675580597</v>
      </c>
      <c r="AA97" s="163">
        <v>3.5221631293951798</v>
      </c>
      <c r="AB97" s="163">
        <v>3.9065862508656499</v>
      </c>
      <c r="AC97" s="163">
        <v>4.21181477598798</v>
      </c>
      <c r="AD97" s="163">
        <v>5.1573403081343097</v>
      </c>
      <c r="AE97" s="163">
        <v>5.9001394892257499</v>
      </c>
      <c r="AF97" s="163">
        <v>4.94850738875357</v>
      </c>
      <c r="AG97" s="163">
        <v>5.3124435791448699</v>
      </c>
      <c r="AH97" s="163">
        <v>3.7964068205387398</v>
      </c>
      <c r="AI97" s="163">
        <v>4.52311631276452</v>
      </c>
      <c r="AJ97" s="163">
        <v>5.20351824199121</v>
      </c>
      <c r="AK97" s="163">
        <v>3.4697493542025102</v>
      </c>
      <c r="AL97" s="163">
        <v>5.0453695596554597</v>
      </c>
      <c r="AM97" s="163">
        <v>3.65209383845766</v>
      </c>
      <c r="AN97" s="163">
        <v>4.1179080818528302</v>
      </c>
      <c r="AO97" s="163">
        <v>4.2297071450989598</v>
      </c>
      <c r="AP97" s="163">
        <v>4.29708398677014</v>
      </c>
      <c r="AQ97" s="163">
        <v>3.6655168323976399</v>
      </c>
      <c r="AR97" s="163">
        <v>4.8140832959705904</v>
      </c>
      <c r="AS97" s="163">
        <v>4.6587585909618801</v>
      </c>
      <c r="AT97" s="163">
        <v>3.4298802741921799</v>
      </c>
      <c r="AU97" s="163">
        <v>5.3990097496421496</v>
      </c>
      <c r="AV97" s="163">
        <v>4.85636281907657</v>
      </c>
      <c r="AW97" s="163">
        <v>5.59375084107538</v>
      </c>
      <c r="AX97" s="163">
        <v>3.8553672301198398</v>
      </c>
      <c r="AY97" s="163">
        <v>3.66061808606554</v>
      </c>
      <c r="AZ97" s="163">
        <v>2.6498930787488701</v>
      </c>
      <c r="BA97" s="163">
        <v>4.0689320301721903</v>
      </c>
      <c r="BB97" s="163">
        <v>5.3319767199460797</v>
      </c>
      <c r="BC97" s="163">
        <v>4.5453624747439401</v>
      </c>
      <c r="BD97" s="163">
        <v>4.4608839662365698</v>
      </c>
      <c r="BE97" s="163">
        <v>4.3531800391148403</v>
      </c>
      <c r="BF97" s="163">
        <v>3.5987536784383698</v>
      </c>
      <c r="BG97" s="163">
        <v>5.6169839194106101</v>
      </c>
      <c r="BH97" s="163">
        <v>3.0889320900831301</v>
      </c>
      <c r="BI97" s="163">
        <v>3.8389333465033002</v>
      </c>
      <c r="BJ97" s="163">
        <v>2.7291229406382702</v>
      </c>
      <c r="BK97" s="163">
        <v>1.32080801972814</v>
      </c>
      <c r="BL97" s="163">
        <v>5.0598033624718797</v>
      </c>
      <c r="BM97" s="163">
        <v>5.0007521714377097</v>
      </c>
      <c r="BN97" s="163">
        <v>5.0883355236601098</v>
      </c>
      <c r="BO97" s="163">
        <v>5.8434875677420202</v>
      </c>
      <c r="BP97" s="163">
        <v>3.5700758201507101</v>
      </c>
      <c r="BQ97" s="163">
        <v>3.7182882923387699</v>
      </c>
      <c r="BR97" s="163">
        <v>5.9151348035878204</v>
      </c>
      <c r="BS97" s="163">
        <v>5.0814937748951596</v>
      </c>
      <c r="BT97" s="163">
        <v>2.1115438862647098</v>
      </c>
    </row>
    <row r="98" spans="1:72" s="114" customFormat="1" hidden="1">
      <c r="A98" s="110" t="s">
        <v>283</v>
      </c>
      <c r="B98" s="111" t="s">
        <v>284</v>
      </c>
      <c r="C98" s="112" t="s">
        <v>331</v>
      </c>
      <c r="D98" s="113" t="s">
        <v>332</v>
      </c>
      <c r="E98" s="112" t="s">
        <v>287</v>
      </c>
      <c r="F98" s="112" t="s">
        <v>288</v>
      </c>
      <c r="G98" s="159">
        <v>0.961945495385641</v>
      </c>
      <c r="H98" s="159">
        <v>0.856903856164698</v>
      </c>
      <c r="I98" s="159">
        <v>0.93843888305142298</v>
      </c>
      <c r="J98" s="159">
        <v>0.99018518887212204</v>
      </c>
      <c r="K98" s="159">
        <v>0.95079331046210902</v>
      </c>
      <c r="L98" s="159">
        <v>0.94330855845663597</v>
      </c>
      <c r="M98" s="159">
        <v>0.96320012320447201</v>
      </c>
      <c r="N98" s="159">
        <v>0.91107794535102304</v>
      </c>
      <c r="O98" s="159">
        <v>0.96361759555933602</v>
      </c>
      <c r="P98" s="159">
        <v>0.94395445236620601</v>
      </c>
      <c r="Q98" s="159">
        <v>0.99241959910987898</v>
      </c>
      <c r="R98" s="159">
        <v>0.97167462136377003</v>
      </c>
      <c r="S98" s="159">
        <v>0.99228996023715998</v>
      </c>
      <c r="T98" s="159">
        <v>0.952187860437537</v>
      </c>
      <c r="U98" s="159">
        <v>0.86569317614827401</v>
      </c>
      <c r="V98" s="159">
        <v>0.94432177381901194</v>
      </c>
      <c r="W98" s="159">
        <v>0.92433680970439802</v>
      </c>
      <c r="X98" s="159">
        <v>0.90394812371811095</v>
      </c>
      <c r="Y98" s="159">
        <v>0.960223220325362</v>
      </c>
      <c r="Z98" s="159">
        <v>0.89662526073367399</v>
      </c>
      <c r="AA98" s="159">
        <v>0.95205805765189699</v>
      </c>
      <c r="AB98" s="159">
        <v>0.95662913902119195</v>
      </c>
      <c r="AC98" s="159">
        <v>0.95524426077532898</v>
      </c>
      <c r="AD98" s="159">
        <v>0.98865608760259205</v>
      </c>
      <c r="AE98" s="159">
        <v>0.91164443347584601</v>
      </c>
      <c r="AF98" s="159">
        <v>0.98541258942311705</v>
      </c>
      <c r="AG98" s="159">
        <v>0.88794916617451802</v>
      </c>
      <c r="AH98" s="159">
        <v>0.92603818399274296</v>
      </c>
      <c r="AI98" s="159">
        <v>0.96118127797375696</v>
      </c>
      <c r="AJ98" s="159">
        <v>0.95749575188528702</v>
      </c>
      <c r="AK98" s="159">
        <v>0.92132229507788699</v>
      </c>
      <c r="AL98" s="159">
        <v>0.91590821742893402</v>
      </c>
      <c r="AM98" s="159">
        <v>0.96606868064164797</v>
      </c>
      <c r="AN98" s="159">
        <v>0.94210657810529796</v>
      </c>
      <c r="AO98" s="159">
        <v>0.83364685848204301</v>
      </c>
      <c r="AP98" s="159">
        <v>0.82426129942716897</v>
      </c>
      <c r="AQ98" s="159">
        <v>0.90867214385648498</v>
      </c>
      <c r="AR98" s="159">
        <v>0.98073093196739602</v>
      </c>
      <c r="AS98" s="159">
        <v>0.93007573381923903</v>
      </c>
      <c r="AT98" s="159">
        <v>0.86701299063934101</v>
      </c>
      <c r="AU98" s="159">
        <v>0.87027250440241399</v>
      </c>
      <c r="AV98" s="159">
        <v>0.86900523087799497</v>
      </c>
      <c r="AW98" s="159">
        <v>0.73792912688837198</v>
      </c>
      <c r="AX98" s="159">
        <v>0.97950307624621602</v>
      </c>
      <c r="AY98" s="159">
        <v>0.93985988590147695</v>
      </c>
      <c r="AZ98" s="159">
        <v>0.90138178739111696</v>
      </c>
      <c r="BA98" s="159">
        <v>0.91629131744243597</v>
      </c>
      <c r="BB98" s="159">
        <v>0.98882113820754602</v>
      </c>
      <c r="BC98" s="159">
        <v>0.74325053066538604</v>
      </c>
      <c r="BD98" s="159">
        <v>0.95785442981283897</v>
      </c>
      <c r="BE98" s="159">
        <v>0.95099106212886997</v>
      </c>
      <c r="BF98" s="159">
        <v>0.86741508127383604</v>
      </c>
      <c r="BG98" s="159">
        <v>0.99417241559185898</v>
      </c>
      <c r="BH98" s="159">
        <v>0.85526501823285095</v>
      </c>
      <c r="BI98" s="159">
        <v>0.95446989641195301</v>
      </c>
      <c r="BJ98" s="159">
        <v>0.86587240501718399</v>
      </c>
      <c r="BK98" s="159">
        <v>0.96951114786396198</v>
      </c>
      <c r="BL98" s="159">
        <v>0.80673767679429398</v>
      </c>
      <c r="BM98" s="159">
        <v>0.98364063408951297</v>
      </c>
      <c r="BN98" s="159">
        <v>0.83028436113253201</v>
      </c>
      <c r="BO98" s="159">
        <v>0.87401745664917896</v>
      </c>
      <c r="BP98" s="159">
        <v>0.95258283243706898</v>
      </c>
      <c r="BQ98" s="159">
        <v>0.88057724542942595</v>
      </c>
      <c r="BR98" s="159">
        <v>0.90663880217775705</v>
      </c>
      <c r="BS98" s="159">
        <v>0.73985895641420596</v>
      </c>
      <c r="BT98" s="159">
        <v>0.92960220106039804</v>
      </c>
    </row>
    <row r="99" spans="1:72" s="114" customFormat="1" hidden="1">
      <c r="A99" s="110" t="s">
        <v>283</v>
      </c>
      <c r="B99" s="111" t="s">
        <v>284</v>
      </c>
      <c r="C99" s="112" t="s">
        <v>331</v>
      </c>
      <c r="D99" s="113" t="s">
        <v>332</v>
      </c>
      <c r="E99" s="112" t="s">
        <v>289</v>
      </c>
      <c r="F99" s="112" t="s">
        <v>290</v>
      </c>
      <c r="G99" s="159" t="s">
        <v>216</v>
      </c>
      <c r="H99" s="159">
        <v>4.7468412431657503E-2</v>
      </c>
      <c r="I99" s="159">
        <v>8.3542460828111096E-3</v>
      </c>
      <c r="J99" s="159" t="s">
        <v>216</v>
      </c>
      <c r="K99" s="159">
        <v>8.2011149229818808E-3</v>
      </c>
      <c r="L99" s="159" t="s">
        <v>216</v>
      </c>
      <c r="M99" s="159">
        <v>3.9264937953848696E-3</v>
      </c>
      <c r="N99" s="159">
        <v>3.08681573778396E-2</v>
      </c>
      <c r="O99" s="159" t="s">
        <v>216</v>
      </c>
      <c r="P99" s="159">
        <v>2.7467677090955302E-2</v>
      </c>
      <c r="Q99" s="159">
        <v>2.8387029812730499E-4</v>
      </c>
      <c r="R99" s="159">
        <v>1.03760379656188E-2</v>
      </c>
      <c r="S99" s="159">
        <v>5.6634291180434103E-3</v>
      </c>
      <c r="T99" s="159" t="s">
        <v>216</v>
      </c>
      <c r="U99" s="159">
        <v>9.4464771758522206E-2</v>
      </c>
      <c r="V99" s="159">
        <v>1.1281953522663099E-3</v>
      </c>
      <c r="W99" s="159">
        <v>5.8173217998885703E-2</v>
      </c>
      <c r="X99" s="159">
        <v>2.5636023911082599E-2</v>
      </c>
      <c r="Y99" s="159">
        <v>2.6994166593512902E-3</v>
      </c>
      <c r="Z99" s="159" t="s">
        <v>216</v>
      </c>
      <c r="AA99" s="159">
        <v>1.2974852862192E-2</v>
      </c>
      <c r="AB99" s="159" t="s">
        <v>216</v>
      </c>
      <c r="AC99" s="159" t="s">
        <v>216</v>
      </c>
      <c r="AD99" s="159" t="s">
        <v>216</v>
      </c>
      <c r="AE99" s="159">
        <v>2.2176607307139402E-2</v>
      </c>
      <c r="AF99" s="159" t="s">
        <v>216</v>
      </c>
      <c r="AG99" s="159">
        <v>2.9933038395503798E-3</v>
      </c>
      <c r="AH99" s="159">
        <v>1.0418706171961801E-3</v>
      </c>
      <c r="AI99" s="159">
        <v>1.4512982422764599E-3</v>
      </c>
      <c r="AJ99" s="159">
        <v>4.1027750343443298E-3</v>
      </c>
      <c r="AK99" s="159">
        <v>1.8345212815158302E-2</v>
      </c>
      <c r="AL99" s="159" t="s">
        <v>216</v>
      </c>
      <c r="AM99" s="159" t="s">
        <v>216</v>
      </c>
      <c r="AN99" s="159">
        <v>4.2563222648830399E-3</v>
      </c>
      <c r="AO99" s="159">
        <v>0.14830738518728301</v>
      </c>
      <c r="AP99" s="159">
        <v>1.3095398015281199E-2</v>
      </c>
      <c r="AQ99" s="159">
        <v>2.1207833223379699E-2</v>
      </c>
      <c r="AR99" s="159">
        <v>3.5943552866567901E-4</v>
      </c>
      <c r="AS99" s="159">
        <v>3.0526352864880198E-2</v>
      </c>
      <c r="AT99" s="159">
        <v>2.1461568749720199E-2</v>
      </c>
      <c r="AU99" s="159">
        <v>1.20344183555657E-2</v>
      </c>
      <c r="AV99" s="159" t="s">
        <v>216</v>
      </c>
      <c r="AW99" s="159">
        <v>3.3777487206841602E-3</v>
      </c>
      <c r="AX99" s="159">
        <v>6.8323079179280896E-3</v>
      </c>
      <c r="AY99" s="159">
        <v>1.08447809953884E-2</v>
      </c>
      <c r="AZ99" s="159" t="s">
        <v>216</v>
      </c>
      <c r="BA99" s="159" t="s">
        <v>216</v>
      </c>
      <c r="BB99" s="159" t="s">
        <v>216</v>
      </c>
      <c r="BC99" s="159">
        <v>1.2545215263905399E-2</v>
      </c>
      <c r="BD99" s="159">
        <v>7.9157955894637103E-3</v>
      </c>
      <c r="BE99" s="159">
        <v>3.75081539506707E-3</v>
      </c>
      <c r="BF99" s="159">
        <v>2.0559210527690702E-2</v>
      </c>
      <c r="BG99" s="159">
        <v>5.8275844081411097E-3</v>
      </c>
      <c r="BH99" s="159">
        <v>6.8059039570565897E-3</v>
      </c>
      <c r="BI99" s="159" t="s">
        <v>216</v>
      </c>
      <c r="BJ99" s="159" t="s">
        <v>216</v>
      </c>
      <c r="BK99" s="159">
        <v>2.52003269873332E-2</v>
      </c>
      <c r="BL99" s="159" t="s">
        <v>216</v>
      </c>
      <c r="BM99" s="159">
        <v>3.1341864306438699E-4</v>
      </c>
      <c r="BN99" s="159" t="s">
        <v>216</v>
      </c>
      <c r="BO99" s="159" t="s">
        <v>216</v>
      </c>
      <c r="BP99" s="159">
        <v>1.39278581031466E-2</v>
      </c>
      <c r="BQ99" s="159" t="s">
        <v>216</v>
      </c>
      <c r="BR99" s="159">
        <v>4.2144799137041099E-3</v>
      </c>
      <c r="BS99" s="159">
        <v>5.3346279605008901E-2</v>
      </c>
      <c r="BT99" s="159">
        <v>4.0669191703999602E-2</v>
      </c>
    </row>
    <row r="100" spans="1:72" s="114" customFormat="1" hidden="1">
      <c r="A100" s="110" t="s">
        <v>283</v>
      </c>
      <c r="B100" s="111" t="s">
        <v>284</v>
      </c>
      <c r="C100" s="112" t="s">
        <v>331</v>
      </c>
      <c r="D100" s="113" t="s">
        <v>332</v>
      </c>
      <c r="E100" s="112" t="s">
        <v>295</v>
      </c>
      <c r="F100" s="112" t="s">
        <v>296</v>
      </c>
      <c r="G100" s="159" t="s">
        <v>216</v>
      </c>
      <c r="H100" s="159">
        <v>1.03944820207696E-2</v>
      </c>
      <c r="I100" s="159">
        <v>8.3542460828111096E-3</v>
      </c>
      <c r="J100" s="159" t="s">
        <v>216</v>
      </c>
      <c r="K100" s="159" t="s">
        <v>216</v>
      </c>
      <c r="L100" s="159" t="s">
        <v>216</v>
      </c>
      <c r="M100" s="159">
        <v>1.34136405450595E-2</v>
      </c>
      <c r="N100" s="159" t="s">
        <v>216</v>
      </c>
      <c r="O100" s="159" t="s">
        <v>216</v>
      </c>
      <c r="P100" s="159" t="s">
        <v>216</v>
      </c>
      <c r="Q100" s="159" t="s">
        <v>216</v>
      </c>
      <c r="R100" s="159" t="s">
        <v>216</v>
      </c>
      <c r="S100" s="159" t="s">
        <v>216</v>
      </c>
      <c r="T100" s="159" t="s">
        <v>216</v>
      </c>
      <c r="U100" s="159" t="s">
        <v>216</v>
      </c>
      <c r="V100" s="159" t="s">
        <v>216</v>
      </c>
      <c r="W100" s="159" t="s">
        <v>216</v>
      </c>
      <c r="X100" s="159" t="s">
        <v>216</v>
      </c>
      <c r="Y100" s="159">
        <v>3.07702051836958E-2</v>
      </c>
      <c r="Z100" s="159" t="s">
        <v>216</v>
      </c>
      <c r="AA100" s="159" t="s">
        <v>216</v>
      </c>
      <c r="AB100" s="159">
        <v>8.0601092903676702E-3</v>
      </c>
      <c r="AC100" s="159" t="s">
        <v>216</v>
      </c>
      <c r="AD100" s="159" t="s">
        <v>216</v>
      </c>
      <c r="AE100" s="159" t="s">
        <v>216</v>
      </c>
      <c r="AF100" s="159" t="s">
        <v>216</v>
      </c>
      <c r="AG100" s="159">
        <v>9.7961700402204397E-3</v>
      </c>
      <c r="AH100" s="159">
        <v>1.2737104330952801E-2</v>
      </c>
      <c r="AI100" s="159" t="s">
        <v>216</v>
      </c>
      <c r="AJ100" s="159">
        <v>3.16305055098208E-2</v>
      </c>
      <c r="AK100" s="159">
        <v>1.07929112532961E-2</v>
      </c>
      <c r="AL100" s="159" t="s">
        <v>216</v>
      </c>
      <c r="AM100" s="159" t="s">
        <v>216</v>
      </c>
      <c r="AN100" s="159" t="s">
        <v>216</v>
      </c>
      <c r="AO100" s="159" t="s">
        <v>216</v>
      </c>
      <c r="AP100" s="159">
        <v>1.4351752753026499E-2</v>
      </c>
      <c r="AQ100" s="159" t="s">
        <v>216</v>
      </c>
      <c r="AR100" s="159" t="s">
        <v>216</v>
      </c>
      <c r="AS100" s="159" t="s">
        <v>216</v>
      </c>
      <c r="AT100" s="159">
        <v>2.82320607942338E-2</v>
      </c>
      <c r="AU100" s="159">
        <v>0.115329651505584</v>
      </c>
      <c r="AV100" s="159" t="s">
        <v>216</v>
      </c>
      <c r="AW100" s="159" t="s">
        <v>216</v>
      </c>
      <c r="AX100" s="159" t="s">
        <v>216</v>
      </c>
      <c r="AY100" s="159" t="s">
        <v>216</v>
      </c>
      <c r="AZ100" s="159" t="s">
        <v>216</v>
      </c>
      <c r="BA100" s="159" t="s">
        <v>216</v>
      </c>
      <c r="BB100" s="159" t="s">
        <v>216</v>
      </c>
      <c r="BC100" s="159" t="s">
        <v>216</v>
      </c>
      <c r="BD100" s="159" t="s">
        <v>216</v>
      </c>
      <c r="BE100" s="159" t="s">
        <v>216</v>
      </c>
      <c r="BF100" s="159" t="s">
        <v>216</v>
      </c>
      <c r="BG100" s="159" t="s">
        <v>216</v>
      </c>
      <c r="BH100" s="159" t="s">
        <v>216</v>
      </c>
      <c r="BI100" s="159" t="s">
        <v>216</v>
      </c>
      <c r="BJ100" s="159">
        <v>1.5549967775749201E-2</v>
      </c>
      <c r="BK100" s="159" t="s">
        <v>216</v>
      </c>
      <c r="BL100" s="159" t="s">
        <v>216</v>
      </c>
      <c r="BM100" s="159" t="s">
        <v>216</v>
      </c>
      <c r="BN100" s="159">
        <v>6.3902368862472497E-2</v>
      </c>
      <c r="BO100" s="159" t="s">
        <v>216</v>
      </c>
      <c r="BP100" s="159" t="s">
        <v>216</v>
      </c>
      <c r="BQ100" s="159">
        <v>6.4090807457730506E-2</v>
      </c>
      <c r="BR100" s="159" t="s">
        <v>216</v>
      </c>
      <c r="BS100" s="159" t="s">
        <v>216</v>
      </c>
      <c r="BT100" s="159" t="s">
        <v>216</v>
      </c>
    </row>
    <row r="101" spans="1:72" s="114" customFormat="1" hidden="1">
      <c r="A101" s="110" t="s">
        <v>283</v>
      </c>
      <c r="B101" s="111" t="s">
        <v>284</v>
      </c>
      <c r="C101" s="112" t="s">
        <v>331</v>
      </c>
      <c r="D101" s="113" t="s">
        <v>332</v>
      </c>
      <c r="E101" s="112" t="s">
        <v>291</v>
      </c>
      <c r="F101" s="112" t="s">
        <v>292</v>
      </c>
      <c r="G101" s="159">
        <v>2.14373418236256E-2</v>
      </c>
      <c r="H101" s="159">
        <v>7.2974903220320797E-2</v>
      </c>
      <c r="I101" s="159">
        <v>3.64983787001441E-2</v>
      </c>
      <c r="J101" s="159" t="s">
        <v>216</v>
      </c>
      <c r="K101" s="159">
        <v>1.64022298459638E-2</v>
      </c>
      <c r="L101" s="159">
        <v>4.8693605432592602E-2</v>
      </c>
      <c r="M101" s="159">
        <v>1.8835543217790501E-2</v>
      </c>
      <c r="N101" s="159">
        <v>3.1754032261969101E-2</v>
      </c>
      <c r="O101" s="159">
        <v>3.5570454263389298E-2</v>
      </c>
      <c r="P101" s="159">
        <v>2.85778705428383E-2</v>
      </c>
      <c r="Q101" s="159" t="s">
        <v>216</v>
      </c>
      <c r="R101" s="159">
        <v>1.10248284891095E-2</v>
      </c>
      <c r="S101" s="159">
        <v>2.0466106447964601E-3</v>
      </c>
      <c r="T101" s="159">
        <v>1.2408088234597501E-2</v>
      </c>
      <c r="U101" s="159">
        <v>3.98420520932036E-2</v>
      </c>
      <c r="V101" s="159">
        <v>2.5587344945353599E-2</v>
      </c>
      <c r="W101" s="159">
        <v>1.7271144163966599E-2</v>
      </c>
      <c r="X101" s="159">
        <v>1.6422313035579499E-2</v>
      </c>
      <c r="Y101" s="159">
        <v>6.3071578315912801E-3</v>
      </c>
      <c r="Z101" s="159">
        <v>0.103374739266326</v>
      </c>
      <c r="AA101" s="159">
        <v>2.9700235556199401E-2</v>
      </c>
      <c r="AB101" s="159">
        <v>1.37587822009742E-2</v>
      </c>
      <c r="AC101" s="159">
        <v>4.4755739224671298E-2</v>
      </c>
      <c r="AD101" s="159">
        <v>5.9715999577310804E-3</v>
      </c>
      <c r="AE101" s="159" t="s">
        <v>216</v>
      </c>
      <c r="AF101" s="159" t="s">
        <v>216</v>
      </c>
      <c r="AG101" s="159">
        <v>9.1947436789066098E-3</v>
      </c>
      <c r="AH101" s="159">
        <v>4.7402256162008501E-2</v>
      </c>
      <c r="AI101" s="159">
        <v>3.7367423783966902E-2</v>
      </c>
      <c r="AJ101" s="159" t="s">
        <v>216</v>
      </c>
      <c r="AK101" s="159">
        <v>7.2401414833528103E-3</v>
      </c>
      <c r="AL101" s="159">
        <v>8.4091782571066101E-2</v>
      </c>
      <c r="AM101" s="159">
        <v>1.8995124460857299E-2</v>
      </c>
      <c r="AN101" s="159">
        <v>2.9283297724433902E-2</v>
      </c>
      <c r="AO101" s="159" t="s">
        <v>216</v>
      </c>
      <c r="AP101" s="159">
        <v>0.148291549804523</v>
      </c>
      <c r="AQ101" s="159">
        <v>2.1021668536842199E-2</v>
      </c>
      <c r="AR101" s="159">
        <v>1.8649514416154599E-2</v>
      </c>
      <c r="AS101" s="159">
        <v>2.4060898895167299E-2</v>
      </c>
      <c r="AT101" s="159">
        <v>1.0472653247473099E-2</v>
      </c>
      <c r="AU101" s="159" t="s">
        <v>216</v>
      </c>
      <c r="AV101" s="159">
        <v>0.122987341324664</v>
      </c>
      <c r="AW101" s="159">
        <v>0.258693124390943</v>
      </c>
      <c r="AX101" s="159">
        <v>1.36646158358562E-2</v>
      </c>
      <c r="AY101" s="159">
        <v>3.3458338177728301E-2</v>
      </c>
      <c r="AZ101" s="159">
        <v>4.0815902741446197E-2</v>
      </c>
      <c r="BA101" s="159">
        <v>8.3708682557564196E-2</v>
      </c>
      <c r="BB101" s="159" t="s">
        <v>216</v>
      </c>
      <c r="BC101" s="159">
        <v>0.23841637281016401</v>
      </c>
      <c r="BD101" s="159">
        <v>3.4229774597697701E-2</v>
      </c>
      <c r="BE101" s="159">
        <v>4.5258122476062798E-2</v>
      </c>
      <c r="BF101" s="159">
        <v>6.0705741628914699E-2</v>
      </c>
      <c r="BG101" s="159" t="s">
        <v>216</v>
      </c>
      <c r="BH101" s="159">
        <v>0.134774903226028</v>
      </c>
      <c r="BI101" s="159">
        <v>4.5530103588047002E-2</v>
      </c>
      <c r="BJ101" s="159">
        <v>0.116282357220721</v>
      </c>
      <c r="BK101" s="159">
        <v>3.3869920215378099E-3</v>
      </c>
      <c r="BL101" s="159">
        <v>0.19326232320570599</v>
      </c>
      <c r="BM101" s="159">
        <v>1.5732528624358401E-2</v>
      </c>
      <c r="BN101" s="159">
        <v>8.9776063167928494E-2</v>
      </c>
      <c r="BO101" s="159">
        <v>0.12598254335082101</v>
      </c>
      <c r="BP101" s="159">
        <v>2.2781869296682501E-2</v>
      </c>
      <c r="BQ101" s="159">
        <v>2.94941215920233E-2</v>
      </c>
      <c r="BR101" s="159" t="s">
        <v>216</v>
      </c>
      <c r="BS101" s="159">
        <v>0.206794763980785</v>
      </c>
      <c r="BT101" s="159">
        <v>2.4571539793426501E-2</v>
      </c>
    </row>
    <row r="102" spans="1:72" s="114" customFormat="1" hidden="1">
      <c r="A102" s="110" t="s">
        <v>283</v>
      </c>
      <c r="B102" s="111" t="s">
        <v>284</v>
      </c>
      <c r="C102" s="112" t="s">
        <v>331</v>
      </c>
      <c r="D102" s="113" t="s">
        <v>332</v>
      </c>
      <c r="E102" s="112" t="s">
        <v>293</v>
      </c>
      <c r="F102" s="112" t="s">
        <v>294</v>
      </c>
      <c r="G102" s="159" t="s">
        <v>216</v>
      </c>
      <c r="H102" s="159">
        <v>5.6168686934810804E-3</v>
      </c>
      <c r="I102" s="159">
        <v>8.3542460828111096E-3</v>
      </c>
      <c r="J102" s="159" t="s">
        <v>216</v>
      </c>
      <c r="K102" s="159" t="s">
        <v>216</v>
      </c>
      <c r="L102" s="159" t="s">
        <v>216</v>
      </c>
      <c r="M102" s="159" t="s">
        <v>216</v>
      </c>
      <c r="N102" s="159">
        <v>2.0283479957183201E-2</v>
      </c>
      <c r="O102" s="159" t="s">
        <v>216</v>
      </c>
      <c r="P102" s="159" t="s">
        <v>216</v>
      </c>
      <c r="Q102" s="159" t="s">
        <v>216</v>
      </c>
      <c r="R102" s="159" t="s">
        <v>216</v>
      </c>
      <c r="S102" s="159" t="s">
        <v>216</v>
      </c>
      <c r="T102" s="159">
        <v>2.2995963093267801E-2</v>
      </c>
      <c r="U102" s="159" t="s">
        <v>216</v>
      </c>
      <c r="V102" s="159" t="s">
        <v>216</v>
      </c>
      <c r="W102" s="159" t="s">
        <v>216</v>
      </c>
      <c r="X102" s="159" t="s">
        <v>216</v>
      </c>
      <c r="Y102" s="159" t="s">
        <v>216</v>
      </c>
      <c r="Z102" s="159" t="s">
        <v>216</v>
      </c>
      <c r="AA102" s="159" t="s">
        <v>216</v>
      </c>
      <c r="AB102" s="159">
        <v>9.1999658455734802E-3</v>
      </c>
      <c r="AC102" s="159" t="s">
        <v>216</v>
      </c>
      <c r="AD102" s="159">
        <v>5.3723124396766898E-3</v>
      </c>
      <c r="AE102" s="159">
        <v>8.5110205389828698E-3</v>
      </c>
      <c r="AF102" s="159" t="s">
        <v>216</v>
      </c>
      <c r="AG102" s="159" t="s">
        <v>216</v>
      </c>
      <c r="AH102" s="159">
        <v>1.27805848970993E-2</v>
      </c>
      <c r="AI102" s="159" t="s">
        <v>216</v>
      </c>
      <c r="AJ102" s="159" t="s">
        <v>216</v>
      </c>
      <c r="AK102" s="159" t="s">
        <v>216</v>
      </c>
      <c r="AL102" s="159" t="s">
        <v>216</v>
      </c>
      <c r="AM102" s="159" t="s">
        <v>216</v>
      </c>
      <c r="AN102" s="159">
        <v>1.49385824507703E-2</v>
      </c>
      <c r="AO102" s="159" t="s">
        <v>216</v>
      </c>
      <c r="AP102" s="159" t="s">
        <v>216</v>
      </c>
      <c r="AQ102" s="159" t="s">
        <v>216</v>
      </c>
      <c r="AR102" s="159">
        <v>2.6011808778361799E-4</v>
      </c>
      <c r="AS102" s="159">
        <v>1.5337014420713099E-2</v>
      </c>
      <c r="AT102" s="159">
        <v>4.7779913782893702E-2</v>
      </c>
      <c r="AU102" s="159" t="s">
        <v>216</v>
      </c>
      <c r="AV102" s="159" t="s">
        <v>216</v>
      </c>
      <c r="AW102" s="159" t="s">
        <v>216</v>
      </c>
      <c r="AX102" s="159" t="s">
        <v>216</v>
      </c>
      <c r="AY102" s="159">
        <v>6.2109118362588898E-3</v>
      </c>
      <c r="AZ102" s="159">
        <v>5.7802309867437E-2</v>
      </c>
      <c r="BA102" s="159" t="s">
        <v>216</v>
      </c>
      <c r="BB102" s="159">
        <v>6.9290465670866098E-3</v>
      </c>
      <c r="BC102" s="159" t="s">
        <v>216</v>
      </c>
      <c r="BD102" s="159" t="s">
        <v>216</v>
      </c>
      <c r="BE102" s="159" t="s">
        <v>216</v>
      </c>
      <c r="BF102" s="159">
        <v>3.8600668335853898E-2</v>
      </c>
      <c r="BG102" s="159" t="s">
        <v>216</v>
      </c>
      <c r="BH102" s="159" t="s">
        <v>216</v>
      </c>
      <c r="BI102" s="159" t="s">
        <v>216</v>
      </c>
      <c r="BJ102" s="159">
        <v>1.95516444668066E-3</v>
      </c>
      <c r="BK102" s="159">
        <v>1.90153312716726E-3</v>
      </c>
      <c r="BL102" s="159" t="s">
        <v>216</v>
      </c>
      <c r="BM102" s="159" t="s">
        <v>216</v>
      </c>
      <c r="BN102" s="159">
        <v>1.6037206837067199E-2</v>
      </c>
      <c r="BO102" s="159" t="s">
        <v>216</v>
      </c>
      <c r="BP102" s="159" t="s">
        <v>216</v>
      </c>
      <c r="BQ102" s="159">
        <v>1.2918912760410199E-2</v>
      </c>
      <c r="BR102" s="159" t="s">
        <v>216</v>
      </c>
      <c r="BS102" s="159" t="s">
        <v>216</v>
      </c>
      <c r="BT102" s="159" t="s">
        <v>216</v>
      </c>
    </row>
    <row r="103" spans="1:72" s="114" customFormat="1" hidden="1">
      <c r="A103" s="110" t="s">
        <v>283</v>
      </c>
      <c r="B103" s="111" t="s">
        <v>284</v>
      </c>
      <c r="C103" s="112" t="s">
        <v>331</v>
      </c>
      <c r="D103" s="113" t="s">
        <v>332</v>
      </c>
      <c r="E103" s="112" t="s">
        <v>297</v>
      </c>
      <c r="F103" s="112" t="s">
        <v>298</v>
      </c>
      <c r="G103" s="159" t="s">
        <v>216</v>
      </c>
      <c r="H103" s="159">
        <v>6.6414774690728802E-3</v>
      </c>
      <c r="I103" s="159" t="s">
        <v>216</v>
      </c>
      <c r="J103" s="159" t="s">
        <v>216</v>
      </c>
      <c r="K103" s="159">
        <v>1.64022298459638E-2</v>
      </c>
      <c r="L103" s="159" t="s">
        <v>216</v>
      </c>
      <c r="M103" s="159" t="s">
        <v>216</v>
      </c>
      <c r="N103" s="159" t="s">
        <v>216</v>
      </c>
      <c r="O103" s="159" t="s">
        <v>216</v>
      </c>
      <c r="P103" s="159" t="s">
        <v>216</v>
      </c>
      <c r="Q103" s="159" t="s">
        <v>216</v>
      </c>
      <c r="R103" s="159" t="s">
        <v>216</v>
      </c>
      <c r="S103" s="159" t="s">
        <v>216</v>
      </c>
      <c r="T103" s="159" t="s">
        <v>216</v>
      </c>
      <c r="U103" s="159" t="s">
        <v>216</v>
      </c>
      <c r="V103" s="159" t="s">
        <v>216</v>
      </c>
      <c r="W103" s="159" t="s">
        <v>216</v>
      </c>
      <c r="X103" s="159" t="s">
        <v>216</v>
      </c>
      <c r="Y103" s="159" t="s">
        <v>216</v>
      </c>
      <c r="Z103" s="159" t="s">
        <v>216</v>
      </c>
      <c r="AA103" s="159" t="s">
        <v>216</v>
      </c>
      <c r="AB103" s="159" t="s">
        <v>216</v>
      </c>
      <c r="AC103" s="159" t="s">
        <v>216</v>
      </c>
      <c r="AD103" s="159" t="s">
        <v>216</v>
      </c>
      <c r="AE103" s="159" t="s">
        <v>216</v>
      </c>
      <c r="AF103" s="159" t="s">
        <v>216</v>
      </c>
      <c r="AG103" s="159">
        <v>9.0066616266804594E-2</v>
      </c>
      <c r="AH103" s="159" t="s">
        <v>216</v>
      </c>
      <c r="AI103" s="159" t="s">
        <v>216</v>
      </c>
      <c r="AJ103" s="159" t="s">
        <v>216</v>
      </c>
      <c r="AK103" s="159" t="s">
        <v>216</v>
      </c>
      <c r="AL103" s="159" t="s">
        <v>216</v>
      </c>
      <c r="AM103" s="159" t="s">
        <v>216</v>
      </c>
      <c r="AN103" s="159" t="s">
        <v>216</v>
      </c>
      <c r="AO103" s="159" t="s">
        <v>216</v>
      </c>
      <c r="AP103" s="159" t="s">
        <v>216</v>
      </c>
      <c r="AQ103" s="159">
        <v>6.7108289408583099E-3</v>
      </c>
      <c r="AR103" s="159" t="s">
        <v>216</v>
      </c>
      <c r="AS103" s="159" t="s">
        <v>216</v>
      </c>
      <c r="AT103" s="159">
        <v>1.36957206706974E-2</v>
      </c>
      <c r="AU103" s="159" t="s">
        <v>216</v>
      </c>
      <c r="AV103" s="159" t="s">
        <v>216</v>
      </c>
      <c r="AW103" s="159" t="s">
        <v>216</v>
      </c>
      <c r="AX103" s="159" t="s">
        <v>216</v>
      </c>
      <c r="AY103" s="159" t="s">
        <v>216</v>
      </c>
      <c r="AZ103" s="159" t="s">
        <v>216</v>
      </c>
      <c r="BA103" s="159" t="s">
        <v>216</v>
      </c>
      <c r="BB103" s="159" t="s">
        <v>216</v>
      </c>
      <c r="BC103" s="159">
        <v>5.7878812605445702E-3</v>
      </c>
      <c r="BD103" s="159" t="s">
        <v>216</v>
      </c>
      <c r="BE103" s="159" t="s">
        <v>216</v>
      </c>
      <c r="BF103" s="159" t="s">
        <v>216</v>
      </c>
      <c r="BG103" s="159" t="s">
        <v>216</v>
      </c>
      <c r="BH103" s="159" t="s">
        <v>216</v>
      </c>
      <c r="BI103" s="159" t="s">
        <v>216</v>
      </c>
      <c r="BJ103" s="159" t="s">
        <v>216</v>
      </c>
      <c r="BK103" s="159" t="s">
        <v>216</v>
      </c>
      <c r="BL103" s="159" t="s">
        <v>216</v>
      </c>
      <c r="BM103" s="159" t="s">
        <v>216</v>
      </c>
      <c r="BN103" s="159" t="s">
        <v>216</v>
      </c>
      <c r="BO103" s="159" t="s">
        <v>216</v>
      </c>
      <c r="BP103" s="159" t="s">
        <v>216</v>
      </c>
      <c r="BQ103" s="159" t="s">
        <v>216</v>
      </c>
      <c r="BR103" s="159" t="s">
        <v>216</v>
      </c>
      <c r="BS103" s="159" t="s">
        <v>216</v>
      </c>
      <c r="BT103" s="159" t="s">
        <v>216</v>
      </c>
    </row>
    <row r="104" spans="1:72" s="114" customFormat="1" hidden="1">
      <c r="A104" s="110" t="s">
        <v>283</v>
      </c>
      <c r="B104" s="111" t="s">
        <v>284</v>
      </c>
      <c r="C104" s="112" t="s">
        <v>331</v>
      </c>
      <c r="D104" s="113" t="s">
        <v>332</v>
      </c>
      <c r="E104" s="112" t="s">
        <v>299</v>
      </c>
      <c r="F104" s="112" t="s">
        <v>300</v>
      </c>
      <c r="G104" s="159">
        <v>1.6617162790733098E-2</v>
      </c>
      <c r="H104" s="159" t="s">
        <v>216</v>
      </c>
      <c r="I104" s="159" t="s">
        <v>216</v>
      </c>
      <c r="J104" s="159">
        <v>9.8148111278779301E-3</v>
      </c>
      <c r="K104" s="159">
        <v>8.2011149229818808E-3</v>
      </c>
      <c r="L104" s="159">
        <v>7.9978361107718703E-3</v>
      </c>
      <c r="M104" s="159">
        <v>6.2419923729296097E-4</v>
      </c>
      <c r="N104" s="159">
        <v>6.0163850519852902E-3</v>
      </c>
      <c r="O104" s="159">
        <v>8.1195017727434004E-4</v>
      </c>
      <c r="P104" s="159" t="s">
        <v>216</v>
      </c>
      <c r="Q104" s="159">
        <v>7.2965305919935998E-3</v>
      </c>
      <c r="R104" s="159">
        <v>6.9245121815012496E-3</v>
      </c>
      <c r="S104" s="159" t="s">
        <v>216</v>
      </c>
      <c r="T104" s="159">
        <v>1.2408088234597501E-2</v>
      </c>
      <c r="U104" s="159" t="s">
        <v>216</v>
      </c>
      <c r="V104" s="159">
        <v>2.8962685883367801E-2</v>
      </c>
      <c r="W104" s="159">
        <v>2.18828132749541E-4</v>
      </c>
      <c r="X104" s="159">
        <v>5.3993539335227499E-2</v>
      </c>
      <c r="Y104" s="159" t="s">
        <v>216</v>
      </c>
      <c r="Z104" s="159" t="s">
        <v>216</v>
      </c>
      <c r="AA104" s="159">
        <v>5.2668539297114096E-3</v>
      </c>
      <c r="AB104" s="159">
        <v>1.23520036418926E-2</v>
      </c>
      <c r="AC104" s="159" t="s">
        <v>216</v>
      </c>
      <c r="AD104" s="159" t="s">
        <v>216</v>
      </c>
      <c r="AE104" s="159">
        <v>5.7667938678031501E-2</v>
      </c>
      <c r="AF104" s="159">
        <v>1.4587410576883101E-2</v>
      </c>
      <c r="AG104" s="159" t="s">
        <v>216</v>
      </c>
      <c r="AH104" s="159" t="s">
        <v>216</v>
      </c>
      <c r="AI104" s="159" t="s">
        <v>216</v>
      </c>
      <c r="AJ104" s="159">
        <v>6.7709675705474003E-3</v>
      </c>
      <c r="AK104" s="159">
        <v>4.2299439370305503E-2</v>
      </c>
      <c r="AL104" s="159" t="s">
        <v>216</v>
      </c>
      <c r="AM104" s="159">
        <v>1.49361948974944E-2</v>
      </c>
      <c r="AN104" s="159">
        <v>9.4152194546150998E-3</v>
      </c>
      <c r="AO104" s="159">
        <v>1.80457563306737E-2</v>
      </c>
      <c r="AP104" s="159" t="s">
        <v>216</v>
      </c>
      <c r="AQ104" s="159">
        <v>4.2387525442434397E-2</v>
      </c>
      <c r="AR104" s="159" t="s">
        <v>216</v>
      </c>
      <c r="AS104" s="159" t="s">
        <v>216</v>
      </c>
      <c r="AT104" s="159">
        <v>1.1345092115640901E-2</v>
      </c>
      <c r="AU104" s="159">
        <v>2.36342573643549E-3</v>
      </c>
      <c r="AV104" s="159">
        <v>8.0074277973414092E-3</v>
      </c>
      <c r="AW104" s="159" t="s">
        <v>216</v>
      </c>
      <c r="AX104" s="159" t="s">
        <v>216</v>
      </c>
      <c r="AY104" s="159">
        <v>9.6260830891469508E-3</v>
      </c>
      <c r="AZ104" s="159" t="s">
        <v>216</v>
      </c>
      <c r="BA104" s="159" t="s">
        <v>216</v>
      </c>
      <c r="BB104" s="159">
        <v>4.2498152253668698E-3</v>
      </c>
      <c r="BC104" s="159" t="s">
        <v>216</v>
      </c>
      <c r="BD104" s="159" t="s">
        <v>216</v>
      </c>
      <c r="BE104" s="159" t="s">
        <v>216</v>
      </c>
      <c r="BF104" s="159">
        <v>1.2719298233704801E-2</v>
      </c>
      <c r="BG104" s="159" t="s">
        <v>216</v>
      </c>
      <c r="BH104" s="159">
        <v>3.1541745840644999E-3</v>
      </c>
      <c r="BI104" s="159" t="s">
        <v>216</v>
      </c>
      <c r="BJ104" s="159">
        <v>3.40105539665142E-4</v>
      </c>
      <c r="BK104" s="159" t="s">
        <v>216</v>
      </c>
      <c r="BL104" s="159" t="s">
        <v>216</v>
      </c>
      <c r="BM104" s="159">
        <v>3.1341864306438699E-4</v>
      </c>
      <c r="BN104" s="159" t="s">
        <v>216</v>
      </c>
      <c r="BO104" s="159" t="s">
        <v>216</v>
      </c>
      <c r="BP104" s="159">
        <v>1.07074401631024E-2</v>
      </c>
      <c r="BQ104" s="159">
        <v>1.2918912760410199E-2</v>
      </c>
      <c r="BR104" s="159">
        <v>8.9146717908538897E-2</v>
      </c>
      <c r="BS104" s="159" t="s">
        <v>216</v>
      </c>
      <c r="BT104" s="159">
        <v>5.1570674421755397E-3</v>
      </c>
    </row>
    <row r="105" spans="1:72" s="114" customFormat="1" hidden="1">
      <c r="A105" s="110" t="s">
        <v>283</v>
      </c>
      <c r="B105" s="111" t="s">
        <v>333</v>
      </c>
      <c r="C105" s="112" t="s">
        <v>334</v>
      </c>
      <c r="D105" s="113" t="s">
        <v>335</v>
      </c>
      <c r="E105" s="112" t="s">
        <v>336</v>
      </c>
      <c r="F105" s="112" t="s">
        <v>337</v>
      </c>
      <c r="G105" s="159">
        <v>0.13142393562656299</v>
      </c>
      <c r="H105" s="159">
        <v>0.13912127327169299</v>
      </c>
      <c r="I105" s="159">
        <v>7.8547725334778995E-2</v>
      </c>
      <c r="J105" s="159">
        <v>0.236690213677578</v>
      </c>
      <c r="K105" s="159">
        <v>0.21297699951240401</v>
      </c>
      <c r="L105" s="159">
        <v>0.18970609325305199</v>
      </c>
      <c r="M105" s="159">
        <v>0.23579938471231601</v>
      </c>
      <c r="N105" s="159">
        <v>0.22799422799712599</v>
      </c>
      <c r="O105" s="159">
        <v>0.32410169219367002</v>
      </c>
      <c r="P105" s="159">
        <v>0.169629772144505</v>
      </c>
      <c r="Q105" s="159">
        <v>0.252123692905874</v>
      </c>
      <c r="R105" s="159">
        <v>0.147389779208774</v>
      </c>
      <c r="S105" s="159">
        <v>0.16296559790291801</v>
      </c>
      <c r="T105" s="159">
        <v>0.20668237982943199</v>
      </c>
      <c r="U105" s="159">
        <v>8.1898174720081096E-2</v>
      </c>
      <c r="V105" s="159">
        <v>0.15710219536137399</v>
      </c>
      <c r="W105" s="159">
        <v>4.6448987144255702E-2</v>
      </c>
      <c r="X105" s="159">
        <v>0.36654667217915199</v>
      </c>
      <c r="Y105" s="159">
        <v>0.13870234140740201</v>
      </c>
      <c r="Z105" s="159">
        <v>0.25577989781723398</v>
      </c>
      <c r="AA105" s="159">
        <v>0.26568358930554697</v>
      </c>
      <c r="AB105" s="159">
        <v>0.27002644233666201</v>
      </c>
      <c r="AC105" s="159">
        <v>0.44304864835483099</v>
      </c>
      <c r="AD105" s="159">
        <v>0.25759493214956303</v>
      </c>
      <c r="AE105" s="159">
        <v>0.32630069787608701</v>
      </c>
      <c r="AF105" s="159">
        <v>0.28705272283979899</v>
      </c>
      <c r="AG105" s="159">
        <v>0.218204158547191</v>
      </c>
      <c r="AH105" s="159">
        <v>0.249614216218176</v>
      </c>
      <c r="AI105" s="159">
        <v>0.32788074329482197</v>
      </c>
      <c r="AJ105" s="159">
        <v>0.16672705311768099</v>
      </c>
      <c r="AK105" s="159">
        <v>2.9019876318230001E-2</v>
      </c>
      <c r="AL105" s="159">
        <v>0.29718804238281699</v>
      </c>
      <c r="AM105" s="159">
        <v>9.0485523209662896E-2</v>
      </c>
      <c r="AN105" s="159">
        <v>0.31643617279899999</v>
      </c>
      <c r="AO105" s="159">
        <v>7.2769451430380896E-2</v>
      </c>
      <c r="AP105" s="159">
        <v>0.16680845781322601</v>
      </c>
      <c r="AQ105" s="159">
        <v>1.2780321103278701E-2</v>
      </c>
      <c r="AR105" s="159">
        <v>0.31395101411134402</v>
      </c>
      <c r="AS105" s="159">
        <v>0.31502233377633898</v>
      </c>
      <c r="AT105" s="159">
        <v>5.5576739807304897E-2</v>
      </c>
      <c r="AU105" s="159">
        <v>8.2764422645293004E-2</v>
      </c>
      <c r="AV105" s="159">
        <v>0.13273976799587101</v>
      </c>
      <c r="AW105" s="159">
        <v>0.23971028093535199</v>
      </c>
      <c r="AX105" s="159">
        <v>0.166738635194976</v>
      </c>
      <c r="AY105" s="159">
        <v>0.32987281120242201</v>
      </c>
      <c r="AZ105" s="159">
        <v>0.147493264348218</v>
      </c>
      <c r="BA105" s="159">
        <v>0.21470438068007999</v>
      </c>
      <c r="BB105" s="159">
        <v>0.132298995664621</v>
      </c>
      <c r="BC105" s="159">
        <v>0.154385391893438</v>
      </c>
      <c r="BD105" s="159">
        <v>0.154911818858772</v>
      </c>
      <c r="BE105" s="159">
        <v>0.23159382474868301</v>
      </c>
      <c r="BF105" s="159">
        <v>0.22278050054026399</v>
      </c>
      <c r="BG105" s="159">
        <v>0.29835670990950303</v>
      </c>
      <c r="BH105" s="159">
        <v>0.238018333911659</v>
      </c>
      <c r="BI105" s="159">
        <v>0.20895144937872601</v>
      </c>
      <c r="BJ105" s="159">
        <v>0.31505656679546301</v>
      </c>
      <c r="BK105" s="159">
        <v>6.5741898977988406E-2</v>
      </c>
      <c r="BL105" s="159">
        <v>0.19641090060466501</v>
      </c>
      <c r="BM105" s="159">
        <v>5.5259419919568599E-2</v>
      </c>
      <c r="BN105" s="159">
        <v>0.14126227981268499</v>
      </c>
      <c r="BO105" s="159">
        <v>0.20313176905029701</v>
      </c>
      <c r="BP105" s="159">
        <v>0.33955790045584</v>
      </c>
      <c r="BQ105" s="159">
        <v>0.137331232516543</v>
      </c>
      <c r="BR105" s="159">
        <v>0.39238709182162801</v>
      </c>
      <c r="BS105" s="159">
        <v>0.16232807970971899</v>
      </c>
      <c r="BT105" s="159">
        <v>3.9309160974921598E-2</v>
      </c>
    </row>
    <row r="106" spans="1:72" s="114" customFormat="1" hidden="1">
      <c r="A106" s="110" t="s">
        <v>283</v>
      </c>
      <c r="B106" s="111" t="s">
        <v>333</v>
      </c>
      <c r="C106" s="112" t="s">
        <v>334</v>
      </c>
      <c r="D106" s="113" t="s">
        <v>335</v>
      </c>
      <c r="E106" s="112" t="s">
        <v>227</v>
      </c>
      <c r="F106" s="112" t="s">
        <v>338</v>
      </c>
      <c r="G106" s="159">
        <v>1.2068767633845101E-2</v>
      </c>
      <c r="H106" s="159" t="s">
        <v>216</v>
      </c>
      <c r="I106" s="159">
        <v>2.88953577410162E-4</v>
      </c>
      <c r="J106" s="159" t="s">
        <v>216</v>
      </c>
      <c r="K106" s="159" t="s">
        <v>216</v>
      </c>
      <c r="L106" s="159" t="s">
        <v>216</v>
      </c>
      <c r="M106" s="159" t="s">
        <v>216</v>
      </c>
      <c r="N106" s="159" t="s">
        <v>216</v>
      </c>
      <c r="O106" s="159">
        <v>8.5625378520089897E-3</v>
      </c>
      <c r="P106" s="159" t="s">
        <v>216</v>
      </c>
      <c r="Q106" s="159">
        <v>4.2818702339056103E-3</v>
      </c>
      <c r="R106" s="159" t="s">
        <v>216</v>
      </c>
      <c r="S106" s="159" t="s">
        <v>216</v>
      </c>
      <c r="T106" s="159" t="s">
        <v>216</v>
      </c>
      <c r="U106" s="159">
        <v>2.2923562498893098E-2</v>
      </c>
      <c r="V106" s="159" t="s">
        <v>216</v>
      </c>
      <c r="W106" s="159" t="s">
        <v>216</v>
      </c>
      <c r="X106" s="159" t="s">
        <v>216</v>
      </c>
      <c r="Y106" s="159">
        <v>1.1067104034692E-2</v>
      </c>
      <c r="Z106" s="159">
        <v>4.4985135350913801E-3</v>
      </c>
      <c r="AA106" s="159" t="s">
        <v>216</v>
      </c>
      <c r="AB106" s="159" t="s">
        <v>216</v>
      </c>
      <c r="AC106" s="159">
        <v>1.3484413451118501E-2</v>
      </c>
      <c r="AD106" s="159">
        <v>2.8310729797459099E-2</v>
      </c>
      <c r="AE106" s="159" t="s">
        <v>216</v>
      </c>
      <c r="AF106" s="159" t="s">
        <v>216</v>
      </c>
      <c r="AG106" s="159">
        <v>3.5961621785232899E-3</v>
      </c>
      <c r="AH106" s="159" t="s">
        <v>216</v>
      </c>
      <c r="AI106" s="159" t="s">
        <v>216</v>
      </c>
      <c r="AJ106" s="159" t="s">
        <v>216</v>
      </c>
      <c r="AK106" s="159" t="s">
        <v>216</v>
      </c>
      <c r="AL106" s="159" t="s">
        <v>216</v>
      </c>
      <c r="AM106" s="159">
        <v>1.9525736033534601E-2</v>
      </c>
      <c r="AN106" s="159" t="s">
        <v>216</v>
      </c>
      <c r="AO106" s="159" t="s">
        <v>216</v>
      </c>
      <c r="AP106" s="159">
        <v>5.2308611915056497E-3</v>
      </c>
      <c r="AQ106" s="159" t="s">
        <v>216</v>
      </c>
      <c r="AR106" s="159" t="s">
        <v>216</v>
      </c>
      <c r="AS106" s="159" t="s">
        <v>216</v>
      </c>
      <c r="AT106" s="159" t="s">
        <v>216</v>
      </c>
      <c r="AU106" s="159">
        <v>1.08738950263067E-2</v>
      </c>
      <c r="AV106" s="159" t="s">
        <v>216</v>
      </c>
      <c r="AW106" s="159" t="s">
        <v>216</v>
      </c>
      <c r="AX106" s="159" t="s">
        <v>216</v>
      </c>
      <c r="AY106" s="159" t="s">
        <v>216</v>
      </c>
      <c r="AZ106" s="159">
        <v>5.9009136357927004E-3</v>
      </c>
      <c r="BA106" s="159">
        <v>8.6955190652969905E-3</v>
      </c>
      <c r="BB106" s="159" t="s">
        <v>216</v>
      </c>
      <c r="BC106" s="159" t="s">
        <v>216</v>
      </c>
      <c r="BD106" s="159" t="s">
        <v>216</v>
      </c>
      <c r="BE106" s="159" t="s">
        <v>216</v>
      </c>
      <c r="BF106" s="159">
        <v>1.6425438591647901E-2</v>
      </c>
      <c r="BG106" s="159">
        <v>3.8694826990189799E-3</v>
      </c>
      <c r="BH106" s="159" t="s">
        <v>216</v>
      </c>
      <c r="BI106" s="159" t="s">
        <v>216</v>
      </c>
      <c r="BJ106" s="159" t="s">
        <v>216</v>
      </c>
      <c r="BK106" s="159">
        <v>1.8453591455138901E-2</v>
      </c>
      <c r="BL106" s="159" t="s">
        <v>216</v>
      </c>
      <c r="BM106" s="159">
        <v>3.1890346931801399E-3</v>
      </c>
      <c r="BN106" s="159" t="s">
        <v>216</v>
      </c>
      <c r="BO106" s="159" t="s">
        <v>216</v>
      </c>
      <c r="BP106" s="159" t="s">
        <v>216</v>
      </c>
      <c r="BQ106" s="159" t="s">
        <v>216</v>
      </c>
      <c r="BR106" s="159" t="s">
        <v>216</v>
      </c>
      <c r="BS106" s="159" t="s">
        <v>216</v>
      </c>
      <c r="BT106" s="159" t="s">
        <v>216</v>
      </c>
    </row>
    <row r="107" spans="1:72" s="114" customFormat="1" hidden="1">
      <c r="A107" s="110" t="s">
        <v>283</v>
      </c>
      <c r="B107" s="111" t="s">
        <v>333</v>
      </c>
      <c r="C107" s="112" t="s">
        <v>334</v>
      </c>
      <c r="D107" s="113" t="s">
        <v>335</v>
      </c>
      <c r="E107" s="112" t="s">
        <v>339</v>
      </c>
      <c r="F107" s="112" t="s">
        <v>340</v>
      </c>
      <c r="G107" s="159">
        <v>0.85650729673959203</v>
      </c>
      <c r="H107" s="159">
        <v>0.86087872672830701</v>
      </c>
      <c r="I107" s="159">
        <v>0.92116332108781096</v>
      </c>
      <c r="J107" s="159">
        <v>0.76330978632242197</v>
      </c>
      <c r="K107" s="159">
        <v>0.78702300048759599</v>
      </c>
      <c r="L107" s="159">
        <v>0.81029390674694801</v>
      </c>
      <c r="M107" s="159">
        <v>0.76420061528768402</v>
      </c>
      <c r="N107" s="159">
        <v>0.77200577200287401</v>
      </c>
      <c r="O107" s="159">
        <v>0.66733576995432098</v>
      </c>
      <c r="P107" s="159">
        <v>0.83037022785549497</v>
      </c>
      <c r="Q107" s="159">
        <v>0.74359443686022098</v>
      </c>
      <c r="R107" s="159">
        <v>0.85261022079122595</v>
      </c>
      <c r="S107" s="159">
        <v>0.83703440209708202</v>
      </c>
      <c r="T107" s="159">
        <v>0.79331762017056795</v>
      </c>
      <c r="U107" s="159">
        <v>0.89517826278102597</v>
      </c>
      <c r="V107" s="159">
        <v>0.84289780463862596</v>
      </c>
      <c r="W107" s="159">
        <v>0.95355101285574395</v>
      </c>
      <c r="X107" s="159">
        <v>0.63345332782084796</v>
      </c>
      <c r="Y107" s="159">
        <v>0.85023055455790597</v>
      </c>
      <c r="Z107" s="159">
        <v>0.73972158864767401</v>
      </c>
      <c r="AA107" s="159">
        <v>0.73431641069445297</v>
      </c>
      <c r="AB107" s="159">
        <v>0.72997355766333805</v>
      </c>
      <c r="AC107" s="159">
        <v>0.54346693819405001</v>
      </c>
      <c r="AD107" s="159">
        <v>0.71409433805297795</v>
      </c>
      <c r="AE107" s="159">
        <v>0.67369930212391305</v>
      </c>
      <c r="AF107" s="159">
        <v>0.71294727716020101</v>
      </c>
      <c r="AG107" s="159">
        <v>0.77819967927428602</v>
      </c>
      <c r="AH107" s="159">
        <v>0.75038578378182397</v>
      </c>
      <c r="AI107" s="159">
        <v>0.67211925670517803</v>
      </c>
      <c r="AJ107" s="159">
        <v>0.83327294688231901</v>
      </c>
      <c r="AK107" s="159">
        <v>0.97098012368177</v>
      </c>
      <c r="AL107" s="159">
        <v>0.70281195761718296</v>
      </c>
      <c r="AM107" s="159">
        <v>0.88998874075680201</v>
      </c>
      <c r="AN107" s="159">
        <v>0.68356382720099995</v>
      </c>
      <c r="AO107" s="159">
        <v>0.92723054856961895</v>
      </c>
      <c r="AP107" s="159">
        <v>0.82796068099526798</v>
      </c>
      <c r="AQ107" s="159">
        <v>0.98721967889672102</v>
      </c>
      <c r="AR107" s="159">
        <v>0.68604898588865604</v>
      </c>
      <c r="AS107" s="159">
        <v>0.68497766622366096</v>
      </c>
      <c r="AT107" s="159">
        <v>0.94442326019269496</v>
      </c>
      <c r="AU107" s="159">
        <v>0.90636168232839998</v>
      </c>
      <c r="AV107" s="159">
        <v>0.86726023200412905</v>
      </c>
      <c r="AW107" s="159">
        <v>0.76028971906464804</v>
      </c>
      <c r="AX107" s="159">
        <v>0.833261364805024</v>
      </c>
      <c r="AY107" s="159">
        <v>0.67012718879757804</v>
      </c>
      <c r="AZ107" s="159">
        <v>0.846605822015989</v>
      </c>
      <c r="BA107" s="159">
        <v>0.776600100254623</v>
      </c>
      <c r="BB107" s="159">
        <v>0.867701004335379</v>
      </c>
      <c r="BC107" s="159">
        <v>0.84561460810656197</v>
      </c>
      <c r="BD107" s="159">
        <v>0.84508818114122797</v>
      </c>
      <c r="BE107" s="159">
        <v>0.76840617525131705</v>
      </c>
      <c r="BF107" s="159">
        <v>0.76079406086808898</v>
      </c>
      <c r="BG107" s="159">
        <v>0.69777380739147798</v>
      </c>
      <c r="BH107" s="159">
        <v>0.76198166608834095</v>
      </c>
      <c r="BI107" s="159">
        <v>0.79104855062127399</v>
      </c>
      <c r="BJ107" s="159">
        <v>0.68494343320453699</v>
      </c>
      <c r="BK107" s="159">
        <v>0.91580450956687298</v>
      </c>
      <c r="BL107" s="159">
        <v>0.80358909939533496</v>
      </c>
      <c r="BM107" s="159">
        <v>0.94155154538725105</v>
      </c>
      <c r="BN107" s="159">
        <v>0.85873772018731498</v>
      </c>
      <c r="BO107" s="159">
        <v>0.79686823094970305</v>
      </c>
      <c r="BP107" s="159">
        <v>0.66044209954416</v>
      </c>
      <c r="BQ107" s="159">
        <v>0.862668767483457</v>
      </c>
      <c r="BR107" s="159">
        <v>0.60761290817837199</v>
      </c>
      <c r="BS107" s="159">
        <v>0.83767192029028104</v>
      </c>
      <c r="BT107" s="159">
        <v>0.96069083902507801</v>
      </c>
    </row>
    <row r="108" spans="1:72" s="114" customFormat="1" hidden="1">
      <c r="A108" s="110" t="s">
        <v>283</v>
      </c>
      <c r="B108" s="111" t="s">
        <v>333</v>
      </c>
      <c r="C108" s="112" t="s">
        <v>341</v>
      </c>
      <c r="D108" s="113" t="s">
        <v>342</v>
      </c>
      <c r="E108" s="112" t="s">
        <v>343</v>
      </c>
      <c r="F108" s="112" t="s">
        <v>344</v>
      </c>
      <c r="G108" s="159">
        <v>0.25994136038345</v>
      </c>
      <c r="H108" s="159">
        <v>0.39838364356504802</v>
      </c>
      <c r="I108" s="159">
        <v>0.86543034476248704</v>
      </c>
      <c r="J108" s="159">
        <v>0.38787363029344202</v>
      </c>
      <c r="K108" s="159">
        <v>0.52726544289148503</v>
      </c>
      <c r="L108" s="159">
        <v>0.52996927073182598</v>
      </c>
      <c r="M108" s="159">
        <v>0.45718784049328598</v>
      </c>
      <c r="N108" s="159">
        <v>0.45450438240814101</v>
      </c>
      <c r="O108" s="159">
        <v>0.12841169093084401</v>
      </c>
      <c r="P108" s="159">
        <v>0.50545202046901505</v>
      </c>
      <c r="Q108" s="159">
        <v>0.429274567887174</v>
      </c>
      <c r="R108" s="159">
        <v>0.29204781644969102</v>
      </c>
      <c r="S108" s="159">
        <v>0.52145526154975197</v>
      </c>
      <c r="T108" s="159">
        <v>0.72902661064590302</v>
      </c>
      <c r="U108" s="159">
        <v>0.72382012136997298</v>
      </c>
      <c r="V108" s="159">
        <v>0.38977703608794201</v>
      </c>
      <c r="W108" s="159">
        <v>0.31543204853537998</v>
      </c>
      <c r="X108" s="159">
        <v>0.28793459721401599</v>
      </c>
      <c r="Y108" s="159">
        <v>0.46859730026501201</v>
      </c>
      <c r="Z108" s="159">
        <v>0.18319350943089999</v>
      </c>
      <c r="AA108" s="159">
        <v>0.659808896353</v>
      </c>
      <c r="AB108" s="159">
        <v>0.60385608970440197</v>
      </c>
      <c r="AC108" s="159">
        <v>0.237131825838199</v>
      </c>
      <c r="AD108" s="159">
        <v>0.24219184820480799</v>
      </c>
      <c r="AE108" s="159">
        <v>0.325086943022171</v>
      </c>
      <c r="AF108" s="159">
        <v>0.396316923816523</v>
      </c>
      <c r="AG108" s="159">
        <v>0.18253927539238701</v>
      </c>
      <c r="AH108" s="159">
        <v>0.30312611038902998</v>
      </c>
      <c r="AI108" s="159">
        <v>0.36344962837226302</v>
      </c>
      <c r="AJ108" s="159">
        <v>0.19471469818713399</v>
      </c>
      <c r="AK108" s="159">
        <v>0.50535737629472999</v>
      </c>
      <c r="AL108" s="159">
        <v>0.31104891333669799</v>
      </c>
      <c r="AM108" s="159">
        <v>0.88932645774423402</v>
      </c>
      <c r="AN108" s="159">
        <v>3.9414907697735403E-2</v>
      </c>
      <c r="AO108" s="159">
        <v>0.45879663328326098</v>
      </c>
      <c r="AP108" s="159">
        <v>0.51397406822818004</v>
      </c>
      <c r="AQ108" s="159">
        <v>0.44789379000359297</v>
      </c>
      <c r="AR108" s="159">
        <v>0.31655350636734497</v>
      </c>
      <c r="AS108" s="159">
        <v>0.54753801025624105</v>
      </c>
      <c r="AT108" s="159">
        <v>0.57368302423963302</v>
      </c>
      <c r="AU108" s="159">
        <v>0.60250141155445902</v>
      </c>
      <c r="AV108" s="159">
        <v>0.41225593736780403</v>
      </c>
      <c r="AW108" s="159">
        <v>0.170643637774226</v>
      </c>
      <c r="AX108" s="159">
        <v>0.118838299677584</v>
      </c>
      <c r="AY108" s="159">
        <v>0.161050906318705</v>
      </c>
      <c r="AZ108" s="159">
        <v>0.48677844485694399</v>
      </c>
      <c r="BA108" s="159">
        <v>0.25268109588080301</v>
      </c>
      <c r="BB108" s="159">
        <v>0.54169900221894696</v>
      </c>
      <c r="BC108" s="159">
        <v>0.40518407221663899</v>
      </c>
      <c r="BD108" s="159">
        <v>0.39668757351068501</v>
      </c>
      <c r="BE108" s="159">
        <v>0.31365596271111401</v>
      </c>
      <c r="BF108" s="159">
        <v>0.42024201129648298</v>
      </c>
      <c r="BG108" s="159">
        <v>6.2727922982640794E-2</v>
      </c>
      <c r="BH108" s="159">
        <v>0.241289308898086</v>
      </c>
      <c r="BI108" s="159">
        <v>0.40338883087331101</v>
      </c>
      <c r="BJ108" s="159">
        <v>0.82600373568031404</v>
      </c>
      <c r="BK108" s="159">
        <v>0.46160314085742699</v>
      </c>
      <c r="BL108" s="159">
        <v>0.33858142063679197</v>
      </c>
      <c r="BM108" s="159">
        <v>0.44659349396829601</v>
      </c>
      <c r="BN108" s="159">
        <v>0.60134398439413195</v>
      </c>
      <c r="BO108" s="159">
        <v>0.43406808082169102</v>
      </c>
      <c r="BP108" s="159">
        <v>8.0286689384127696E-2</v>
      </c>
      <c r="BQ108" s="159">
        <v>0.89515185418023702</v>
      </c>
      <c r="BR108" s="159">
        <v>0.31089365204876401</v>
      </c>
      <c r="BS108" s="159">
        <v>0.29638185845035903</v>
      </c>
      <c r="BT108" s="159">
        <v>0.40720548117157901</v>
      </c>
    </row>
    <row r="109" spans="1:72" s="114" customFormat="1" hidden="1">
      <c r="A109" s="110" t="s">
        <v>283</v>
      </c>
      <c r="B109" s="111" t="s">
        <v>333</v>
      </c>
      <c r="C109" s="112" t="s">
        <v>341</v>
      </c>
      <c r="D109" s="113" t="s">
        <v>342</v>
      </c>
      <c r="E109" s="112" t="s">
        <v>345</v>
      </c>
      <c r="F109" s="112" t="s">
        <v>346</v>
      </c>
      <c r="G109" s="159">
        <v>0.74005863961655005</v>
      </c>
      <c r="H109" s="159">
        <v>0.46043493065558699</v>
      </c>
      <c r="I109" s="159">
        <v>4.0970484456594597E-2</v>
      </c>
      <c r="J109" s="159">
        <v>0.61212636970655798</v>
      </c>
      <c r="K109" s="159">
        <v>0.41503010877806201</v>
      </c>
      <c r="L109" s="159">
        <v>0.35762403590643499</v>
      </c>
      <c r="M109" s="159">
        <v>0.51187966144475705</v>
      </c>
      <c r="N109" s="159">
        <v>0.48911145999514399</v>
      </c>
      <c r="O109" s="159">
        <v>0.80188103415425005</v>
      </c>
      <c r="P109" s="159">
        <v>0.47519454308013398</v>
      </c>
      <c r="Q109" s="159">
        <v>0.47973671947902402</v>
      </c>
      <c r="R109" s="159">
        <v>0.679056418693605</v>
      </c>
      <c r="S109" s="159">
        <v>0.40445135284907402</v>
      </c>
      <c r="T109" s="159">
        <v>0.20596405229348499</v>
      </c>
      <c r="U109" s="159">
        <v>0.18797136990653801</v>
      </c>
      <c r="V109" s="159">
        <v>0.426943352566104</v>
      </c>
      <c r="W109" s="159">
        <v>0.65076738473423601</v>
      </c>
      <c r="X109" s="159">
        <v>0.58969796889763804</v>
      </c>
      <c r="Y109" s="159">
        <v>0.48845936321772998</v>
      </c>
      <c r="Z109" s="159">
        <v>0.80564580071992398</v>
      </c>
      <c r="AA109" s="159">
        <v>0.32618264019965998</v>
      </c>
      <c r="AB109" s="159">
        <v>0.318933485177193</v>
      </c>
      <c r="AC109" s="159">
        <v>0.76286817416180097</v>
      </c>
      <c r="AD109" s="159">
        <v>0.68742186925615401</v>
      </c>
      <c r="AE109" s="159">
        <v>0.54650902343047802</v>
      </c>
      <c r="AF109" s="159">
        <v>0.56877999498510301</v>
      </c>
      <c r="AG109" s="159">
        <v>0.81083192778433899</v>
      </c>
      <c r="AH109" s="159">
        <v>0.69660810047580202</v>
      </c>
      <c r="AI109" s="159">
        <v>0.50894896673571599</v>
      </c>
      <c r="AJ109" s="159">
        <v>0.75737394028411797</v>
      </c>
      <c r="AK109" s="159">
        <v>0.40553288299371798</v>
      </c>
      <c r="AL109" s="159">
        <v>0.684042756935486</v>
      </c>
      <c r="AM109" s="159">
        <v>9.6597749525471302E-2</v>
      </c>
      <c r="AN109" s="159">
        <v>0.957017388746632</v>
      </c>
      <c r="AO109" s="159">
        <v>0.43939420840243698</v>
      </c>
      <c r="AP109" s="159">
        <v>0.41798289510881598</v>
      </c>
      <c r="AQ109" s="159">
        <v>0.49111436950606102</v>
      </c>
      <c r="AR109" s="159">
        <v>0.68301407874539399</v>
      </c>
      <c r="AS109" s="159">
        <v>0.44749249639665101</v>
      </c>
      <c r="AT109" s="159">
        <v>0.27907285127428799</v>
      </c>
      <c r="AU109" s="159">
        <v>0.32248128793985997</v>
      </c>
      <c r="AV109" s="159">
        <v>0.55021453658341002</v>
      </c>
      <c r="AW109" s="159">
        <v>0.82690906402407705</v>
      </c>
      <c r="AX109" s="159">
        <v>0.84068931447594997</v>
      </c>
      <c r="AY109" s="159">
        <v>0.838949093681295</v>
      </c>
      <c r="AZ109" s="159">
        <v>0.48975579800416902</v>
      </c>
      <c r="BA109" s="159">
        <v>0.73751391433731905</v>
      </c>
      <c r="BB109" s="159">
        <v>0.42438562453550799</v>
      </c>
      <c r="BC109" s="159">
        <v>0.56736447903131904</v>
      </c>
      <c r="BD109" s="159">
        <v>0.58942757385040001</v>
      </c>
      <c r="BE109" s="159">
        <v>0.64604299410133903</v>
      </c>
      <c r="BF109" s="159">
        <v>0.48847744360046202</v>
      </c>
      <c r="BG109" s="159">
        <v>0.93297572037268295</v>
      </c>
      <c r="BH109" s="159">
        <v>0.75871069110191403</v>
      </c>
      <c r="BI109" s="159">
        <v>0.52569308587088104</v>
      </c>
      <c r="BJ109" s="159">
        <v>0.10620096195031099</v>
      </c>
      <c r="BK109" s="159">
        <v>0.44410062615157497</v>
      </c>
      <c r="BL109" s="159">
        <v>0.57740179895731703</v>
      </c>
      <c r="BM109" s="159">
        <v>0.501798433841115</v>
      </c>
      <c r="BN109" s="159">
        <v>0.32469530325283702</v>
      </c>
      <c r="BO109" s="159">
        <v>0.52993318277298795</v>
      </c>
      <c r="BP109" s="159">
        <v>0.911962044195197</v>
      </c>
      <c r="BQ109" s="159">
        <v>8.4414309945550506E-2</v>
      </c>
      <c r="BR109" s="159">
        <v>0.59979343111849404</v>
      </c>
      <c r="BS109" s="159">
        <v>0.70361814154964097</v>
      </c>
      <c r="BT109" s="159">
        <v>0.314380039826127</v>
      </c>
    </row>
    <row r="110" spans="1:72" s="114" customFormat="1" hidden="1">
      <c r="A110" s="110" t="s">
        <v>283</v>
      </c>
      <c r="B110" s="111" t="s">
        <v>333</v>
      </c>
      <c r="C110" s="112" t="s">
        <v>341</v>
      </c>
      <c r="D110" s="113" t="s">
        <v>342</v>
      </c>
      <c r="E110" s="112" t="s">
        <v>347</v>
      </c>
      <c r="F110" s="112" t="s">
        <v>348</v>
      </c>
      <c r="G110" s="159" t="s">
        <v>216</v>
      </c>
      <c r="H110" s="159">
        <v>0.14118142577936599</v>
      </c>
      <c r="I110" s="159">
        <v>9.3599170780917798E-2</v>
      </c>
      <c r="J110" s="159" t="s">
        <v>216</v>
      </c>
      <c r="K110" s="159">
        <v>5.7704448330453399E-2</v>
      </c>
      <c r="L110" s="159">
        <v>0.112406693361739</v>
      </c>
      <c r="M110" s="159">
        <v>3.09324980619568E-2</v>
      </c>
      <c r="N110" s="159">
        <v>5.6384157596715299E-2</v>
      </c>
      <c r="O110" s="159">
        <v>6.9707274914906206E-2</v>
      </c>
      <c r="P110" s="159">
        <v>1.9353436450850799E-2</v>
      </c>
      <c r="Q110" s="159">
        <v>9.0988712633801705E-2</v>
      </c>
      <c r="R110" s="159">
        <v>2.8895764856703698E-2</v>
      </c>
      <c r="S110" s="159">
        <v>7.4093385601174205E-2</v>
      </c>
      <c r="T110" s="159">
        <v>6.5009337060612196E-2</v>
      </c>
      <c r="U110" s="159">
        <v>8.8208508723489495E-2</v>
      </c>
      <c r="V110" s="159">
        <v>0.183279611345955</v>
      </c>
      <c r="W110" s="159">
        <v>3.3800566730383903E-2</v>
      </c>
      <c r="X110" s="159">
        <v>0.12236743388834601</v>
      </c>
      <c r="Y110" s="159">
        <v>4.2943336517257902E-2</v>
      </c>
      <c r="Z110" s="159">
        <v>1.11606898491768E-2</v>
      </c>
      <c r="AA110" s="159">
        <v>1.40084634473405E-2</v>
      </c>
      <c r="AB110" s="159">
        <v>7.7210425118405396E-2</v>
      </c>
      <c r="AC110" s="159" t="s">
        <v>216</v>
      </c>
      <c r="AD110" s="159">
        <v>7.0386282539038503E-2</v>
      </c>
      <c r="AE110" s="159">
        <v>0.128404033547351</v>
      </c>
      <c r="AF110" s="159">
        <v>3.4903081198373397E-2</v>
      </c>
      <c r="AG110" s="159">
        <v>6.6287968232738199E-3</v>
      </c>
      <c r="AH110" s="159">
        <v>2.6578913516812799E-4</v>
      </c>
      <c r="AI110" s="159">
        <v>0.12760140489202099</v>
      </c>
      <c r="AJ110" s="159">
        <v>4.7911361528747302E-2</v>
      </c>
      <c r="AK110" s="159">
        <v>8.9109740711552005E-2</v>
      </c>
      <c r="AL110" s="159">
        <v>4.9083297278159198E-3</v>
      </c>
      <c r="AM110" s="159">
        <v>1.4075792730295199E-2</v>
      </c>
      <c r="AN110" s="159">
        <v>3.5677035556327102E-3</v>
      </c>
      <c r="AO110" s="159">
        <v>0.101809158314302</v>
      </c>
      <c r="AP110" s="159">
        <v>6.8043036663003598E-2</v>
      </c>
      <c r="AQ110" s="159">
        <v>6.0991840490345998E-2</v>
      </c>
      <c r="AR110" s="159">
        <v>4.32414887260739E-4</v>
      </c>
      <c r="AS110" s="159">
        <v>4.9694933471084602E-3</v>
      </c>
      <c r="AT110" s="159">
        <v>0.14724412448607899</v>
      </c>
      <c r="AU110" s="159">
        <v>7.5017300505680895E-2</v>
      </c>
      <c r="AV110" s="159">
        <v>3.7529526048785899E-2</v>
      </c>
      <c r="AW110" s="159">
        <v>2.4472982016972801E-3</v>
      </c>
      <c r="AX110" s="159">
        <v>4.0472385846466299E-2</v>
      </c>
      <c r="AY110" s="159" t="s">
        <v>216</v>
      </c>
      <c r="AZ110" s="159">
        <v>2.3465757138887398E-2</v>
      </c>
      <c r="BA110" s="159">
        <v>9.8049897818774604E-3</v>
      </c>
      <c r="BB110" s="159">
        <v>3.3915373245545201E-2</v>
      </c>
      <c r="BC110" s="159">
        <v>2.7451448752042501E-2</v>
      </c>
      <c r="BD110" s="159">
        <v>1.3884852638915099E-2</v>
      </c>
      <c r="BE110" s="159">
        <v>4.0301043187547299E-2</v>
      </c>
      <c r="BF110" s="159">
        <v>9.1280545103054694E-2</v>
      </c>
      <c r="BG110" s="159">
        <v>4.2963566446757601E-3</v>
      </c>
      <c r="BH110" s="159" t="s">
        <v>216</v>
      </c>
      <c r="BI110" s="159">
        <v>7.0918083255807396E-2</v>
      </c>
      <c r="BJ110" s="159">
        <v>6.7795302369375393E-2</v>
      </c>
      <c r="BK110" s="159">
        <v>9.4296232990997306E-2</v>
      </c>
      <c r="BL110" s="159">
        <v>8.4016780405891001E-2</v>
      </c>
      <c r="BM110" s="159">
        <v>5.1608072190589403E-2</v>
      </c>
      <c r="BN110" s="159">
        <v>7.3960712353031005E-2</v>
      </c>
      <c r="BO110" s="159">
        <v>3.5998736405320898E-2</v>
      </c>
      <c r="BP110" s="159">
        <v>7.7512664206753398E-3</v>
      </c>
      <c r="BQ110" s="159">
        <v>2.04338358742122E-2</v>
      </c>
      <c r="BR110" s="159">
        <v>8.9312916832741299E-2</v>
      </c>
      <c r="BS110" s="159" t="s">
        <v>216</v>
      </c>
      <c r="BT110" s="159">
        <v>0.27841447900229399</v>
      </c>
    </row>
    <row r="111" spans="1:72" s="114" customFormat="1" hidden="1">
      <c r="A111" s="110" t="s">
        <v>283</v>
      </c>
      <c r="B111" s="111" t="s">
        <v>333</v>
      </c>
      <c r="C111" s="112" t="s">
        <v>349</v>
      </c>
      <c r="D111" s="113" t="s">
        <v>350</v>
      </c>
      <c r="E111" s="112" t="s">
        <v>336</v>
      </c>
      <c r="F111" s="112" t="s">
        <v>337</v>
      </c>
      <c r="G111" s="159">
        <v>0.10902625308311301</v>
      </c>
      <c r="H111" s="159">
        <v>8.6612072080392705E-2</v>
      </c>
      <c r="I111" s="159">
        <v>1.85285042364715E-2</v>
      </c>
      <c r="J111" s="159">
        <v>0.22640820681132301</v>
      </c>
      <c r="K111" s="159">
        <v>0.160593040879497</v>
      </c>
      <c r="L111" s="159">
        <v>8.5012197106354201E-2</v>
      </c>
      <c r="M111" s="159">
        <v>0.25203576222742502</v>
      </c>
      <c r="N111" s="159">
        <v>0.26595447563035202</v>
      </c>
      <c r="O111" s="159">
        <v>0.31337244676366799</v>
      </c>
      <c r="P111" s="159">
        <v>0.12731081661306701</v>
      </c>
      <c r="Q111" s="159">
        <v>0.24473882877580599</v>
      </c>
      <c r="R111" s="159">
        <v>0.136257488585876</v>
      </c>
      <c r="S111" s="159">
        <v>5.1784397032730703E-2</v>
      </c>
      <c r="T111" s="159">
        <v>0.25725747373456598</v>
      </c>
      <c r="U111" s="159">
        <v>0.14663209903656901</v>
      </c>
      <c r="V111" s="159">
        <v>0.259616923670482</v>
      </c>
      <c r="W111" s="159">
        <v>0.21818704568541999</v>
      </c>
      <c r="X111" s="159">
        <v>0.41227942090061498</v>
      </c>
      <c r="Y111" s="159">
        <v>9.05800600213469E-2</v>
      </c>
      <c r="Z111" s="159">
        <v>0.18391052146339401</v>
      </c>
      <c r="AA111" s="159">
        <v>0.25012925737792002</v>
      </c>
      <c r="AB111" s="159">
        <v>0.276559693250094</v>
      </c>
      <c r="AC111" s="159">
        <v>0.43573557893502801</v>
      </c>
      <c r="AD111" s="159">
        <v>0.33250287745561002</v>
      </c>
      <c r="AE111" s="159">
        <v>0.37257101913242402</v>
      </c>
      <c r="AF111" s="159">
        <v>0.19593525404958601</v>
      </c>
      <c r="AG111" s="159">
        <v>0.234659775616296</v>
      </c>
      <c r="AH111" s="159">
        <v>0.18406266267867</v>
      </c>
      <c r="AI111" s="159">
        <v>0.18925626275337301</v>
      </c>
      <c r="AJ111" s="159">
        <v>0.15231085185079901</v>
      </c>
      <c r="AK111" s="159">
        <v>2.9762353106333E-2</v>
      </c>
      <c r="AL111" s="159">
        <v>0.272349789336361</v>
      </c>
      <c r="AM111" s="159">
        <v>0.100953403602605</v>
      </c>
      <c r="AN111" s="159">
        <v>0.362993625284455</v>
      </c>
      <c r="AO111" s="159">
        <v>1.8716947599966699E-2</v>
      </c>
      <c r="AP111" s="159">
        <v>0.15135921327506799</v>
      </c>
      <c r="AQ111" s="159">
        <v>7.6788267582539704E-2</v>
      </c>
      <c r="AR111" s="159">
        <v>0.19627655271016101</v>
      </c>
      <c r="AS111" s="159">
        <v>0.19168637420982601</v>
      </c>
      <c r="AT111" s="159">
        <v>1.4271387189009201E-2</v>
      </c>
      <c r="AU111" s="159">
        <v>5.45981744183631E-2</v>
      </c>
      <c r="AV111" s="159">
        <v>7.4958257553032204E-2</v>
      </c>
      <c r="AW111" s="159">
        <v>0.19280472243743599</v>
      </c>
      <c r="AX111" s="159">
        <v>0.132720587570552</v>
      </c>
      <c r="AY111" s="159">
        <v>0.389619731603563</v>
      </c>
      <c r="AZ111" s="159">
        <v>6.0008732632641101E-2</v>
      </c>
      <c r="BA111" s="159">
        <v>0.289457082352997</v>
      </c>
      <c r="BB111" s="159">
        <v>9.5702031409106006E-2</v>
      </c>
      <c r="BC111" s="159">
        <v>0.25252575185918502</v>
      </c>
      <c r="BD111" s="159">
        <v>9.88834920719322E-2</v>
      </c>
      <c r="BE111" s="159">
        <v>0.158485540337723</v>
      </c>
      <c r="BF111" s="159">
        <v>0.11886630800938799</v>
      </c>
      <c r="BG111" s="159">
        <v>0.18164133067240701</v>
      </c>
      <c r="BH111" s="159">
        <v>0.26535561567360999</v>
      </c>
      <c r="BI111" s="159">
        <v>9.4578362667893906E-2</v>
      </c>
      <c r="BJ111" s="159">
        <v>0.27831118234005903</v>
      </c>
      <c r="BK111" s="159">
        <v>7.8139205376429099E-2</v>
      </c>
      <c r="BL111" s="159">
        <v>0.26476258647713902</v>
      </c>
      <c r="BM111" s="159">
        <v>0.128948823628874</v>
      </c>
      <c r="BN111" s="159">
        <v>0.19815701299896099</v>
      </c>
      <c r="BO111" s="159">
        <v>0.11752383257733</v>
      </c>
      <c r="BP111" s="159">
        <v>0.43942075151292997</v>
      </c>
      <c r="BQ111" s="159">
        <v>0.128646852270003</v>
      </c>
      <c r="BR111" s="159">
        <v>0.41366581648353401</v>
      </c>
      <c r="BS111" s="159">
        <v>0.19956540081149499</v>
      </c>
      <c r="BT111" s="159">
        <v>6.0685158988476803E-2</v>
      </c>
    </row>
    <row r="112" spans="1:72" s="114" customFormat="1" hidden="1">
      <c r="A112" s="110" t="s">
        <v>283</v>
      </c>
      <c r="B112" s="111" t="s">
        <v>333</v>
      </c>
      <c r="C112" s="112" t="s">
        <v>349</v>
      </c>
      <c r="D112" s="113" t="s">
        <v>350</v>
      </c>
      <c r="E112" s="112" t="s">
        <v>227</v>
      </c>
      <c r="F112" s="112" t="s">
        <v>338</v>
      </c>
      <c r="G112" s="159" t="s">
        <v>216</v>
      </c>
      <c r="H112" s="159">
        <v>8.88560559839985E-3</v>
      </c>
      <c r="I112" s="159">
        <v>2.88953577410162E-4</v>
      </c>
      <c r="J112" s="159">
        <v>1.3361214029736499E-2</v>
      </c>
      <c r="K112" s="159" t="s">
        <v>216</v>
      </c>
      <c r="L112" s="159" t="s">
        <v>216</v>
      </c>
      <c r="M112" s="159" t="s">
        <v>216</v>
      </c>
      <c r="N112" s="159" t="s">
        <v>216</v>
      </c>
      <c r="O112" s="159" t="s">
        <v>216</v>
      </c>
      <c r="P112" s="159" t="s">
        <v>216</v>
      </c>
      <c r="Q112" s="159">
        <v>2.4072019948323899E-2</v>
      </c>
      <c r="R112" s="159" t="s">
        <v>216</v>
      </c>
      <c r="S112" s="159" t="s">
        <v>216</v>
      </c>
      <c r="T112" s="159" t="s">
        <v>216</v>
      </c>
      <c r="U112" s="159">
        <v>1.5395882324028999E-2</v>
      </c>
      <c r="V112" s="159">
        <v>7.3635540655528603E-4</v>
      </c>
      <c r="W112" s="159" t="s">
        <v>216</v>
      </c>
      <c r="X112" s="159" t="s">
        <v>216</v>
      </c>
      <c r="Y112" s="159" t="s">
        <v>216</v>
      </c>
      <c r="Z112" s="159" t="s">
        <v>216</v>
      </c>
      <c r="AA112" s="159" t="s">
        <v>216</v>
      </c>
      <c r="AB112" s="159" t="s">
        <v>216</v>
      </c>
      <c r="AC112" s="159" t="s">
        <v>216</v>
      </c>
      <c r="AD112" s="159" t="s">
        <v>216</v>
      </c>
      <c r="AE112" s="159">
        <v>1.0697652993125899E-2</v>
      </c>
      <c r="AF112" s="159" t="s">
        <v>216</v>
      </c>
      <c r="AG112" s="159">
        <v>4.4256832397887699E-4</v>
      </c>
      <c r="AH112" s="159" t="s">
        <v>216</v>
      </c>
      <c r="AI112" s="159" t="s">
        <v>216</v>
      </c>
      <c r="AJ112" s="159">
        <v>5.3877544552336397E-3</v>
      </c>
      <c r="AK112" s="159" t="s">
        <v>216</v>
      </c>
      <c r="AL112" s="159">
        <v>2.0441749684607501E-2</v>
      </c>
      <c r="AM112" s="159" t="s">
        <v>216</v>
      </c>
      <c r="AN112" s="159" t="s">
        <v>216</v>
      </c>
      <c r="AO112" s="159" t="s">
        <v>216</v>
      </c>
      <c r="AP112" s="159">
        <v>9.6358317024000904E-3</v>
      </c>
      <c r="AQ112" s="159" t="s">
        <v>216</v>
      </c>
      <c r="AR112" s="159" t="s">
        <v>216</v>
      </c>
      <c r="AS112" s="159" t="s">
        <v>216</v>
      </c>
      <c r="AT112" s="159">
        <v>8.9829284345289192E-3</v>
      </c>
      <c r="AU112" s="159" t="s">
        <v>216</v>
      </c>
      <c r="AV112" s="159" t="s">
        <v>216</v>
      </c>
      <c r="AW112" s="159">
        <v>6.0585510641673803E-3</v>
      </c>
      <c r="AX112" s="159">
        <v>5.5212723578383204E-3</v>
      </c>
      <c r="AY112" s="159" t="s">
        <v>216</v>
      </c>
      <c r="AZ112" s="159" t="s">
        <v>216</v>
      </c>
      <c r="BA112" s="159" t="s">
        <v>216</v>
      </c>
      <c r="BB112" s="159" t="s">
        <v>216</v>
      </c>
      <c r="BC112" s="159" t="s">
        <v>216</v>
      </c>
      <c r="BD112" s="159" t="s">
        <v>216</v>
      </c>
      <c r="BE112" s="159" t="s">
        <v>216</v>
      </c>
      <c r="BF112" s="159" t="s">
        <v>216</v>
      </c>
      <c r="BG112" s="159">
        <v>5.8275844081411097E-3</v>
      </c>
      <c r="BH112" s="159" t="s">
        <v>216</v>
      </c>
      <c r="BI112" s="159" t="s">
        <v>216</v>
      </c>
      <c r="BJ112" s="159" t="s">
        <v>216</v>
      </c>
      <c r="BK112" s="159" t="s">
        <v>216</v>
      </c>
      <c r="BL112" s="159" t="s">
        <v>216</v>
      </c>
      <c r="BM112" s="159" t="s">
        <v>216</v>
      </c>
      <c r="BN112" s="159" t="s">
        <v>216</v>
      </c>
      <c r="BO112" s="159" t="s">
        <v>216</v>
      </c>
      <c r="BP112" s="159" t="s">
        <v>216</v>
      </c>
      <c r="BQ112" s="159" t="s">
        <v>216</v>
      </c>
      <c r="BR112" s="159" t="s">
        <v>216</v>
      </c>
      <c r="BS112" s="159" t="s">
        <v>216</v>
      </c>
      <c r="BT112" s="159">
        <v>4.85807823072736E-3</v>
      </c>
    </row>
    <row r="113" spans="1:72" s="114" customFormat="1" hidden="1">
      <c r="A113" s="110" t="s">
        <v>283</v>
      </c>
      <c r="B113" s="111" t="s">
        <v>333</v>
      </c>
      <c r="C113" s="112" t="s">
        <v>349</v>
      </c>
      <c r="D113" s="113" t="s">
        <v>350</v>
      </c>
      <c r="E113" s="112" t="s">
        <v>339</v>
      </c>
      <c r="F113" s="112" t="s">
        <v>340</v>
      </c>
      <c r="G113" s="159">
        <v>0.89097374691688702</v>
      </c>
      <c r="H113" s="159">
        <v>0.90450232232120698</v>
      </c>
      <c r="I113" s="159">
        <v>0.981182542186118</v>
      </c>
      <c r="J113" s="159">
        <v>0.76023057915893999</v>
      </c>
      <c r="K113" s="159">
        <v>0.839406959120503</v>
      </c>
      <c r="L113" s="159">
        <v>0.91498780289364601</v>
      </c>
      <c r="M113" s="159">
        <v>0.74796423777257504</v>
      </c>
      <c r="N113" s="159">
        <v>0.73404552436964798</v>
      </c>
      <c r="O113" s="159">
        <v>0.68662755323633196</v>
      </c>
      <c r="P113" s="159">
        <v>0.87268918338693302</v>
      </c>
      <c r="Q113" s="159">
        <v>0.73118915127587003</v>
      </c>
      <c r="R113" s="159">
        <v>0.86374251141412395</v>
      </c>
      <c r="S113" s="159">
        <v>0.94821560296726903</v>
      </c>
      <c r="T113" s="159">
        <v>0.74274252626543402</v>
      </c>
      <c r="U113" s="159">
        <v>0.83797201863940196</v>
      </c>
      <c r="V113" s="159">
        <v>0.73964672092296302</v>
      </c>
      <c r="W113" s="159">
        <v>0.78181295431457998</v>
      </c>
      <c r="X113" s="159">
        <v>0.58772057909938502</v>
      </c>
      <c r="Y113" s="159">
        <v>0.909419939978653</v>
      </c>
      <c r="Z113" s="159">
        <v>0.81608947853660596</v>
      </c>
      <c r="AA113" s="159">
        <v>0.74987074262207998</v>
      </c>
      <c r="AB113" s="159">
        <v>0.723440306749906</v>
      </c>
      <c r="AC113" s="159">
        <v>0.56426442106497199</v>
      </c>
      <c r="AD113" s="159">
        <v>0.66749712254438998</v>
      </c>
      <c r="AE113" s="159">
        <v>0.61673132787444995</v>
      </c>
      <c r="AF113" s="159">
        <v>0.80406474595041399</v>
      </c>
      <c r="AG113" s="159">
        <v>0.76489765605972504</v>
      </c>
      <c r="AH113" s="159">
        <v>0.81593733732133</v>
      </c>
      <c r="AI113" s="159">
        <v>0.81074373724662696</v>
      </c>
      <c r="AJ113" s="159">
        <v>0.84230139369396795</v>
      </c>
      <c r="AK113" s="159">
        <v>0.97023764689366698</v>
      </c>
      <c r="AL113" s="159">
        <v>0.70720846097903201</v>
      </c>
      <c r="AM113" s="159">
        <v>0.89904659639739504</v>
      </c>
      <c r="AN113" s="159">
        <v>0.637006374715545</v>
      </c>
      <c r="AO113" s="159">
        <v>0.981283052400033</v>
      </c>
      <c r="AP113" s="159">
        <v>0.83900495502253103</v>
      </c>
      <c r="AQ113" s="159">
        <v>0.92321173241746002</v>
      </c>
      <c r="AR113" s="159">
        <v>0.80372344728983902</v>
      </c>
      <c r="AS113" s="159">
        <v>0.80831362579017396</v>
      </c>
      <c r="AT113" s="159">
        <v>0.97674568437646203</v>
      </c>
      <c r="AU113" s="159">
        <v>0.94540182558163699</v>
      </c>
      <c r="AV113" s="159">
        <v>0.92504174244696802</v>
      </c>
      <c r="AW113" s="159">
        <v>0.80113672649839596</v>
      </c>
      <c r="AX113" s="159">
        <v>0.86175814007161</v>
      </c>
      <c r="AY113" s="159">
        <v>0.610380268396437</v>
      </c>
      <c r="AZ113" s="159">
        <v>0.93999126736735905</v>
      </c>
      <c r="BA113" s="159">
        <v>0.71054291764700295</v>
      </c>
      <c r="BB113" s="159">
        <v>0.90429796859089395</v>
      </c>
      <c r="BC113" s="159">
        <v>0.74747424814081498</v>
      </c>
      <c r="BD113" s="159">
        <v>0.90111650792806797</v>
      </c>
      <c r="BE113" s="159">
        <v>0.841514459662277</v>
      </c>
      <c r="BF113" s="159">
        <v>0.88113369199061198</v>
      </c>
      <c r="BG113" s="159">
        <v>0.81253108491945203</v>
      </c>
      <c r="BH113" s="159">
        <v>0.73464438432639001</v>
      </c>
      <c r="BI113" s="159">
        <v>0.90542163733210601</v>
      </c>
      <c r="BJ113" s="159">
        <v>0.72168881765994197</v>
      </c>
      <c r="BK113" s="159">
        <v>0.92186079462357096</v>
      </c>
      <c r="BL113" s="159">
        <v>0.73523741352286098</v>
      </c>
      <c r="BM113" s="159">
        <v>0.87105117637112595</v>
      </c>
      <c r="BN113" s="159">
        <v>0.80184298700103995</v>
      </c>
      <c r="BO113" s="159">
        <v>0.88247616742266999</v>
      </c>
      <c r="BP113" s="159">
        <v>0.56057924848706997</v>
      </c>
      <c r="BQ113" s="159">
        <v>0.87135314772999695</v>
      </c>
      <c r="BR113" s="159">
        <v>0.58633418351646605</v>
      </c>
      <c r="BS113" s="159">
        <v>0.80043459918850501</v>
      </c>
      <c r="BT113" s="159">
        <v>0.93445676278079604</v>
      </c>
    </row>
    <row r="114" spans="1:72" s="114" customFormat="1" hidden="1">
      <c r="A114" s="110" t="s">
        <v>283</v>
      </c>
      <c r="B114" s="111" t="s">
        <v>333</v>
      </c>
      <c r="C114" s="112" t="s">
        <v>351</v>
      </c>
      <c r="D114" s="113" t="s">
        <v>352</v>
      </c>
      <c r="E114" s="112" t="s">
        <v>343</v>
      </c>
      <c r="F114" s="112" t="s">
        <v>344</v>
      </c>
      <c r="G114" s="159">
        <v>0.28007358668006499</v>
      </c>
      <c r="H114" s="159">
        <v>0.39517433605918201</v>
      </c>
      <c r="I114" s="159">
        <v>0.64617428621477901</v>
      </c>
      <c r="J114" s="159">
        <v>0.30046751913632702</v>
      </c>
      <c r="K114" s="159">
        <v>0.50170193802558705</v>
      </c>
      <c r="L114" s="159">
        <v>0.35037735993767399</v>
      </c>
      <c r="M114" s="159">
        <v>0.32658724366588099</v>
      </c>
      <c r="N114" s="159">
        <v>0.33553614098015</v>
      </c>
      <c r="O114" s="159">
        <v>0.23610031969241599</v>
      </c>
      <c r="P114" s="159">
        <v>0.52188081346135795</v>
      </c>
      <c r="Q114" s="159">
        <v>0.44743494429303399</v>
      </c>
      <c r="R114" s="159">
        <v>0.34383162955288499</v>
      </c>
      <c r="S114" s="159">
        <v>0.44909777134192103</v>
      </c>
      <c r="T114" s="159">
        <v>0.66188271605039595</v>
      </c>
      <c r="U114" s="159">
        <v>0.69451345095434602</v>
      </c>
      <c r="V114" s="159">
        <v>0.32676377349653002</v>
      </c>
      <c r="W114" s="159">
        <v>0.26536754746301799</v>
      </c>
      <c r="X114" s="159">
        <v>0.27448448166564499</v>
      </c>
      <c r="Y114" s="159">
        <v>0.34899301624545898</v>
      </c>
      <c r="Z114" s="159">
        <v>0.27114005495384702</v>
      </c>
      <c r="AA114" s="159">
        <v>0.68887032851762497</v>
      </c>
      <c r="AB114" s="159">
        <v>0.59305467985532101</v>
      </c>
      <c r="AC114" s="159">
        <v>7.4681725405534805E-2</v>
      </c>
      <c r="AD114" s="159">
        <v>0.33238415892963402</v>
      </c>
      <c r="AE114" s="159">
        <v>0.34984053155811201</v>
      </c>
      <c r="AF114" s="159">
        <v>0.27149500584890601</v>
      </c>
      <c r="AG114" s="159">
        <v>0.18514016306336101</v>
      </c>
      <c r="AH114" s="159">
        <v>0.37013988791943497</v>
      </c>
      <c r="AI114" s="159">
        <v>0.28591306653477699</v>
      </c>
      <c r="AJ114" s="159">
        <v>0.260790461094009</v>
      </c>
      <c r="AK114" s="159">
        <v>0.49001028546019798</v>
      </c>
      <c r="AL114" s="159">
        <v>0.30789463131046502</v>
      </c>
      <c r="AM114" s="159">
        <v>0.85071256117660399</v>
      </c>
      <c r="AN114" s="159">
        <v>5.6301763491527199E-2</v>
      </c>
      <c r="AO114" s="159">
        <v>0.55065301660671095</v>
      </c>
      <c r="AP114" s="159">
        <v>0.47317084036231799</v>
      </c>
      <c r="AQ114" s="159">
        <v>0.32322849334397202</v>
      </c>
      <c r="AR114" s="159">
        <v>0.29245883308445197</v>
      </c>
      <c r="AS114" s="159">
        <v>0.55451561218479695</v>
      </c>
      <c r="AT114" s="159">
        <v>0.66585397666469404</v>
      </c>
      <c r="AU114" s="159">
        <v>0.60080246196703102</v>
      </c>
      <c r="AV114" s="159">
        <v>0.32292866731351</v>
      </c>
      <c r="AW114" s="159">
        <v>0.28216956299940898</v>
      </c>
      <c r="AX114" s="159">
        <v>0.34095986988830401</v>
      </c>
      <c r="AY114" s="159">
        <v>0.13892916758608101</v>
      </c>
      <c r="AZ114" s="159">
        <v>0.50238155320085298</v>
      </c>
      <c r="BA114" s="159">
        <v>0.43952061551620403</v>
      </c>
      <c r="BB114" s="159">
        <v>0.43126105158389799</v>
      </c>
      <c r="BC114" s="159">
        <v>0.51297576002998702</v>
      </c>
      <c r="BD114" s="159">
        <v>0.31451950709231702</v>
      </c>
      <c r="BE114" s="159">
        <v>0.35076775843577401</v>
      </c>
      <c r="BF114" s="159">
        <v>0.43358619086353001</v>
      </c>
      <c r="BG114" s="159">
        <v>0.15990974692166801</v>
      </c>
      <c r="BH114" s="159">
        <v>0.27944250206718702</v>
      </c>
      <c r="BI114" s="159">
        <v>0.320315497380526</v>
      </c>
      <c r="BJ114" s="159">
        <v>0.74585487054826605</v>
      </c>
      <c r="BK114" s="159">
        <v>0.490200547700752</v>
      </c>
      <c r="BL114" s="159">
        <v>0.421897986764872</v>
      </c>
      <c r="BM114" s="159">
        <v>0.47030571496840601</v>
      </c>
      <c r="BN114" s="159">
        <v>0.399394762987827</v>
      </c>
      <c r="BO114" s="159">
        <v>0.34353333960260002</v>
      </c>
      <c r="BP114" s="159">
        <v>5.6879749063350797E-2</v>
      </c>
      <c r="BQ114" s="159">
        <v>0.85301554220420595</v>
      </c>
      <c r="BR114" s="159">
        <v>0.26098551329213898</v>
      </c>
      <c r="BS114" s="159">
        <v>0.394014961923286</v>
      </c>
      <c r="BT114" s="159">
        <v>0.57135277497514103</v>
      </c>
    </row>
    <row r="115" spans="1:72" s="114" customFormat="1" hidden="1">
      <c r="A115" s="110" t="s">
        <v>283</v>
      </c>
      <c r="B115" s="111" t="s">
        <v>333</v>
      </c>
      <c r="C115" s="112" t="s">
        <v>351</v>
      </c>
      <c r="D115" s="113" t="s">
        <v>352</v>
      </c>
      <c r="E115" s="112" t="s">
        <v>345</v>
      </c>
      <c r="F115" s="112" t="s">
        <v>346</v>
      </c>
      <c r="G115" s="159">
        <v>0.70819050393314198</v>
      </c>
      <c r="H115" s="159">
        <v>0.47458671004869302</v>
      </c>
      <c r="I115" s="159">
        <v>8.1354779569546606E-2</v>
      </c>
      <c r="J115" s="159">
        <v>0.69953248086367303</v>
      </c>
      <c r="K115" s="159">
        <v>0.49829806197441301</v>
      </c>
      <c r="L115" s="159">
        <v>0.39340352080183599</v>
      </c>
      <c r="M115" s="159">
        <v>0.64534109946136498</v>
      </c>
      <c r="N115" s="159">
        <v>0.619997013153893</v>
      </c>
      <c r="O115" s="159">
        <v>0.71266202964126901</v>
      </c>
      <c r="P115" s="159">
        <v>0.47811918653864199</v>
      </c>
      <c r="Q115" s="159">
        <v>0.46268552421124198</v>
      </c>
      <c r="R115" s="159">
        <v>0.61927120832558402</v>
      </c>
      <c r="S115" s="159">
        <v>0.481089653704805</v>
      </c>
      <c r="T115" s="159">
        <v>0.27008442266163302</v>
      </c>
      <c r="U115" s="159">
        <v>0.21685277238417899</v>
      </c>
      <c r="V115" s="159">
        <v>0.446781262937826</v>
      </c>
      <c r="W115" s="159">
        <v>0.70861872386345204</v>
      </c>
      <c r="X115" s="159">
        <v>0.54101544539513002</v>
      </c>
      <c r="Y115" s="159">
        <v>0.57515599413544805</v>
      </c>
      <c r="Z115" s="159">
        <v>0.71711040134956205</v>
      </c>
      <c r="AA115" s="159">
        <v>0.25057947893992</v>
      </c>
      <c r="AB115" s="159">
        <v>0.32206546865934998</v>
      </c>
      <c r="AC115" s="159">
        <v>0.92531827459446503</v>
      </c>
      <c r="AD115" s="159">
        <v>0.59004853475706898</v>
      </c>
      <c r="AE115" s="159">
        <v>0.50369570314324896</v>
      </c>
      <c r="AF115" s="159">
        <v>0.70005051164162602</v>
      </c>
      <c r="AG115" s="159">
        <v>0.81385958820647797</v>
      </c>
      <c r="AH115" s="159">
        <v>0.62986011208056503</v>
      </c>
      <c r="AI115" s="159">
        <v>0.52971761806669304</v>
      </c>
      <c r="AJ115" s="159">
        <v>0.68591830304058599</v>
      </c>
      <c r="AK115" s="159">
        <v>0.41001382324577501</v>
      </c>
      <c r="AL115" s="159">
        <v>0.69210536868953498</v>
      </c>
      <c r="AM115" s="159">
        <v>0.127842503099897</v>
      </c>
      <c r="AN115" s="159">
        <v>0.94018157408803504</v>
      </c>
      <c r="AO115" s="159">
        <v>0.40240884779494901</v>
      </c>
      <c r="AP115" s="159">
        <v>0.30803355181248998</v>
      </c>
      <c r="AQ115" s="159">
        <v>0.58041979516972997</v>
      </c>
      <c r="AR115" s="159">
        <v>0.70754116691554803</v>
      </c>
      <c r="AS115" s="159">
        <v>0.44059591480131</v>
      </c>
      <c r="AT115" s="159">
        <v>0.21273452643326901</v>
      </c>
      <c r="AU115" s="159">
        <v>0.370828473631653</v>
      </c>
      <c r="AV115" s="159">
        <v>0.54807952794131498</v>
      </c>
      <c r="AW115" s="159">
        <v>0.69329149364005105</v>
      </c>
      <c r="AX115" s="159">
        <v>0.61801363709838597</v>
      </c>
      <c r="AY115" s="159">
        <v>0.86107083241391902</v>
      </c>
      <c r="AZ115" s="159">
        <v>0.46769434456646097</v>
      </c>
      <c r="BA115" s="159">
        <v>0.56047938448379597</v>
      </c>
      <c r="BB115" s="159">
        <v>0.45814685210317202</v>
      </c>
      <c r="BC115" s="159">
        <v>0.438921485826475</v>
      </c>
      <c r="BD115" s="159">
        <v>0.68548049290768298</v>
      </c>
      <c r="BE115" s="159">
        <v>0.59382045295783104</v>
      </c>
      <c r="BF115" s="159">
        <v>0.46950757576664898</v>
      </c>
      <c r="BG115" s="159">
        <v>0.83703273472630702</v>
      </c>
      <c r="BH115" s="159">
        <v>0.71487130252556497</v>
      </c>
      <c r="BI115" s="159">
        <v>0.579713768582231</v>
      </c>
      <c r="BJ115" s="159">
        <v>0.15655820349286001</v>
      </c>
      <c r="BK115" s="159">
        <v>0.44251339763339598</v>
      </c>
      <c r="BL115" s="159">
        <v>0.43462966514074203</v>
      </c>
      <c r="BM115" s="159">
        <v>0.49073065086245798</v>
      </c>
      <c r="BN115" s="159">
        <v>0.33940763871060597</v>
      </c>
      <c r="BO115" s="159">
        <v>0.491434228553428</v>
      </c>
      <c r="BP115" s="159">
        <v>0.93440298178389103</v>
      </c>
      <c r="BQ115" s="159">
        <v>0.110362848766531</v>
      </c>
      <c r="BR115" s="159">
        <v>0.63628320754617096</v>
      </c>
      <c r="BS115" s="159">
        <v>0.60103933771133</v>
      </c>
      <c r="BT115" s="159">
        <v>0.26333503914666301</v>
      </c>
    </row>
    <row r="116" spans="1:72" s="114" customFormat="1" hidden="1">
      <c r="A116" s="110" t="s">
        <v>283</v>
      </c>
      <c r="B116" s="111" t="s">
        <v>333</v>
      </c>
      <c r="C116" s="112" t="s">
        <v>351</v>
      </c>
      <c r="D116" s="113" t="s">
        <v>352</v>
      </c>
      <c r="E116" s="112" t="s">
        <v>347</v>
      </c>
      <c r="F116" s="112" t="s">
        <v>348</v>
      </c>
      <c r="G116" s="159">
        <v>1.1735909386792301E-2</v>
      </c>
      <c r="H116" s="159">
        <v>0.130238953892125</v>
      </c>
      <c r="I116" s="159">
        <v>0.27247093421567398</v>
      </c>
      <c r="J116" s="159" t="s">
        <v>216</v>
      </c>
      <c r="K116" s="159" t="s">
        <v>216</v>
      </c>
      <c r="L116" s="159">
        <v>0.25621911926049001</v>
      </c>
      <c r="M116" s="159">
        <v>2.8071656872754699E-2</v>
      </c>
      <c r="N116" s="159">
        <v>4.4466845865956499E-2</v>
      </c>
      <c r="O116" s="159">
        <v>5.1237650666315603E-2</v>
      </c>
      <c r="P116" s="159" t="s">
        <v>216</v>
      </c>
      <c r="Q116" s="159">
        <v>8.9879531495724294E-2</v>
      </c>
      <c r="R116" s="159">
        <v>3.6897162121531303E-2</v>
      </c>
      <c r="S116" s="159">
        <v>6.9812574953273906E-2</v>
      </c>
      <c r="T116" s="159">
        <v>6.8032861287970703E-2</v>
      </c>
      <c r="U116" s="159">
        <v>8.86337766614749E-2</v>
      </c>
      <c r="V116" s="159">
        <v>0.22645496356564501</v>
      </c>
      <c r="W116" s="159">
        <v>2.6013728673529701E-2</v>
      </c>
      <c r="X116" s="159">
        <v>0.18450007293922499</v>
      </c>
      <c r="Y116" s="159">
        <v>7.5850989619093603E-2</v>
      </c>
      <c r="Z116" s="159">
        <v>1.17495436965914E-2</v>
      </c>
      <c r="AA116" s="159">
        <v>6.0550192542454598E-2</v>
      </c>
      <c r="AB116" s="159">
        <v>8.4879851485328797E-2</v>
      </c>
      <c r="AC116" s="159" t="s">
        <v>216</v>
      </c>
      <c r="AD116" s="159">
        <v>7.7567306313297196E-2</v>
      </c>
      <c r="AE116" s="159">
        <v>0.146463765298638</v>
      </c>
      <c r="AF116" s="159">
        <v>2.8454482509469001E-2</v>
      </c>
      <c r="AG116" s="159">
        <v>1.00024873016172E-3</v>
      </c>
      <c r="AH116" s="159" t="s">
        <v>216</v>
      </c>
      <c r="AI116" s="159">
        <v>0.18436931539852999</v>
      </c>
      <c r="AJ116" s="159">
        <v>5.3291235865404601E-2</v>
      </c>
      <c r="AK116" s="159">
        <v>9.9975891294027106E-2</v>
      </c>
      <c r="AL116" s="159" t="s">
        <v>216</v>
      </c>
      <c r="AM116" s="159">
        <v>2.1444935723499401E-2</v>
      </c>
      <c r="AN116" s="159">
        <v>3.5166624204378502E-3</v>
      </c>
      <c r="AO116" s="159">
        <v>4.6938135598340203E-2</v>
      </c>
      <c r="AP116" s="159">
        <v>0.218795607825192</v>
      </c>
      <c r="AQ116" s="159">
        <v>9.6351711486298494E-2</v>
      </c>
      <c r="AR116" s="159" t="s">
        <v>216</v>
      </c>
      <c r="AS116" s="159">
        <v>4.8884730138931904E-3</v>
      </c>
      <c r="AT116" s="159">
        <v>0.12141149690203799</v>
      </c>
      <c r="AU116" s="159">
        <v>2.8369064401315199E-2</v>
      </c>
      <c r="AV116" s="159">
        <v>0.12899180474517399</v>
      </c>
      <c r="AW116" s="159">
        <v>2.4538943360540501E-2</v>
      </c>
      <c r="AX116" s="159">
        <v>4.1026493013310197E-2</v>
      </c>
      <c r="AY116" s="159" t="s">
        <v>216</v>
      </c>
      <c r="AZ116" s="159">
        <v>2.9924102232686E-2</v>
      </c>
      <c r="BA116" s="159" t="s">
        <v>216</v>
      </c>
      <c r="BB116" s="159">
        <v>0.110592096312929</v>
      </c>
      <c r="BC116" s="159">
        <v>4.8102754143537603E-2</v>
      </c>
      <c r="BD116" s="159" t="s">
        <v>216</v>
      </c>
      <c r="BE116" s="159">
        <v>5.5411788606394501E-2</v>
      </c>
      <c r="BF116" s="159">
        <v>9.6906233369821196E-2</v>
      </c>
      <c r="BG116" s="159">
        <v>3.0575183520241199E-3</v>
      </c>
      <c r="BH116" s="159">
        <v>5.68619540724864E-3</v>
      </c>
      <c r="BI116" s="159">
        <v>9.99707340372432E-2</v>
      </c>
      <c r="BJ116" s="159">
        <v>9.7586925958873694E-2</v>
      </c>
      <c r="BK116" s="159">
        <v>6.72860546658514E-2</v>
      </c>
      <c r="BL116" s="159">
        <v>0.143472348094386</v>
      </c>
      <c r="BM116" s="159">
        <v>3.89636341691365E-2</v>
      </c>
      <c r="BN116" s="159">
        <v>0.26119759830156702</v>
      </c>
      <c r="BO116" s="159">
        <v>0.16503243184397101</v>
      </c>
      <c r="BP116" s="159">
        <v>8.7172691527581704E-3</v>
      </c>
      <c r="BQ116" s="159">
        <v>3.6621609029262397E-2</v>
      </c>
      <c r="BR116" s="159">
        <v>0.10273127916169</v>
      </c>
      <c r="BS116" s="159">
        <v>4.9457003653837301E-3</v>
      </c>
      <c r="BT116" s="159">
        <v>0.16531218587819599</v>
      </c>
    </row>
    <row r="117" spans="1:72" s="114" customFormat="1" hidden="1">
      <c r="A117" s="110" t="s">
        <v>283</v>
      </c>
      <c r="B117" s="111" t="s">
        <v>333</v>
      </c>
      <c r="C117" s="112" t="s">
        <v>353</v>
      </c>
      <c r="D117" s="113" t="s">
        <v>354</v>
      </c>
      <c r="E117" s="112" t="s">
        <v>336</v>
      </c>
      <c r="F117" s="112" t="s">
        <v>337</v>
      </c>
      <c r="G117" s="159">
        <v>0.22553240118668499</v>
      </c>
      <c r="H117" s="159">
        <v>0.21604647714689701</v>
      </c>
      <c r="I117" s="159">
        <v>3.1307836824570001E-2</v>
      </c>
      <c r="J117" s="159">
        <v>0.28236541309764102</v>
      </c>
      <c r="K117" s="159">
        <v>0.130154729191441</v>
      </c>
      <c r="L117" s="159">
        <v>0.30019463330549001</v>
      </c>
      <c r="M117" s="159">
        <v>0.31539232263801997</v>
      </c>
      <c r="N117" s="159">
        <v>0.33063352419742997</v>
      </c>
      <c r="O117" s="159">
        <v>0.33938444900257703</v>
      </c>
      <c r="P117" s="159">
        <v>0.25040050048506002</v>
      </c>
      <c r="Q117" s="159">
        <v>0.29618666414078199</v>
      </c>
      <c r="R117" s="159">
        <v>0.244206249518195</v>
      </c>
      <c r="S117" s="159">
        <v>8.3434663825132899E-2</v>
      </c>
      <c r="T117" s="159">
        <v>0.33693795980136199</v>
      </c>
      <c r="U117" s="159">
        <v>0.159526659373258</v>
      </c>
      <c r="V117" s="159">
        <v>0.36422318112253699</v>
      </c>
      <c r="W117" s="159">
        <v>0.20405717255069</v>
      </c>
      <c r="X117" s="159">
        <v>0.47111848772315801</v>
      </c>
      <c r="Y117" s="159">
        <v>9.6541343877783001E-2</v>
      </c>
      <c r="Z117" s="159">
        <v>0.31235634766678999</v>
      </c>
      <c r="AA117" s="159">
        <v>0.38964138178847002</v>
      </c>
      <c r="AB117" s="159">
        <v>0.43447524901896201</v>
      </c>
      <c r="AC117" s="159">
        <v>0.58432596580367502</v>
      </c>
      <c r="AD117" s="159">
        <v>0.35036359372755399</v>
      </c>
      <c r="AE117" s="159">
        <v>0.47659231487280301</v>
      </c>
      <c r="AF117" s="159">
        <v>0.33231155884344699</v>
      </c>
      <c r="AG117" s="159">
        <v>0.23530448987013</v>
      </c>
      <c r="AH117" s="159">
        <v>0.318458532492436</v>
      </c>
      <c r="AI117" s="159">
        <v>0.20471341381758301</v>
      </c>
      <c r="AJ117" s="159">
        <v>0.35218016449013401</v>
      </c>
      <c r="AK117" s="159">
        <v>3.3344200607290798E-2</v>
      </c>
      <c r="AL117" s="159">
        <v>0.36561424105364398</v>
      </c>
      <c r="AM117" s="159">
        <v>0.13509327765402099</v>
      </c>
      <c r="AN117" s="159">
        <v>0.46187534961284699</v>
      </c>
      <c r="AO117" s="159">
        <v>4.7333169475590998E-2</v>
      </c>
      <c r="AP117" s="159">
        <v>0.43084501422210503</v>
      </c>
      <c r="AQ117" s="159">
        <v>0.12911000227616501</v>
      </c>
      <c r="AR117" s="159">
        <v>0.35433066558881698</v>
      </c>
      <c r="AS117" s="159">
        <v>0.243865111566963</v>
      </c>
      <c r="AT117" s="159">
        <v>3.1762677126690203E-2</v>
      </c>
      <c r="AU117" s="159">
        <v>4.1638274401282399E-2</v>
      </c>
      <c r="AV117" s="159">
        <v>0.29517751400779302</v>
      </c>
      <c r="AW117" s="159">
        <v>0.42464710990451499</v>
      </c>
      <c r="AX117" s="159">
        <v>0.26763728494884298</v>
      </c>
      <c r="AY117" s="159">
        <v>0.49903812033969602</v>
      </c>
      <c r="AZ117" s="159">
        <v>3.7797330317241702E-2</v>
      </c>
      <c r="BA117" s="159">
        <v>0.275748323821286</v>
      </c>
      <c r="BB117" s="159">
        <v>0.11896443049790401</v>
      </c>
      <c r="BC117" s="159">
        <v>0.36401517167866398</v>
      </c>
      <c r="BD117" s="159">
        <v>9.4345153167216506E-2</v>
      </c>
      <c r="BE117" s="159">
        <v>0.109377038489575</v>
      </c>
      <c r="BF117" s="159">
        <v>0.11006444504117099</v>
      </c>
      <c r="BG117" s="159">
        <v>0.27253636734895897</v>
      </c>
      <c r="BH117" s="159">
        <v>0.239746638427386</v>
      </c>
      <c r="BI117" s="159">
        <v>0.26400076902361103</v>
      </c>
      <c r="BJ117" s="159">
        <v>0.41993187715986202</v>
      </c>
      <c r="BK117" s="159">
        <v>0.19561010576517901</v>
      </c>
      <c r="BL117" s="159">
        <v>0.40373579635337897</v>
      </c>
      <c r="BM117" s="159">
        <v>6.8717085856929899E-2</v>
      </c>
      <c r="BN117" s="159">
        <v>0.30740959361875198</v>
      </c>
      <c r="BO117" s="159">
        <v>0.25044166682595298</v>
      </c>
      <c r="BP117" s="159">
        <v>0.57538689947185795</v>
      </c>
      <c r="BQ117" s="159">
        <v>0.17478013025488801</v>
      </c>
      <c r="BR117" s="159">
        <v>0.490141938254194</v>
      </c>
      <c r="BS117" s="159">
        <v>0.30638142914287397</v>
      </c>
      <c r="BT117" s="159">
        <v>0.192902008187887</v>
      </c>
    </row>
    <row r="118" spans="1:72" s="114" customFormat="1" hidden="1">
      <c r="A118" s="110" t="s">
        <v>283</v>
      </c>
      <c r="B118" s="111" t="s">
        <v>333</v>
      </c>
      <c r="C118" s="112" t="s">
        <v>353</v>
      </c>
      <c r="D118" s="113" t="s">
        <v>354</v>
      </c>
      <c r="E118" s="112" t="s">
        <v>227</v>
      </c>
      <c r="F118" s="112" t="s">
        <v>338</v>
      </c>
      <c r="G118" s="159" t="s">
        <v>216</v>
      </c>
      <c r="H118" s="159">
        <v>8.9074671068801396E-4</v>
      </c>
      <c r="I118" s="159">
        <v>2.88953577410162E-4</v>
      </c>
      <c r="J118" s="159" t="s">
        <v>216</v>
      </c>
      <c r="K118" s="159" t="s">
        <v>216</v>
      </c>
      <c r="L118" s="159" t="s">
        <v>216</v>
      </c>
      <c r="M118" s="159" t="s">
        <v>216</v>
      </c>
      <c r="N118" s="159" t="s">
        <v>216</v>
      </c>
      <c r="O118" s="159" t="s">
        <v>216</v>
      </c>
      <c r="P118" s="159" t="s">
        <v>216</v>
      </c>
      <c r="Q118" s="159">
        <v>1.41470070253818E-2</v>
      </c>
      <c r="R118" s="159" t="s">
        <v>216</v>
      </c>
      <c r="S118" s="159">
        <v>5.6634291180434103E-3</v>
      </c>
      <c r="T118" s="159" t="s">
        <v>216</v>
      </c>
      <c r="U118" s="159">
        <v>1.5395882324028999E-2</v>
      </c>
      <c r="V118" s="159">
        <v>2.63237003519089E-2</v>
      </c>
      <c r="W118" s="159" t="s">
        <v>216</v>
      </c>
      <c r="X118" s="159">
        <v>4.6811517409118602E-3</v>
      </c>
      <c r="Y118" s="159" t="s">
        <v>216</v>
      </c>
      <c r="Z118" s="159" t="s">
        <v>216</v>
      </c>
      <c r="AA118" s="159" t="s">
        <v>216</v>
      </c>
      <c r="AB118" s="159" t="s">
        <v>216</v>
      </c>
      <c r="AC118" s="159" t="s">
        <v>216</v>
      </c>
      <c r="AD118" s="159">
        <v>2.8310729797459099E-2</v>
      </c>
      <c r="AE118" s="159" t="s">
        <v>216</v>
      </c>
      <c r="AF118" s="159" t="s">
        <v>216</v>
      </c>
      <c r="AG118" s="159">
        <v>8.7048769232947396E-3</v>
      </c>
      <c r="AH118" s="159" t="s">
        <v>216</v>
      </c>
      <c r="AI118" s="159" t="s">
        <v>216</v>
      </c>
      <c r="AJ118" s="159">
        <v>5.6719277828980598E-4</v>
      </c>
      <c r="AK118" s="159" t="s">
        <v>216</v>
      </c>
      <c r="AL118" s="159">
        <v>4.3675197805801799E-2</v>
      </c>
      <c r="AM118" s="159" t="s">
        <v>216</v>
      </c>
      <c r="AN118" s="159" t="s">
        <v>216</v>
      </c>
      <c r="AO118" s="159" t="s">
        <v>216</v>
      </c>
      <c r="AP118" s="159">
        <v>9.8176915125847003E-3</v>
      </c>
      <c r="AQ118" s="159" t="s">
        <v>216</v>
      </c>
      <c r="AR118" s="159" t="s">
        <v>216</v>
      </c>
      <c r="AS118" s="159" t="s">
        <v>216</v>
      </c>
      <c r="AT118" s="159" t="s">
        <v>216</v>
      </c>
      <c r="AU118" s="159" t="s">
        <v>216</v>
      </c>
      <c r="AV118" s="159" t="s">
        <v>216</v>
      </c>
      <c r="AW118" s="159">
        <v>6.7363565216510997E-3</v>
      </c>
      <c r="AX118" s="159" t="s">
        <v>216</v>
      </c>
      <c r="AY118" s="159" t="s">
        <v>216</v>
      </c>
      <c r="AZ118" s="159" t="s">
        <v>216</v>
      </c>
      <c r="BA118" s="159">
        <v>2.5294433178105698E-2</v>
      </c>
      <c r="BB118" s="159" t="s">
        <v>216</v>
      </c>
      <c r="BC118" s="159" t="s">
        <v>216</v>
      </c>
      <c r="BD118" s="159" t="s">
        <v>216</v>
      </c>
      <c r="BE118" s="159" t="s">
        <v>216</v>
      </c>
      <c r="BF118" s="159" t="s">
        <v>216</v>
      </c>
      <c r="BG118" s="159">
        <v>1.46068971534887E-3</v>
      </c>
      <c r="BH118" s="159">
        <v>1.00778429294891E-2</v>
      </c>
      <c r="BI118" s="159">
        <v>5.7677857682125104E-4</v>
      </c>
      <c r="BJ118" s="159" t="s">
        <v>216</v>
      </c>
      <c r="BK118" s="159" t="s">
        <v>216</v>
      </c>
      <c r="BL118" s="159" t="s">
        <v>216</v>
      </c>
      <c r="BM118" s="159" t="s">
        <v>216</v>
      </c>
      <c r="BN118" s="159" t="s">
        <v>216</v>
      </c>
      <c r="BO118" s="159" t="s">
        <v>216</v>
      </c>
      <c r="BP118" s="159" t="s">
        <v>216</v>
      </c>
      <c r="BQ118" s="159" t="s">
        <v>216</v>
      </c>
      <c r="BR118" s="159">
        <v>5.4324001793630804E-3</v>
      </c>
      <c r="BS118" s="159" t="s">
        <v>216</v>
      </c>
      <c r="BT118" s="159">
        <v>2.24557950494278E-3</v>
      </c>
    </row>
    <row r="119" spans="1:72" s="114" customFormat="1" hidden="1">
      <c r="A119" s="110" t="s">
        <v>283</v>
      </c>
      <c r="B119" s="111" t="s">
        <v>333</v>
      </c>
      <c r="C119" s="112" t="s">
        <v>353</v>
      </c>
      <c r="D119" s="113" t="s">
        <v>354</v>
      </c>
      <c r="E119" s="112" t="s">
        <v>339</v>
      </c>
      <c r="F119" s="112" t="s">
        <v>340</v>
      </c>
      <c r="G119" s="159">
        <v>0.77446759881331495</v>
      </c>
      <c r="H119" s="159">
        <v>0.78306277614241504</v>
      </c>
      <c r="I119" s="159">
        <v>0.96840320959801995</v>
      </c>
      <c r="J119" s="159">
        <v>0.71763458690235904</v>
      </c>
      <c r="K119" s="159">
        <v>0.869845270808559</v>
      </c>
      <c r="L119" s="159">
        <v>0.69980536669450999</v>
      </c>
      <c r="M119" s="159">
        <v>0.68460767736198003</v>
      </c>
      <c r="N119" s="159">
        <v>0.66936647580257003</v>
      </c>
      <c r="O119" s="159">
        <v>0.66061555099742297</v>
      </c>
      <c r="P119" s="159">
        <v>0.74959949951493998</v>
      </c>
      <c r="Q119" s="159">
        <v>0.68966632883383605</v>
      </c>
      <c r="R119" s="159">
        <v>0.75579375048180497</v>
      </c>
      <c r="S119" s="159">
        <v>0.91090190705682395</v>
      </c>
      <c r="T119" s="159">
        <v>0.66306204019863801</v>
      </c>
      <c r="U119" s="159">
        <v>0.82507745830271295</v>
      </c>
      <c r="V119" s="159">
        <v>0.60945311852555395</v>
      </c>
      <c r="W119" s="159">
        <v>0.79594282744931</v>
      </c>
      <c r="X119" s="159">
        <v>0.52420036053593</v>
      </c>
      <c r="Y119" s="159">
        <v>0.90345865612221699</v>
      </c>
      <c r="Z119" s="159">
        <v>0.68764365233321001</v>
      </c>
      <c r="AA119" s="159">
        <v>0.61035861821153004</v>
      </c>
      <c r="AB119" s="159">
        <v>0.56552475098103805</v>
      </c>
      <c r="AC119" s="159">
        <v>0.41567403419632498</v>
      </c>
      <c r="AD119" s="159">
        <v>0.62132567647498704</v>
      </c>
      <c r="AE119" s="159">
        <v>0.52340768512719704</v>
      </c>
      <c r="AF119" s="159">
        <v>0.66768844115655301</v>
      </c>
      <c r="AG119" s="159">
        <v>0.755990633206575</v>
      </c>
      <c r="AH119" s="159">
        <v>0.68154146750756395</v>
      </c>
      <c r="AI119" s="159">
        <v>0.79528658618241699</v>
      </c>
      <c r="AJ119" s="159">
        <v>0.64725264273157601</v>
      </c>
      <c r="AK119" s="159">
        <v>0.96665579939270896</v>
      </c>
      <c r="AL119" s="159">
        <v>0.59071056114055398</v>
      </c>
      <c r="AM119" s="159">
        <v>0.86490672234597898</v>
      </c>
      <c r="AN119" s="159">
        <v>0.53812465038715296</v>
      </c>
      <c r="AO119" s="159">
        <v>0.95266683052440904</v>
      </c>
      <c r="AP119" s="159">
        <v>0.55933729426531098</v>
      </c>
      <c r="AQ119" s="159">
        <v>0.87088999772383502</v>
      </c>
      <c r="AR119" s="159">
        <v>0.64566933441118302</v>
      </c>
      <c r="AS119" s="159">
        <v>0.756134888433037</v>
      </c>
      <c r="AT119" s="159">
        <v>0.96823732287330999</v>
      </c>
      <c r="AU119" s="159">
        <v>0.95836172559871802</v>
      </c>
      <c r="AV119" s="159">
        <v>0.70482248599220698</v>
      </c>
      <c r="AW119" s="159">
        <v>0.56861653357383402</v>
      </c>
      <c r="AX119" s="159">
        <v>0.73236271505115702</v>
      </c>
      <c r="AY119" s="159">
        <v>0.50096187966030403</v>
      </c>
      <c r="AZ119" s="159">
        <v>0.96220266968275803</v>
      </c>
      <c r="BA119" s="159">
        <v>0.69895724300060802</v>
      </c>
      <c r="BB119" s="159">
        <v>0.88103556950209605</v>
      </c>
      <c r="BC119" s="159">
        <v>0.63598482832133596</v>
      </c>
      <c r="BD119" s="159">
        <v>0.90565484683278397</v>
      </c>
      <c r="BE119" s="159">
        <v>0.89062296151042497</v>
      </c>
      <c r="BF119" s="159">
        <v>0.88993555495882903</v>
      </c>
      <c r="BG119" s="159">
        <v>0.72600294293569201</v>
      </c>
      <c r="BH119" s="159">
        <v>0.75017551864312504</v>
      </c>
      <c r="BI119" s="159">
        <v>0.73542245239956705</v>
      </c>
      <c r="BJ119" s="159">
        <v>0.58006812284013798</v>
      </c>
      <c r="BK119" s="159">
        <v>0.80438989423482099</v>
      </c>
      <c r="BL119" s="159">
        <v>0.59626420364662103</v>
      </c>
      <c r="BM119" s="159">
        <v>0.93128291414306996</v>
      </c>
      <c r="BN119" s="159">
        <v>0.69259040638124802</v>
      </c>
      <c r="BO119" s="159">
        <v>0.74955833317404696</v>
      </c>
      <c r="BP119" s="159">
        <v>0.424613100528142</v>
      </c>
      <c r="BQ119" s="159">
        <v>0.82521986974511197</v>
      </c>
      <c r="BR119" s="159">
        <v>0.50442566156644197</v>
      </c>
      <c r="BS119" s="159">
        <v>0.69361857085712597</v>
      </c>
      <c r="BT119" s="159">
        <v>0.80485241230716997</v>
      </c>
    </row>
    <row r="120" spans="1:72" s="114" customFormat="1" hidden="1">
      <c r="A120" s="110" t="s">
        <v>283</v>
      </c>
      <c r="B120" s="111" t="s">
        <v>333</v>
      </c>
      <c r="C120" s="112" t="s">
        <v>355</v>
      </c>
      <c r="D120" s="113" t="s">
        <v>356</v>
      </c>
      <c r="E120" s="112" t="s">
        <v>343</v>
      </c>
      <c r="F120" s="112" t="s">
        <v>344</v>
      </c>
      <c r="G120" s="159">
        <v>0.18299420881634601</v>
      </c>
      <c r="H120" s="159">
        <v>0.33419900234396799</v>
      </c>
      <c r="I120" s="159">
        <v>0.77627058275059402</v>
      </c>
      <c r="J120" s="159">
        <v>0.225088909343336</v>
      </c>
      <c r="K120" s="159">
        <v>0.45457626958061498</v>
      </c>
      <c r="L120" s="159">
        <v>0.33660132420816302</v>
      </c>
      <c r="M120" s="159">
        <v>0.40319191396269</v>
      </c>
      <c r="N120" s="159">
        <v>0.20448137949928</v>
      </c>
      <c r="O120" s="159">
        <v>0.26084680637229202</v>
      </c>
      <c r="P120" s="159">
        <v>0.42078609314131998</v>
      </c>
      <c r="Q120" s="159">
        <v>0.375784568948067</v>
      </c>
      <c r="R120" s="159">
        <v>0.16789350932198899</v>
      </c>
      <c r="S120" s="159">
        <v>0.37517594685963201</v>
      </c>
      <c r="T120" s="159">
        <v>0.66551816241034201</v>
      </c>
      <c r="U120" s="159">
        <v>0.60884303838175202</v>
      </c>
      <c r="V120" s="159">
        <v>0.193336697441224</v>
      </c>
      <c r="W120" s="159">
        <v>0.20601670403056399</v>
      </c>
      <c r="X120" s="159">
        <v>0.31610246498859301</v>
      </c>
      <c r="Y120" s="159">
        <v>0.32107109299602998</v>
      </c>
      <c r="Z120" s="159">
        <v>0.29844714286581497</v>
      </c>
      <c r="AA120" s="159">
        <v>0.65421586506489904</v>
      </c>
      <c r="AB120" s="159">
        <v>0.58692427792712298</v>
      </c>
      <c r="AC120" s="159">
        <v>9.4481444809503295E-2</v>
      </c>
      <c r="AD120" s="159">
        <v>0.29634103369596299</v>
      </c>
      <c r="AE120" s="159">
        <v>0.26061896921851702</v>
      </c>
      <c r="AF120" s="159">
        <v>0.17236085293064901</v>
      </c>
      <c r="AG120" s="159">
        <v>0.118974288698207</v>
      </c>
      <c r="AH120" s="159">
        <v>0.15604178512727301</v>
      </c>
      <c r="AI120" s="159">
        <v>0.32880988883505502</v>
      </c>
      <c r="AJ120" s="159">
        <v>0.248599393619475</v>
      </c>
      <c r="AK120" s="159">
        <v>0.37222203386861202</v>
      </c>
      <c r="AL120" s="159">
        <v>0.25380127904242999</v>
      </c>
      <c r="AM120" s="159">
        <v>0.74899600418587597</v>
      </c>
      <c r="AN120" s="159">
        <v>3.3511091443582698E-2</v>
      </c>
      <c r="AO120" s="159">
        <v>0.37325142019337698</v>
      </c>
      <c r="AP120" s="159">
        <v>0.52072682551018101</v>
      </c>
      <c r="AQ120" s="159">
        <v>0.26313654579209</v>
      </c>
      <c r="AR120" s="159">
        <v>0.20474079249482299</v>
      </c>
      <c r="AS120" s="159">
        <v>0.32625876483259098</v>
      </c>
      <c r="AT120" s="159">
        <v>0.572918734631368</v>
      </c>
      <c r="AU120" s="159">
        <v>0.57070126004150101</v>
      </c>
      <c r="AV120" s="159">
        <v>0.40365145830274102</v>
      </c>
      <c r="AW120" s="159">
        <v>0.117075677160455</v>
      </c>
      <c r="AX120" s="159">
        <v>0.33119810224512902</v>
      </c>
      <c r="AY120" s="159">
        <v>0.11597353980217399</v>
      </c>
      <c r="AZ120" s="159">
        <v>0.41536695717445299</v>
      </c>
      <c r="BA120" s="159">
        <v>0.351293065267058</v>
      </c>
      <c r="BB120" s="159">
        <v>0.43874414881595197</v>
      </c>
      <c r="BC120" s="159">
        <v>0.15112866102265099</v>
      </c>
      <c r="BD120" s="159">
        <v>0.34986924323386598</v>
      </c>
      <c r="BE120" s="159">
        <v>0.27273850940167199</v>
      </c>
      <c r="BF120" s="159">
        <v>0.41692962910774101</v>
      </c>
      <c r="BG120" s="159">
        <v>7.85734641840313E-2</v>
      </c>
      <c r="BH120" s="159">
        <v>0.24229695291220299</v>
      </c>
      <c r="BI120" s="159">
        <v>0.35005485459418401</v>
      </c>
      <c r="BJ120" s="159">
        <v>0.71610387589589897</v>
      </c>
      <c r="BK120" s="159">
        <v>0.43777582653295599</v>
      </c>
      <c r="BL120" s="159">
        <v>0.55992897738261804</v>
      </c>
      <c r="BM120" s="159">
        <v>0.27776216467582099</v>
      </c>
      <c r="BN120" s="159">
        <v>0.43883713432314397</v>
      </c>
      <c r="BO120" s="159">
        <v>0.395937373850689</v>
      </c>
      <c r="BP120" s="159">
        <v>3.6478141031506803E-2</v>
      </c>
      <c r="BQ120" s="159">
        <v>0.82281978658520505</v>
      </c>
      <c r="BR120" s="159">
        <v>0.24149874965322901</v>
      </c>
      <c r="BS120" s="159">
        <v>0.23549451479230299</v>
      </c>
      <c r="BT120" s="159">
        <v>0.49928158699969799</v>
      </c>
    </row>
    <row r="121" spans="1:72" s="114" customFormat="1" hidden="1">
      <c r="A121" s="110" t="s">
        <v>283</v>
      </c>
      <c r="B121" s="111" t="s">
        <v>333</v>
      </c>
      <c r="C121" s="112" t="s">
        <v>355</v>
      </c>
      <c r="D121" s="113" t="s">
        <v>356</v>
      </c>
      <c r="E121" s="112" t="s">
        <v>345</v>
      </c>
      <c r="F121" s="112" t="s">
        <v>346</v>
      </c>
      <c r="G121" s="159">
        <v>0.79042445531384098</v>
      </c>
      <c r="H121" s="159">
        <v>0.53495625928664203</v>
      </c>
      <c r="I121" s="159">
        <v>0.124166879027198</v>
      </c>
      <c r="J121" s="159">
        <v>0.77491109065666397</v>
      </c>
      <c r="K121" s="159">
        <v>0.51422824932814004</v>
      </c>
      <c r="L121" s="159">
        <v>0.53483119160030301</v>
      </c>
      <c r="M121" s="159">
        <v>0.57235469684570806</v>
      </c>
      <c r="N121" s="159">
        <v>0.65024519293705196</v>
      </c>
      <c r="O121" s="159">
        <v>0.66576816260273697</v>
      </c>
      <c r="P121" s="159">
        <v>0.50341104498886102</v>
      </c>
      <c r="Q121" s="159">
        <v>0.53057437373295602</v>
      </c>
      <c r="R121" s="159">
        <v>0.81849838680771803</v>
      </c>
      <c r="S121" s="159">
        <v>0.47786735145620102</v>
      </c>
      <c r="T121" s="159">
        <v>0.30511720713192197</v>
      </c>
      <c r="U121" s="159">
        <v>0.29732026959165597</v>
      </c>
      <c r="V121" s="159">
        <v>0.52154142291818295</v>
      </c>
      <c r="W121" s="159">
        <v>0.79292296600549195</v>
      </c>
      <c r="X121" s="159">
        <v>0.46294632841441502</v>
      </c>
      <c r="Y121" s="159">
        <v>0.64055400770917104</v>
      </c>
      <c r="Z121" s="159">
        <v>0.70155285713418503</v>
      </c>
      <c r="AA121" s="159">
        <v>0.29331623766894799</v>
      </c>
      <c r="AB121" s="159">
        <v>0.310590684342409</v>
      </c>
      <c r="AC121" s="159">
        <v>0.90551855519049695</v>
      </c>
      <c r="AD121" s="159">
        <v>0.66834937992425203</v>
      </c>
      <c r="AE121" s="159">
        <v>0.54014668342036298</v>
      </c>
      <c r="AF121" s="159">
        <v>0.79183592912060796</v>
      </c>
      <c r="AG121" s="159">
        <v>0.88006338682658702</v>
      </c>
      <c r="AH121" s="159">
        <v>0.84395821487272704</v>
      </c>
      <c r="AI121" s="159">
        <v>0.49560567185271798</v>
      </c>
      <c r="AJ121" s="159">
        <v>0.74693021080595801</v>
      </c>
      <c r="AK121" s="159">
        <v>0.50415282424451502</v>
      </c>
      <c r="AL121" s="159">
        <v>0.74619872095756901</v>
      </c>
      <c r="AM121" s="159">
        <v>0.229474680590702</v>
      </c>
      <c r="AN121" s="159">
        <v>0.966488908556417</v>
      </c>
      <c r="AO121" s="159">
        <v>0.54347442072736896</v>
      </c>
      <c r="AP121" s="159">
        <v>0.438472021288773</v>
      </c>
      <c r="AQ121" s="159">
        <v>0.64328281634876805</v>
      </c>
      <c r="AR121" s="159">
        <v>0.79525920750517698</v>
      </c>
      <c r="AS121" s="159">
        <v>0.67265837646289295</v>
      </c>
      <c r="AT121" s="159">
        <v>0.27768710046454298</v>
      </c>
      <c r="AU121" s="159">
        <v>0.38133857066792498</v>
      </c>
      <c r="AV121" s="159">
        <v>0.54478029551571805</v>
      </c>
      <c r="AW121" s="159">
        <v>0.87218499844928399</v>
      </c>
      <c r="AX121" s="159">
        <v>0.55468701979660695</v>
      </c>
      <c r="AY121" s="159">
        <v>0.88402646019782605</v>
      </c>
      <c r="AZ121" s="159">
        <v>0.53722457174215199</v>
      </c>
      <c r="BA121" s="159">
        <v>0.61965281912428005</v>
      </c>
      <c r="BB121" s="159">
        <v>0.469395171214184</v>
      </c>
      <c r="BC121" s="159">
        <v>0.80475860519092202</v>
      </c>
      <c r="BD121" s="159">
        <v>0.63880576129167299</v>
      </c>
      <c r="BE121" s="159">
        <v>0.68953072096760903</v>
      </c>
      <c r="BF121" s="159">
        <v>0.49767993402788602</v>
      </c>
      <c r="BG121" s="159">
        <v>0.91287069974438695</v>
      </c>
      <c r="BH121" s="159">
        <v>0.74211765108849004</v>
      </c>
      <c r="BI121" s="159">
        <v>0.53333574303790798</v>
      </c>
      <c r="BJ121" s="159">
        <v>0.14586774501834701</v>
      </c>
      <c r="BK121" s="159">
        <v>0.48061393138272601</v>
      </c>
      <c r="BL121" s="159">
        <v>0.39588648290035999</v>
      </c>
      <c r="BM121" s="159">
        <v>0.686734544426714</v>
      </c>
      <c r="BN121" s="159">
        <v>0.484101716393049</v>
      </c>
      <c r="BO121" s="159">
        <v>0.57023955330091103</v>
      </c>
      <c r="BP121" s="159">
        <v>0.955706580963255</v>
      </c>
      <c r="BQ121" s="159">
        <v>0.16888984764617099</v>
      </c>
      <c r="BR121" s="159">
        <v>0.63484398254960905</v>
      </c>
      <c r="BS121" s="159">
        <v>0.76450548520769701</v>
      </c>
      <c r="BT121" s="159">
        <v>0.44899774678396998</v>
      </c>
    </row>
    <row r="122" spans="1:72" s="119" customFormat="1" ht="15.75" hidden="1" thickBot="1">
      <c r="A122" s="115" t="s">
        <v>283</v>
      </c>
      <c r="B122" s="116" t="s">
        <v>333</v>
      </c>
      <c r="C122" s="117" t="s">
        <v>355</v>
      </c>
      <c r="D122" s="118" t="s">
        <v>356</v>
      </c>
      <c r="E122" s="117" t="s">
        <v>347</v>
      </c>
      <c r="F122" s="117" t="s">
        <v>348</v>
      </c>
      <c r="G122" s="160">
        <v>2.6581335869813202E-2</v>
      </c>
      <c r="H122" s="160">
        <v>0.13084473836939001</v>
      </c>
      <c r="I122" s="160">
        <v>9.9562538222208896E-2</v>
      </c>
      <c r="J122" s="160" t="s">
        <v>216</v>
      </c>
      <c r="K122" s="160">
        <v>3.1195481091244499E-2</v>
      </c>
      <c r="L122" s="160">
        <v>0.12856748419153399</v>
      </c>
      <c r="M122" s="160">
        <v>2.4453389191601799E-2</v>
      </c>
      <c r="N122" s="160">
        <v>0.14527342756366801</v>
      </c>
      <c r="O122" s="160">
        <v>7.3385031024970404E-2</v>
      </c>
      <c r="P122" s="160">
        <v>7.5802861869819604E-2</v>
      </c>
      <c r="Q122" s="160">
        <v>9.3641057318976595E-2</v>
      </c>
      <c r="R122" s="160">
        <v>1.3608103870292701E-2</v>
      </c>
      <c r="S122" s="160">
        <v>0.146956701684167</v>
      </c>
      <c r="T122" s="160">
        <v>2.93646304577358E-2</v>
      </c>
      <c r="U122" s="160">
        <v>9.3836692026591798E-2</v>
      </c>
      <c r="V122" s="160">
        <v>0.28512187964059399</v>
      </c>
      <c r="W122" s="160">
        <v>1.06032996394443E-3</v>
      </c>
      <c r="X122" s="160">
        <v>0.22095120659699299</v>
      </c>
      <c r="Y122" s="160">
        <v>3.8374899294798599E-2</v>
      </c>
      <c r="Z122" s="160" t="s">
        <v>216</v>
      </c>
      <c r="AA122" s="160">
        <v>5.2467897266152801E-2</v>
      </c>
      <c r="AB122" s="160">
        <v>0.10248503773046801</v>
      </c>
      <c r="AC122" s="160" t="s">
        <v>216</v>
      </c>
      <c r="AD122" s="160">
        <v>3.5309586379784402E-2</v>
      </c>
      <c r="AE122" s="160">
        <v>0.19923434736112</v>
      </c>
      <c r="AF122" s="160">
        <v>3.5803217948742902E-2</v>
      </c>
      <c r="AG122" s="160">
        <v>9.6232447520627404E-4</v>
      </c>
      <c r="AH122" s="160" t="s">
        <v>216</v>
      </c>
      <c r="AI122" s="160">
        <v>0.175584439312227</v>
      </c>
      <c r="AJ122" s="160">
        <v>4.4703955745667599E-3</v>
      </c>
      <c r="AK122" s="160">
        <v>0.123625141886873</v>
      </c>
      <c r="AL122" s="160" t="s">
        <v>216</v>
      </c>
      <c r="AM122" s="160">
        <v>2.1529315223421601E-2</v>
      </c>
      <c r="AN122" s="160" t="s">
        <v>216</v>
      </c>
      <c r="AO122" s="160">
        <v>8.3274159079254798E-2</v>
      </c>
      <c r="AP122" s="160">
        <v>4.0801153201046499E-2</v>
      </c>
      <c r="AQ122" s="160">
        <v>9.3580637859142696E-2</v>
      </c>
      <c r="AR122" s="160" t="s">
        <v>216</v>
      </c>
      <c r="AS122" s="160">
        <v>1.0828587045168801E-3</v>
      </c>
      <c r="AT122" s="160">
        <v>0.14939416490408999</v>
      </c>
      <c r="AU122" s="160">
        <v>4.7960169290573902E-2</v>
      </c>
      <c r="AV122" s="160">
        <v>5.1568246181541301E-2</v>
      </c>
      <c r="AW122" s="160">
        <v>1.0739324390260201E-2</v>
      </c>
      <c r="AX122" s="160">
        <v>0.114114877958264</v>
      </c>
      <c r="AY122" s="160" t="s">
        <v>216</v>
      </c>
      <c r="AZ122" s="160">
        <v>4.7408471083394799E-2</v>
      </c>
      <c r="BA122" s="160">
        <v>2.9054115608661599E-2</v>
      </c>
      <c r="BB122" s="160">
        <v>9.1860679969863607E-2</v>
      </c>
      <c r="BC122" s="160">
        <v>4.41127337864268E-2</v>
      </c>
      <c r="BD122" s="160">
        <v>1.1324995474460999E-2</v>
      </c>
      <c r="BE122" s="160">
        <v>3.7730769630719301E-2</v>
      </c>
      <c r="BF122" s="160">
        <v>8.5390436864373198E-2</v>
      </c>
      <c r="BG122" s="160">
        <v>8.5558360715812208E-3</v>
      </c>
      <c r="BH122" s="160">
        <v>1.5585395999306501E-2</v>
      </c>
      <c r="BI122" s="160">
        <v>0.116609402367909</v>
      </c>
      <c r="BJ122" s="160">
        <v>0.13802837908575399</v>
      </c>
      <c r="BK122" s="160">
        <v>8.1610242084317705E-2</v>
      </c>
      <c r="BL122" s="160">
        <v>4.4184539717022103E-2</v>
      </c>
      <c r="BM122" s="160">
        <v>3.5503290897464998E-2</v>
      </c>
      <c r="BN122" s="160">
        <v>7.7061149283807598E-2</v>
      </c>
      <c r="BO122" s="160">
        <v>3.3823072848400498E-2</v>
      </c>
      <c r="BP122" s="160">
        <v>7.8152780052385493E-3</v>
      </c>
      <c r="BQ122" s="160">
        <v>8.2903657686232996E-3</v>
      </c>
      <c r="BR122" s="160">
        <v>0.123657267797162</v>
      </c>
      <c r="BS122" s="160" t="s">
        <v>216</v>
      </c>
      <c r="BT122" s="160">
        <v>5.17206662163315E-2</v>
      </c>
    </row>
    <row r="123" spans="1:72" s="109" customFormat="1" hidden="1">
      <c r="A123" s="105" t="s">
        <v>283</v>
      </c>
      <c r="B123" s="106" t="s">
        <v>357</v>
      </c>
      <c r="C123" s="107" t="s">
        <v>358</v>
      </c>
      <c r="D123" s="108" t="s">
        <v>359</v>
      </c>
      <c r="E123" s="107" t="s">
        <v>336</v>
      </c>
      <c r="F123" s="107" t="s">
        <v>337</v>
      </c>
      <c r="G123" s="158">
        <v>0.29379755967687099</v>
      </c>
      <c r="H123" s="158">
        <v>0.56608528736641806</v>
      </c>
      <c r="I123" s="158">
        <v>0.114091925203263</v>
      </c>
      <c r="J123" s="158">
        <v>0.23049943100633299</v>
      </c>
      <c r="K123" s="158">
        <v>0.36783273915752202</v>
      </c>
      <c r="L123" s="158">
        <v>0.26898454725198101</v>
      </c>
      <c r="M123" s="158">
        <v>0.65170177846691402</v>
      </c>
      <c r="N123" s="158">
        <v>0.71393660105427004</v>
      </c>
      <c r="O123" s="158">
        <v>0.15592957688108999</v>
      </c>
      <c r="P123" s="158">
        <v>6.9639466614622295E-2</v>
      </c>
      <c r="Q123" s="158">
        <v>0.773309630447097</v>
      </c>
      <c r="R123" s="158">
        <v>0.27773533317215099</v>
      </c>
      <c r="S123" s="158">
        <v>0.37248605215156799</v>
      </c>
      <c r="T123" s="158">
        <v>0.12692566594101801</v>
      </c>
      <c r="U123" s="158">
        <v>0.43278836474822102</v>
      </c>
      <c r="V123" s="158">
        <v>0.113136235599126</v>
      </c>
      <c r="W123" s="158">
        <v>0.38731262603999</v>
      </c>
      <c r="X123" s="158">
        <v>5.1893218366716301E-2</v>
      </c>
      <c r="Y123" s="158">
        <v>0.17013300430245501</v>
      </c>
      <c r="Z123" s="158">
        <v>0.50012846259314703</v>
      </c>
      <c r="AA123" s="158">
        <v>8.0300339010776697E-2</v>
      </c>
      <c r="AB123" s="158">
        <v>0.32560938325178701</v>
      </c>
      <c r="AC123" s="158">
        <v>0.107896429660162</v>
      </c>
      <c r="AD123" s="158">
        <v>0.24975202482730699</v>
      </c>
      <c r="AE123" s="158">
        <v>4.5657662730757803E-2</v>
      </c>
      <c r="AF123" s="158">
        <v>0.243587688711976</v>
      </c>
      <c r="AG123" s="158">
        <v>0.22501061953634999</v>
      </c>
      <c r="AH123" s="158">
        <v>0.33933898240246901</v>
      </c>
      <c r="AI123" s="158">
        <v>0.10306762194944601</v>
      </c>
      <c r="AJ123" s="158">
        <v>0.74863204046718401</v>
      </c>
      <c r="AK123" s="158">
        <v>0.41862623923189102</v>
      </c>
      <c r="AL123" s="158">
        <v>0.16176851031167999</v>
      </c>
      <c r="AM123" s="158">
        <v>3.57111589103477E-2</v>
      </c>
      <c r="AN123" s="158">
        <v>0.17604958348490299</v>
      </c>
      <c r="AO123" s="158">
        <v>0.719593838361126</v>
      </c>
      <c r="AP123" s="158">
        <v>7.3651696108365805E-2</v>
      </c>
      <c r="AQ123" s="158">
        <v>0.56183157864825295</v>
      </c>
      <c r="AR123" s="158">
        <v>0.17469942245270201</v>
      </c>
      <c r="AS123" s="158">
        <v>0.54453155066023595</v>
      </c>
      <c r="AT123" s="158">
        <v>0.504319187915236</v>
      </c>
      <c r="AU123" s="158">
        <v>0.59567299940347196</v>
      </c>
      <c r="AV123" s="158">
        <v>0.17979608060652899</v>
      </c>
      <c r="AW123" s="158">
        <v>0.43874005234824398</v>
      </c>
      <c r="AX123" s="158">
        <v>0.25937567378596399</v>
      </c>
      <c r="AY123" s="158">
        <v>0.11378491747482</v>
      </c>
      <c r="AZ123" s="158">
        <v>0.265035602570031</v>
      </c>
      <c r="BA123" s="158">
        <v>0.25977064618012102</v>
      </c>
      <c r="BB123" s="158">
        <v>0.11603043421184001</v>
      </c>
      <c r="BC123" s="158">
        <v>0.61079026846633699</v>
      </c>
      <c r="BD123" s="158">
        <v>0.26426809730824802</v>
      </c>
      <c r="BE123" s="158">
        <v>0.18275712111086101</v>
      </c>
      <c r="BF123" s="158">
        <v>0.149159508913324</v>
      </c>
      <c r="BG123" s="158">
        <v>0.21402948485194501</v>
      </c>
      <c r="BH123" s="158">
        <v>0.13181381350740001</v>
      </c>
      <c r="BI123" s="158">
        <v>0.20251019902285999</v>
      </c>
      <c r="BJ123" s="158">
        <v>0.103375934046349</v>
      </c>
      <c r="BK123" s="158">
        <v>0.34494939161925098</v>
      </c>
      <c r="BL123" s="158">
        <v>4.4471835019256299E-2</v>
      </c>
      <c r="BM123" s="158">
        <v>0.161989917716232</v>
      </c>
      <c r="BN123" s="158">
        <v>0.258537980571726</v>
      </c>
      <c r="BO123" s="158">
        <v>4.8169449731986801E-2</v>
      </c>
      <c r="BP123" s="158">
        <v>0.152894002005141</v>
      </c>
      <c r="BQ123" s="158">
        <v>0.121150693013962</v>
      </c>
      <c r="BR123" s="158">
        <v>0.24221686973356399</v>
      </c>
      <c r="BS123" s="158">
        <v>0.49878069223041699</v>
      </c>
      <c r="BT123" s="158">
        <v>0.21461340383983801</v>
      </c>
    </row>
    <row r="124" spans="1:72" s="114" customFormat="1" hidden="1">
      <c r="A124" s="110" t="s">
        <v>283</v>
      </c>
      <c r="B124" s="111" t="s">
        <v>357</v>
      </c>
      <c r="C124" s="112" t="s">
        <v>358</v>
      </c>
      <c r="D124" s="113" t="s">
        <v>359</v>
      </c>
      <c r="E124" s="112" t="s">
        <v>227</v>
      </c>
      <c r="F124" s="112" t="s">
        <v>338</v>
      </c>
      <c r="G124" s="159">
        <v>1.0945062558949401E-2</v>
      </c>
      <c r="H124" s="159" t="s">
        <v>216</v>
      </c>
      <c r="I124" s="159">
        <v>6.0381252257832203E-3</v>
      </c>
      <c r="J124" s="159" t="s">
        <v>216</v>
      </c>
      <c r="K124" s="159" t="s">
        <v>216</v>
      </c>
      <c r="L124" s="159" t="s">
        <v>216</v>
      </c>
      <c r="M124" s="159">
        <v>4.5963474204164401E-3</v>
      </c>
      <c r="N124" s="159" t="s">
        <v>216</v>
      </c>
      <c r="O124" s="159" t="s">
        <v>216</v>
      </c>
      <c r="P124" s="159" t="s">
        <v>216</v>
      </c>
      <c r="Q124" s="159">
        <v>2.7588378431537702E-2</v>
      </c>
      <c r="R124" s="159">
        <v>1.7271474082047902E-2</v>
      </c>
      <c r="S124" s="159">
        <v>9.0531292542584997E-3</v>
      </c>
      <c r="T124" s="159" t="s">
        <v>216</v>
      </c>
      <c r="U124" s="159">
        <v>1.7350290395676499E-2</v>
      </c>
      <c r="V124" s="159">
        <v>2.74323696743549E-2</v>
      </c>
      <c r="W124" s="159">
        <v>1.03892657876524E-2</v>
      </c>
      <c r="X124" s="159" t="s">
        <v>216</v>
      </c>
      <c r="Y124" s="159">
        <v>1.1067104034692E-2</v>
      </c>
      <c r="Z124" s="159">
        <v>4.4985135350913801E-3</v>
      </c>
      <c r="AA124" s="159" t="s">
        <v>216</v>
      </c>
      <c r="AB124" s="159">
        <v>2.2308890062781101E-2</v>
      </c>
      <c r="AC124" s="159" t="s">
        <v>216</v>
      </c>
      <c r="AD124" s="159">
        <v>6.3485553928920302E-2</v>
      </c>
      <c r="AE124" s="159" t="s">
        <v>216</v>
      </c>
      <c r="AF124" s="159">
        <v>1.45452526870704E-2</v>
      </c>
      <c r="AG124" s="159">
        <v>5.4382642680332396E-3</v>
      </c>
      <c r="AH124" s="159">
        <v>3.97478724264997E-2</v>
      </c>
      <c r="AI124" s="159">
        <v>2.7018389565241101E-2</v>
      </c>
      <c r="AJ124" s="159">
        <v>3.2746962566115598E-3</v>
      </c>
      <c r="AK124" s="159" t="s">
        <v>216</v>
      </c>
      <c r="AL124" s="159" t="s">
        <v>216</v>
      </c>
      <c r="AM124" s="159" t="s">
        <v>216</v>
      </c>
      <c r="AN124" s="159" t="s">
        <v>216</v>
      </c>
      <c r="AO124" s="159">
        <v>7.3839915843959599E-3</v>
      </c>
      <c r="AP124" s="159">
        <v>4.3594822946635199E-2</v>
      </c>
      <c r="AQ124" s="159" t="s">
        <v>216</v>
      </c>
      <c r="AR124" s="159" t="s">
        <v>216</v>
      </c>
      <c r="AS124" s="159" t="s">
        <v>216</v>
      </c>
      <c r="AT124" s="159">
        <v>1.16269478409315E-5</v>
      </c>
      <c r="AU124" s="159" t="s">
        <v>216</v>
      </c>
      <c r="AV124" s="159" t="s">
        <v>216</v>
      </c>
      <c r="AW124" s="159" t="s">
        <v>216</v>
      </c>
      <c r="AX124" s="159">
        <v>5.5212723578383204E-3</v>
      </c>
      <c r="AY124" s="159" t="s">
        <v>216</v>
      </c>
      <c r="AZ124" s="159">
        <v>4.8073983484566297E-2</v>
      </c>
      <c r="BA124" s="159" t="s">
        <v>216</v>
      </c>
      <c r="BB124" s="159">
        <v>2.8824833694967199E-2</v>
      </c>
      <c r="BC124" s="159" t="s">
        <v>216</v>
      </c>
      <c r="BD124" s="159">
        <v>8.9999993042103408E-3</v>
      </c>
      <c r="BE124" s="159">
        <v>2.4358556206897201E-2</v>
      </c>
      <c r="BF124" s="159">
        <v>9.5534691141438297E-2</v>
      </c>
      <c r="BG124" s="159">
        <v>1.46068971534887E-3</v>
      </c>
      <c r="BH124" s="159" t="s">
        <v>216</v>
      </c>
      <c r="BI124" s="159">
        <v>5.7677857682125104E-4</v>
      </c>
      <c r="BJ124" s="159">
        <v>3.28789805537286E-2</v>
      </c>
      <c r="BK124" s="159" t="s">
        <v>216</v>
      </c>
      <c r="BL124" s="159" t="s">
        <v>216</v>
      </c>
      <c r="BM124" s="159" t="s">
        <v>216</v>
      </c>
      <c r="BN124" s="159" t="s">
        <v>216</v>
      </c>
      <c r="BO124" s="159" t="s">
        <v>216</v>
      </c>
      <c r="BP124" s="159" t="s">
        <v>216</v>
      </c>
      <c r="BQ124" s="159">
        <v>1.73687604930804E-2</v>
      </c>
      <c r="BR124" s="159" t="s">
        <v>216</v>
      </c>
      <c r="BS124" s="159">
        <v>9.5548183476420797E-3</v>
      </c>
      <c r="BT124" s="159">
        <v>1.07856641693964E-2</v>
      </c>
    </row>
    <row r="125" spans="1:72" s="114" customFormat="1" hidden="1">
      <c r="A125" s="110" t="s">
        <v>283</v>
      </c>
      <c r="B125" s="111" t="s">
        <v>357</v>
      </c>
      <c r="C125" s="112" t="s">
        <v>358</v>
      </c>
      <c r="D125" s="113" t="s">
        <v>359</v>
      </c>
      <c r="E125" s="112" t="s">
        <v>339</v>
      </c>
      <c r="F125" s="112" t="s">
        <v>340</v>
      </c>
      <c r="G125" s="159">
        <v>0.69525737776417995</v>
      </c>
      <c r="H125" s="159">
        <v>0.433914712633582</v>
      </c>
      <c r="I125" s="159">
        <v>0.87986994957095299</v>
      </c>
      <c r="J125" s="159">
        <v>0.76950056899366703</v>
      </c>
      <c r="K125" s="159">
        <v>0.63216726084247798</v>
      </c>
      <c r="L125" s="159">
        <v>0.73101545274801905</v>
      </c>
      <c r="M125" s="159">
        <v>0.343701874112669</v>
      </c>
      <c r="N125" s="159">
        <v>0.28606339894573002</v>
      </c>
      <c r="O125" s="159">
        <v>0.84407042311891001</v>
      </c>
      <c r="P125" s="159">
        <v>0.93036053338537805</v>
      </c>
      <c r="Q125" s="159">
        <v>0.19910199112136601</v>
      </c>
      <c r="R125" s="159">
        <v>0.70499319274580097</v>
      </c>
      <c r="S125" s="159">
        <v>0.61846081859417401</v>
      </c>
      <c r="T125" s="159">
        <v>0.87307433405898205</v>
      </c>
      <c r="U125" s="159">
        <v>0.54986134485610205</v>
      </c>
      <c r="V125" s="159">
        <v>0.85943139472651897</v>
      </c>
      <c r="W125" s="159">
        <v>0.60229810817235796</v>
      </c>
      <c r="X125" s="159">
        <v>0.94810678163328399</v>
      </c>
      <c r="Y125" s="159">
        <v>0.81879989166285305</v>
      </c>
      <c r="Z125" s="159">
        <v>0.49537302387176102</v>
      </c>
      <c r="AA125" s="159">
        <v>0.91969966098922296</v>
      </c>
      <c r="AB125" s="159">
        <v>0.65208172668543196</v>
      </c>
      <c r="AC125" s="159">
        <v>0.892103570339838</v>
      </c>
      <c r="AD125" s="159">
        <v>0.68676242124377296</v>
      </c>
      <c r="AE125" s="159">
        <v>0.954342337269242</v>
      </c>
      <c r="AF125" s="159">
        <v>0.74186705860095303</v>
      </c>
      <c r="AG125" s="159">
        <v>0.769551116195616</v>
      </c>
      <c r="AH125" s="159">
        <v>0.62091314517103102</v>
      </c>
      <c r="AI125" s="159">
        <v>0.86991398848531298</v>
      </c>
      <c r="AJ125" s="159">
        <v>0.24809326327620501</v>
      </c>
      <c r="AK125" s="159">
        <v>0.58137376076810898</v>
      </c>
      <c r="AL125" s="159">
        <v>0.83823148968831995</v>
      </c>
      <c r="AM125" s="159">
        <v>0.96428884108965196</v>
      </c>
      <c r="AN125" s="159">
        <v>0.82395041651509704</v>
      </c>
      <c r="AO125" s="159">
        <v>0.27302217005447799</v>
      </c>
      <c r="AP125" s="159">
        <v>0.88275348094499895</v>
      </c>
      <c r="AQ125" s="159">
        <v>0.438168421351747</v>
      </c>
      <c r="AR125" s="159">
        <v>0.82530057754729802</v>
      </c>
      <c r="AS125" s="159">
        <v>0.45546844933976299</v>
      </c>
      <c r="AT125" s="159">
        <v>0.49566918513692299</v>
      </c>
      <c r="AU125" s="159">
        <v>0.40432700059652799</v>
      </c>
      <c r="AV125" s="159">
        <v>0.82020391939347104</v>
      </c>
      <c r="AW125" s="159">
        <v>0.56125994765175602</v>
      </c>
      <c r="AX125" s="159">
        <v>0.73510305385619701</v>
      </c>
      <c r="AY125" s="159">
        <v>0.88621508252518</v>
      </c>
      <c r="AZ125" s="159">
        <v>0.68689041394540296</v>
      </c>
      <c r="BA125" s="159">
        <v>0.74022935381987898</v>
      </c>
      <c r="BB125" s="159">
        <v>0.85514473209319297</v>
      </c>
      <c r="BC125" s="159">
        <v>0.38920973153366301</v>
      </c>
      <c r="BD125" s="159">
        <v>0.72673190338754201</v>
      </c>
      <c r="BE125" s="159">
        <v>0.79288432268224196</v>
      </c>
      <c r="BF125" s="159">
        <v>0.75530579994523805</v>
      </c>
      <c r="BG125" s="159">
        <v>0.78450982543270598</v>
      </c>
      <c r="BH125" s="159">
        <v>0.86818618649260004</v>
      </c>
      <c r="BI125" s="159">
        <v>0.79691302240031903</v>
      </c>
      <c r="BJ125" s="159">
        <v>0.86374508539992201</v>
      </c>
      <c r="BK125" s="159">
        <v>0.65505060838074902</v>
      </c>
      <c r="BL125" s="159">
        <v>0.955528164980744</v>
      </c>
      <c r="BM125" s="159">
        <v>0.83801008228376805</v>
      </c>
      <c r="BN125" s="159">
        <v>0.74146201942827406</v>
      </c>
      <c r="BO125" s="159">
        <v>0.951830550268013</v>
      </c>
      <c r="BP125" s="159">
        <v>0.84710599799485897</v>
      </c>
      <c r="BQ125" s="159">
        <v>0.86148054649295702</v>
      </c>
      <c r="BR125" s="159">
        <v>0.75778313026643596</v>
      </c>
      <c r="BS125" s="159">
        <v>0.49166448942194102</v>
      </c>
      <c r="BT125" s="159">
        <v>0.77460093199076596</v>
      </c>
    </row>
    <row r="126" spans="1:72" s="114" customFormat="1" hidden="1">
      <c r="A126" s="110" t="s">
        <v>283</v>
      </c>
      <c r="B126" s="111" t="s">
        <v>357</v>
      </c>
      <c r="C126" s="112" t="s">
        <v>360</v>
      </c>
      <c r="D126" s="113" t="s">
        <v>361</v>
      </c>
      <c r="E126" s="112" t="s">
        <v>225</v>
      </c>
      <c r="F126" s="112" t="s">
        <v>362</v>
      </c>
      <c r="G126" s="163">
        <v>0.14093972555473899</v>
      </c>
      <c r="H126" s="163">
        <v>4.2377503623137698E-2</v>
      </c>
      <c r="I126" s="163">
        <v>1.0049938579176699E-2</v>
      </c>
      <c r="J126" s="163">
        <v>0.21076904914487099</v>
      </c>
      <c r="K126" s="163">
        <v>9.4933712120764693E-2</v>
      </c>
      <c r="L126" s="163">
        <v>4.99784295854439E-2</v>
      </c>
      <c r="M126" s="163">
        <v>7.7774212067131906E-2</v>
      </c>
      <c r="N126" s="163">
        <v>4.5422427031156599E-2</v>
      </c>
      <c r="O126" s="163" t="s">
        <v>216</v>
      </c>
      <c r="P126" s="163">
        <v>0.42875051885564802</v>
      </c>
      <c r="Q126" s="163">
        <v>9.3791928357569096E-3</v>
      </c>
      <c r="R126" s="163">
        <v>0.17367486229052301</v>
      </c>
      <c r="S126" s="163">
        <v>0.27725833574389303</v>
      </c>
      <c r="T126" s="163">
        <v>0.14025974024652799</v>
      </c>
      <c r="U126" s="163" t="s">
        <v>216</v>
      </c>
      <c r="V126" s="163" t="s">
        <v>216</v>
      </c>
      <c r="W126" s="163">
        <v>3.85916190630178E-2</v>
      </c>
      <c r="X126" s="163">
        <v>2.80487805233068E-2</v>
      </c>
      <c r="Y126" s="163" t="s">
        <v>216</v>
      </c>
      <c r="Z126" s="163">
        <v>2.96490768700905E-2</v>
      </c>
      <c r="AA126" s="163">
        <v>7.5056179757463801E-2</v>
      </c>
      <c r="AB126" s="163" t="s">
        <v>216</v>
      </c>
      <c r="AC126" s="163" t="s">
        <v>216</v>
      </c>
      <c r="AD126" s="163">
        <v>1.3636608246639301E-3</v>
      </c>
      <c r="AE126" s="163" t="s">
        <v>216</v>
      </c>
      <c r="AF126" s="163">
        <v>6.6999089684803403E-3</v>
      </c>
      <c r="AG126" s="163">
        <v>4.3750072734585803E-2</v>
      </c>
      <c r="AH126" s="163">
        <v>7.1003096189849596E-3</v>
      </c>
      <c r="AI126" s="163">
        <v>5.8493818793293995E-4</v>
      </c>
      <c r="AJ126" s="163">
        <v>2.1031025818619899E-2</v>
      </c>
      <c r="AK126" s="163" t="s">
        <v>216</v>
      </c>
      <c r="AL126" s="163" t="s">
        <v>216</v>
      </c>
      <c r="AM126" s="163">
        <v>0.25172890734535502</v>
      </c>
      <c r="AN126" s="163" t="s">
        <v>216</v>
      </c>
      <c r="AO126" s="163">
        <v>8.8727005922674199E-2</v>
      </c>
      <c r="AP126" s="163">
        <v>4.5282282170060299E-2</v>
      </c>
      <c r="AQ126" s="163">
        <v>6.2089307701559404E-3</v>
      </c>
      <c r="AR126" s="163">
        <v>0.186711233266834</v>
      </c>
      <c r="AS126" s="163">
        <v>7.9800228774610293E-2</v>
      </c>
      <c r="AT126" s="163">
        <v>0.18838328865925499</v>
      </c>
      <c r="AU126" s="163">
        <v>4.2247915246766904E-3</v>
      </c>
      <c r="AV126" s="163" t="s">
        <v>216</v>
      </c>
      <c r="AW126" s="163">
        <v>2.4603046875988299E-2</v>
      </c>
      <c r="AX126" s="163" t="s">
        <v>216</v>
      </c>
      <c r="AY126" s="163">
        <v>0.21139665123544099</v>
      </c>
      <c r="AZ126" s="163">
        <v>3.9657853820747199E-2</v>
      </c>
      <c r="BA126" s="163">
        <v>0.18069935133633699</v>
      </c>
      <c r="BB126" s="163" t="s">
        <v>216</v>
      </c>
      <c r="BC126" s="163">
        <v>9.7376783855350497E-3</v>
      </c>
      <c r="BD126" s="163">
        <v>4.8894062866915201E-2</v>
      </c>
      <c r="BE126" s="163">
        <v>4.5964961330792302E-2</v>
      </c>
      <c r="BF126" s="163" t="s">
        <v>216</v>
      </c>
      <c r="BG126" s="163">
        <v>1.8517366654498199E-3</v>
      </c>
      <c r="BH126" s="163" t="s">
        <v>216</v>
      </c>
      <c r="BI126" s="163">
        <v>4.2954684477323701E-2</v>
      </c>
      <c r="BJ126" s="163">
        <v>2.2065873883835699E-2</v>
      </c>
      <c r="BK126" s="163" t="s">
        <v>216</v>
      </c>
      <c r="BL126" s="163" t="s">
        <v>216</v>
      </c>
      <c r="BM126" s="163">
        <v>6.4325568501451302E-4</v>
      </c>
      <c r="BN126" s="163">
        <v>0.22044901453985799</v>
      </c>
      <c r="BO126" s="163" t="s">
        <v>216</v>
      </c>
      <c r="BP126" s="163">
        <v>6.0745742493991201E-2</v>
      </c>
      <c r="BQ126" s="163">
        <v>6.7415730326301701E-2</v>
      </c>
      <c r="BR126" s="163">
        <v>0.102926444667888</v>
      </c>
      <c r="BS126" s="163" t="s">
        <v>216</v>
      </c>
      <c r="BT126" s="163">
        <v>0.41928969250952802</v>
      </c>
    </row>
    <row r="127" spans="1:72" s="114" customFormat="1" hidden="1">
      <c r="A127" s="110" t="s">
        <v>283</v>
      </c>
      <c r="B127" s="111" t="s">
        <v>357</v>
      </c>
      <c r="C127" s="112" t="s">
        <v>360</v>
      </c>
      <c r="D127" s="113" t="s">
        <v>361</v>
      </c>
      <c r="E127" s="112" t="s">
        <v>363</v>
      </c>
      <c r="F127" s="112" t="s">
        <v>364</v>
      </c>
      <c r="G127" s="163">
        <v>8.0385786395541697E-2</v>
      </c>
      <c r="H127" s="163" t="s">
        <v>216</v>
      </c>
      <c r="I127" s="163" t="s">
        <v>216</v>
      </c>
      <c r="J127" s="163">
        <v>4.4471018485280601E-2</v>
      </c>
      <c r="K127" s="163" t="s">
        <v>216</v>
      </c>
      <c r="L127" s="163" t="s">
        <v>216</v>
      </c>
      <c r="M127" s="163">
        <v>0.100284261717416</v>
      </c>
      <c r="N127" s="163">
        <v>4.0645161295320399E-2</v>
      </c>
      <c r="O127" s="163">
        <v>7.5503128470947502E-3</v>
      </c>
      <c r="P127" s="163" t="s">
        <v>216</v>
      </c>
      <c r="Q127" s="163">
        <v>0.100713936914104</v>
      </c>
      <c r="R127" s="163" t="s">
        <v>216</v>
      </c>
      <c r="S127" s="163" t="s">
        <v>216</v>
      </c>
      <c r="T127" s="163" t="s">
        <v>216</v>
      </c>
      <c r="U127" s="163">
        <v>3.55755243511982E-2</v>
      </c>
      <c r="V127" s="163" t="s">
        <v>216</v>
      </c>
      <c r="W127" s="163" t="s">
        <v>216</v>
      </c>
      <c r="X127" s="163" t="s">
        <v>216</v>
      </c>
      <c r="Y127" s="163">
        <v>9.6645098332440005E-2</v>
      </c>
      <c r="Z127" s="163">
        <v>8.8954174187992702E-2</v>
      </c>
      <c r="AA127" s="163">
        <v>4.3146067418013398E-2</v>
      </c>
      <c r="AB127" s="163">
        <v>0.105617977525686</v>
      </c>
      <c r="AC127" s="163" t="s">
        <v>216</v>
      </c>
      <c r="AD127" s="163">
        <v>5.6032108702773802E-2</v>
      </c>
      <c r="AE127" s="163" t="s">
        <v>216</v>
      </c>
      <c r="AF127" s="163">
        <v>0.14141495102607299</v>
      </c>
      <c r="AG127" s="163">
        <v>1.38714233605364E-2</v>
      </c>
      <c r="AH127" s="163" t="s">
        <v>216</v>
      </c>
      <c r="AI127" s="163" t="s">
        <v>216</v>
      </c>
      <c r="AJ127" s="163">
        <v>5.6333871081171903E-2</v>
      </c>
      <c r="AK127" s="163" t="s">
        <v>216</v>
      </c>
      <c r="AL127" s="163">
        <v>0.105680119580162</v>
      </c>
      <c r="AM127" s="163" t="s">
        <v>216</v>
      </c>
      <c r="AN127" s="163">
        <v>5.3720835413717097E-2</v>
      </c>
      <c r="AO127" s="163" t="s">
        <v>216</v>
      </c>
      <c r="AP127" s="163" t="s">
        <v>216</v>
      </c>
      <c r="AQ127" s="163" t="s">
        <v>216</v>
      </c>
      <c r="AR127" s="163" t="s">
        <v>216</v>
      </c>
      <c r="AS127" s="163">
        <v>5.1828531490685503E-2</v>
      </c>
      <c r="AT127" s="163" t="s">
        <v>216</v>
      </c>
      <c r="AU127" s="163">
        <v>1.20647357648456E-2</v>
      </c>
      <c r="AV127" s="163" t="s">
        <v>216</v>
      </c>
      <c r="AW127" s="163" t="s">
        <v>216</v>
      </c>
      <c r="AX127" s="163">
        <v>0.183973687705734</v>
      </c>
      <c r="AY127" s="163" t="s">
        <v>216</v>
      </c>
      <c r="AZ127" s="163" t="s">
        <v>216</v>
      </c>
      <c r="BA127" s="163">
        <v>5.3958913650729398E-2</v>
      </c>
      <c r="BB127" s="163" t="s">
        <v>216</v>
      </c>
      <c r="BC127" s="163">
        <v>7.2362360328268698E-3</v>
      </c>
      <c r="BD127" s="163" t="s">
        <v>216</v>
      </c>
      <c r="BE127" s="163" t="s">
        <v>216</v>
      </c>
      <c r="BF127" s="163" t="s">
        <v>216</v>
      </c>
      <c r="BG127" s="163">
        <v>2.9113270112681E-2</v>
      </c>
      <c r="BH127" s="163" t="s">
        <v>216</v>
      </c>
      <c r="BI127" s="163" t="s">
        <v>216</v>
      </c>
      <c r="BJ127" s="163" t="s">
        <v>216</v>
      </c>
      <c r="BK127" s="163">
        <v>0.114754851451077</v>
      </c>
      <c r="BL127" s="163" t="s">
        <v>216</v>
      </c>
      <c r="BM127" s="163">
        <v>7.1030009685214196E-2</v>
      </c>
      <c r="BN127" s="163" t="s">
        <v>216</v>
      </c>
      <c r="BO127" s="163">
        <v>0.168237022548098</v>
      </c>
      <c r="BP127" s="163">
        <v>4.0511160314305003E-2</v>
      </c>
      <c r="BQ127" s="163">
        <v>8.4971910118758404E-2</v>
      </c>
      <c r="BR127" s="163">
        <v>5.9702812218423003E-2</v>
      </c>
      <c r="BS127" s="163">
        <v>1.6986343729141502E-2</v>
      </c>
      <c r="BT127" s="163">
        <v>7.9209901910891004E-3</v>
      </c>
    </row>
    <row r="128" spans="1:72" s="114" customFormat="1" hidden="1">
      <c r="A128" s="110" t="s">
        <v>283</v>
      </c>
      <c r="B128" s="111" t="s">
        <v>357</v>
      </c>
      <c r="C128" s="112" t="s">
        <v>360</v>
      </c>
      <c r="D128" s="113" t="s">
        <v>361</v>
      </c>
      <c r="E128" s="112" t="s">
        <v>365</v>
      </c>
      <c r="F128" s="112" t="s">
        <v>366</v>
      </c>
      <c r="G128" s="163">
        <v>3.5207728160376997E-2</v>
      </c>
      <c r="H128" s="163">
        <v>0.255946496676909</v>
      </c>
      <c r="I128" s="163">
        <v>0.49886363634631098</v>
      </c>
      <c r="J128" s="163">
        <v>0.16187281471957299</v>
      </c>
      <c r="K128" s="163">
        <v>0.12164614898788501</v>
      </c>
      <c r="L128" s="163">
        <v>0.71322898814392899</v>
      </c>
      <c r="M128" s="163">
        <v>4.1600454305912797E-2</v>
      </c>
      <c r="N128" s="163" t="s">
        <v>216</v>
      </c>
      <c r="O128" s="163">
        <v>1.68715766807572E-2</v>
      </c>
      <c r="P128" s="163" t="s">
        <v>216</v>
      </c>
      <c r="Q128" s="163">
        <v>2.8751634093232701E-2</v>
      </c>
      <c r="R128" s="163">
        <v>7.0053213445641402E-2</v>
      </c>
      <c r="S128" s="163">
        <v>0.118590638425042</v>
      </c>
      <c r="T128" s="163" t="s">
        <v>216</v>
      </c>
      <c r="U128" s="163">
        <v>9.9791574377759998E-2</v>
      </c>
      <c r="V128" s="163" t="s">
        <v>216</v>
      </c>
      <c r="W128" s="163">
        <v>0.30353302463051901</v>
      </c>
      <c r="X128" s="163" t="s">
        <v>216</v>
      </c>
      <c r="Y128" s="163">
        <v>0.45419605628451498</v>
      </c>
      <c r="Z128" s="163">
        <v>5.7420228777064798E-2</v>
      </c>
      <c r="AA128" s="163" t="s">
        <v>216</v>
      </c>
      <c r="AB128" s="163" t="s">
        <v>216</v>
      </c>
      <c r="AC128" s="163" t="s">
        <v>216</v>
      </c>
      <c r="AD128" s="163" t="s">
        <v>216</v>
      </c>
      <c r="AE128" s="163" t="s">
        <v>216</v>
      </c>
      <c r="AF128" s="163" t="s">
        <v>216</v>
      </c>
      <c r="AG128" s="163">
        <v>8.3577494075992194E-3</v>
      </c>
      <c r="AH128" s="163">
        <v>3.9609590640172297E-2</v>
      </c>
      <c r="AI128" s="163" t="s">
        <v>216</v>
      </c>
      <c r="AJ128" s="163">
        <v>0.43457420479956699</v>
      </c>
      <c r="AK128" s="163" t="s">
        <v>216</v>
      </c>
      <c r="AL128" s="163" t="s">
        <v>216</v>
      </c>
      <c r="AM128" s="163" t="s">
        <v>216</v>
      </c>
      <c r="AN128" s="163" t="s">
        <v>216</v>
      </c>
      <c r="AO128" s="163">
        <v>8.7485393811622906E-3</v>
      </c>
      <c r="AP128" s="163">
        <v>0.80386608092955003</v>
      </c>
      <c r="AQ128" s="163">
        <v>7.4851146925069695E-2</v>
      </c>
      <c r="AR128" s="163" t="s">
        <v>216</v>
      </c>
      <c r="AS128" s="163">
        <v>0.29318088762047201</v>
      </c>
      <c r="AT128" s="163">
        <v>0.37734390287506497</v>
      </c>
      <c r="AU128" s="163">
        <v>0.403705114383832</v>
      </c>
      <c r="AV128" s="163">
        <v>0.25458116669884601</v>
      </c>
      <c r="AW128" s="163">
        <v>0.109283311232661</v>
      </c>
      <c r="AX128" s="163">
        <v>0.32647245814453801</v>
      </c>
      <c r="AY128" s="163" t="s">
        <v>216</v>
      </c>
      <c r="AZ128" s="163">
        <v>7.1428944610158501E-2</v>
      </c>
      <c r="BA128" s="163">
        <v>2.2828860043289601E-2</v>
      </c>
      <c r="BB128" s="163">
        <v>0.566189624339827</v>
      </c>
      <c r="BC128" s="163">
        <v>0.453881959331913</v>
      </c>
      <c r="BD128" s="163" t="s">
        <v>216</v>
      </c>
      <c r="BE128" s="163">
        <v>0.205153294196325</v>
      </c>
      <c r="BF128" s="163">
        <v>8.3188908144396195E-2</v>
      </c>
      <c r="BG128" s="163">
        <v>0.14479817761178099</v>
      </c>
      <c r="BH128" s="163">
        <v>0.11039739196850699</v>
      </c>
      <c r="BI128" s="163">
        <v>0.23035060132520899</v>
      </c>
      <c r="BJ128" s="163">
        <v>2.2065873883835699E-2</v>
      </c>
      <c r="BK128" s="163">
        <v>0.44003339813025899</v>
      </c>
      <c r="BL128" s="163" t="s">
        <v>216</v>
      </c>
      <c r="BM128" s="163">
        <v>5.5557525292910699E-2</v>
      </c>
      <c r="BN128" s="163" t="s">
        <v>216</v>
      </c>
      <c r="BO128" s="163">
        <v>0.32705190980760901</v>
      </c>
      <c r="BP128" s="163" t="s">
        <v>216</v>
      </c>
      <c r="BQ128" s="163" t="s">
        <v>216</v>
      </c>
      <c r="BR128" s="163" t="s">
        <v>216</v>
      </c>
      <c r="BS128" s="163">
        <v>0.11306253835254899</v>
      </c>
      <c r="BT128" s="163">
        <v>0.36602959946209002</v>
      </c>
    </row>
    <row r="129" spans="1:72" s="114" customFormat="1" hidden="1">
      <c r="A129" s="110" t="s">
        <v>283</v>
      </c>
      <c r="B129" s="111" t="s">
        <v>357</v>
      </c>
      <c r="C129" s="112" t="s">
        <v>360</v>
      </c>
      <c r="D129" s="113" t="s">
        <v>361</v>
      </c>
      <c r="E129" s="112" t="s">
        <v>367</v>
      </c>
      <c r="F129" s="112" t="s">
        <v>368</v>
      </c>
      <c r="G129" s="163">
        <v>0.15276370337822101</v>
      </c>
      <c r="H129" s="163">
        <v>7.1619227023976897E-2</v>
      </c>
      <c r="I129" s="163">
        <v>8.7974744291778401E-2</v>
      </c>
      <c r="J129" s="163">
        <v>8.3145507587039993E-2</v>
      </c>
      <c r="K129" s="163">
        <v>5.8712121210928003E-2</v>
      </c>
      <c r="L129" s="163">
        <v>3.0314416555293999E-2</v>
      </c>
      <c r="M129" s="163">
        <v>2.6825937307744099E-2</v>
      </c>
      <c r="N129" s="163">
        <v>0.10405017920968999</v>
      </c>
      <c r="O129" s="163" t="s">
        <v>216</v>
      </c>
      <c r="P129" s="163" t="s">
        <v>216</v>
      </c>
      <c r="Q129" s="163">
        <v>8.24742880388592E-2</v>
      </c>
      <c r="R129" s="163">
        <v>4.3758712308906003E-2</v>
      </c>
      <c r="S129" s="163" t="s">
        <v>216</v>
      </c>
      <c r="T129" s="163">
        <v>0.110562770568056</v>
      </c>
      <c r="U129" s="163">
        <v>0.20043245150653499</v>
      </c>
      <c r="V129" s="163">
        <v>8.6638530579824694E-2</v>
      </c>
      <c r="W129" s="163">
        <v>6.4743745318991394E-2</v>
      </c>
      <c r="X129" s="163" t="s">
        <v>216</v>
      </c>
      <c r="Y129" s="163">
        <v>2.6425568426668999E-2</v>
      </c>
      <c r="Z129" s="163" t="s">
        <v>216</v>
      </c>
      <c r="AA129" s="163">
        <v>4.3146067418013398E-2</v>
      </c>
      <c r="AB129" s="163">
        <v>3.07472801809963E-2</v>
      </c>
      <c r="AC129" s="163">
        <v>0.12728857890194401</v>
      </c>
      <c r="AD129" s="163">
        <v>6.4695813044270398E-2</v>
      </c>
      <c r="AE129" s="163">
        <v>0.26517094016863302</v>
      </c>
      <c r="AF129" s="163">
        <v>0.13471504205759199</v>
      </c>
      <c r="AG129" s="163">
        <v>0.56925875154813399</v>
      </c>
      <c r="AH129" s="163">
        <v>9.6675137348588805E-2</v>
      </c>
      <c r="AI129" s="163">
        <v>0.39640411079120103</v>
      </c>
      <c r="AJ129" s="163">
        <v>4.4740150604038402E-2</v>
      </c>
      <c r="AK129" s="163">
        <v>3.1343707501083E-2</v>
      </c>
      <c r="AL129" s="163" t="s">
        <v>216</v>
      </c>
      <c r="AM129" s="163" t="s">
        <v>216</v>
      </c>
      <c r="AN129" s="163">
        <v>9.0405187121711E-2</v>
      </c>
      <c r="AO129" s="163">
        <v>2.2117938353908601E-2</v>
      </c>
      <c r="AP129" s="163" t="s">
        <v>216</v>
      </c>
      <c r="AQ129" s="163">
        <v>3.8075011241358703E-2</v>
      </c>
      <c r="AR129" s="163">
        <v>0.204980769248859</v>
      </c>
      <c r="AS129" s="163">
        <v>0.101144321644335</v>
      </c>
      <c r="AT129" s="163">
        <v>1.9120507002391401E-2</v>
      </c>
      <c r="AU129" s="163">
        <v>3.0636178176138298E-2</v>
      </c>
      <c r="AV129" s="163">
        <v>1.5012823803232E-2</v>
      </c>
      <c r="AW129" s="163">
        <v>0.18221473804531699</v>
      </c>
      <c r="AX129" s="163">
        <v>7.69144872891558E-2</v>
      </c>
      <c r="AY129" s="163">
        <v>0.140657505954634</v>
      </c>
      <c r="AZ129" s="163">
        <v>0.34508742987360602</v>
      </c>
      <c r="BA129" s="163" t="s">
        <v>216</v>
      </c>
      <c r="BB129" s="163">
        <v>0.26177698270025501</v>
      </c>
      <c r="BC129" s="163">
        <v>1.21934740333677E-2</v>
      </c>
      <c r="BD129" s="163">
        <v>0.15507481467814499</v>
      </c>
      <c r="BE129" s="163">
        <v>0.17453328361592499</v>
      </c>
      <c r="BF129" s="163" t="s">
        <v>216</v>
      </c>
      <c r="BG129" s="163">
        <v>0.15735853271645101</v>
      </c>
      <c r="BH129" s="163">
        <v>9.50308555618503E-2</v>
      </c>
      <c r="BI129" s="163">
        <v>0.160201934552546</v>
      </c>
      <c r="BJ129" s="163">
        <v>0.303094211839054</v>
      </c>
      <c r="BK129" s="163" t="s">
        <v>216</v>
      </c>
      <c r="BL129" s="163">
        <v>9.4564751246160997E-2</v>
      </c>
      <c r="BM129" s="163">
        <v>6.4325568501451302E-4</v>
      </c>
      <c r="BN129" s="163" t="s">
        <v>216</v>
      </c>
      <c r="BO129" s="163" t="s">
        <v>216</v>
      </c>
      <c r="BP129" s="163">
        <v>0.18630667621660199</v>
      </c>
      <c r="BQ129" s="163" t="s">
        <v>216</v>
      </c>
      <c r="BR129" s="163">
        <v>4.38601718035646E-2</v>
      </c>
      <c r="BS129" s="163">
        <v>1.6986343729141502E-2</v>
      </c>
      <c r="BT129" s="163">
        <v>9.1667945416246798E-3</v>
      </c>
    </row>
    <row r="130" spans="1:72" s="114" customFormat="1" hidden="1">
      <c r="A130" s="110" t="s">
        <v>283</v>
      </c>
      <c r="B130" s="111" t="s">
        <v>357</v>
      </c>
      <c r="C130" s="112" t="s">
        <v>360</v>
      </c>
      <c r="D130" s="113" t="s">
        <v>361</v>
      </c>
      <c r="E130" s="112" t="s">
        <v>369</v>
      </c>
      <c r="F130" s="112" t="s">
        <v>370</v>
      </c>
      <c r="G130" s="163">
        <v>0.23222357952936301</v>
      </c>
      <c r="H130" s="163">
        <v>0.16926149314651501</v>
      </c>
      <c r="I130" s="163">
        <v>9.5075757581117304E-2</v>
      </c>
      <c r="J130" s="163">
        <v>0.25006188860463702</v>
      </c>
      <c r="K130" s="163">
        <v>0.57544191919490195</v>
      </c>
      <c r="L130" s="163">
        <v>0.105005910410244</v>
      </c>
      <c r="M130" s="163">
        <v>0.22303180057518099</v>
      </c>
      <c r="N130" s="163">
        <v>0.56635944698173502</v>
      </c>
      <c r="O130" s="163">
        <v>0.56373495273362095</v>
      </c>
      <c r="P130" s="163" t="s">
        <v>216</v>
      </c>
      <c r="Q130" s="163">
        <v>4.8100963303241102E-2</v>
      </c>
      <c r="R130" s="163">
        <v>0.18004251036193999</v>
      </c>
      <c r="S130" s="163">
        <v>7.0364650717311197E-2</v>
      </c>
      <c r="T130" s="163">
        <v>0.13826839827437901</v>
      </c>
      <c r="U130" s="163">
        <v>0.32473760050587502</v>
      </c>
      <c r="V130" s="163">
        <v>0.57010244507877605</v>
      </c>
      <c r="W130" s="163">
        <v>0.425276599453076</v>
      </c>
      <c r="X130" s="163">
        <v>0.26314820714920201</v>
      </c>
      <c r="Y130" s="163">
        <v>0.192506378088459</v>
      </c>
      <c r="Z130" s="163">
        <v>0.24307732789735001</v>
      </c>
      <c r="AA130" s="163">
        <v>0.434606741607444</v>
      </c>
      <c r="AB130" s="163">
        <v>0.42714464061349</v>
      </c>
      <c r="AC130" s="163">
        <v>0.87271142109805599</v>
      </c>
      <c r="AD130" s="163">
        <v>0.31675033624565802</v>
      </c>
      <c r="AE130" s="163">
        <v>0.26517094016863302</v>
      </c>
      <c r="AF130" s="163">
        <v>0.30447601542468</v>
      </c>
      <c r="AG130" s="163">
        <v>0.118624284211425</v>
      </c>
      <c r="AH130" s="163">
        <v>0.54723148801780797</v>
      </c>
      <c r="AI130" s="163">
        <v>0.40305408106146701</v>
      </c>
      <c r="AJ130" s="163">
        <v>7.3129162083663907E-2</v>
      </c>
      <c r="AK130" s="163">
        <v>0.499897727465898</v>
      </c>
      <c r="AL130" s="163">
        <v>0.302690582973908</v>
      </c>
      <c r="AM130" s="163">
        <v>0.74827109265464498</v>
      </c>
      <c r="AN130" s="163">
        <v>0.63789243496607795</v>
      </c>
      <c r="AO130" s="163">
        <v>0.67798390046409496</v>
      </c>
      <c r="AP130" s="163">
        <v>0.15085163690039</v>
      </c>
      <c r="AQ130" s="163">
        <v>0.80601376413834602</v>
      </c>
      <c r="AR130" s="163">
        <v>0.52909113814103803</v>
      </c>
      <c r="AS130" s="163">
        <v>0.309008944927882</v>
      </c>
      <c r="AT130" s="163">
        <v>8.7557378765257293E-2</v>
      </c>
      <c r="AU130" s="163">
        <v>2.3176248411410499E-2</v>
      </c>
      <c r="AV130" s="163">
        <v>0.43936231894729399</v>
      </c>
      <c r="AW130" s="163">
        <v>0.54333685098825002</v>
      </c>
      <c r="AX130" s="163">
        <v>6.3398111142409494E-2</v>
      </c>
      <c r="AY130" s="163">
        <v>0.64794584280992495</v>
      </c>
      <c r="AZ130" s="163">
        <v>0.51303448232868198</v>
      </c>
      <c r="BA130" s="163">
        <v>0.12660085877184399</v>
      </c>
      <c r="BB130" s="163">
        <v>4.1144901609790903E-2</v>
      </c>
      <c r="BC130" s="163">
        <v>0.35005865199514502</v>
      </c>
      <c r="BD130" s="163">
        <v>0.28516256828768399</v>
      </c>
      <c r="BE130" s="163">
        <v>0.57434846085695801</v>
      </c>
      <c r="BF130" s="163">
        <v>0.87868284231789795</v>
      </c>
      <c r="BG130" s="163">
        <v>0.27389748062657099</v>
      </c>
      <c r="BH130" s="163">
        <v>0.72448292340001297</v>
      </c>
      <c r="BI130" s="163">
        <v>0.46184614196151702</v>
      </c>
      <c r="BJ130" s="163">
        <v>3.8778130172552102E-3</v>
      </c>
      <c r="BK130" s="163">
        <v>0.150736104215073</v>
      </c>
      <c r="BL130" s="163">
        <v>0.57041379678289195</v>
      </c>
      <c r="BM130" s="163">
        <v>0.41666246581506</v>
      </c>
      <c r="BN130" s="163">
        <v>0.12766476403986701</v>
      </c>
      <c r="BO130" s="163">
        <v>0.168237022548098</v>
      </c>
      <c r="BP130" s="163">
        <v>0.242474350285696</v>
      </c>
      <c r="BQ130" s="163">
        <v>0.44030898875360502</v>
      </c>
      <c r="BR130" s="163">
        <v>0.205852889335776</v>
      </c>
      <c r="BS130" s="163">
        <v>0.83597843046002696</v>
      </c>
      <c r="BT130" s="163">
        <v>0.146795939431487</v>
      </c>
    </row>
    <row r="131" spans="1:72" s="114" customFormat="1" hidden="1">
      <c r="A131" s="110" t="s">
        <v>283</v>
      </c>
      <c r="B131" s="111" t="s">
        <v>357</v>
      </c>
      <c r="C131" s="112" t="s">
        <v>360</v>
      </c>
      <c r="D131" s="113" t="s">
        <v>361</v>
      </c>
      <c r="E131" s="112" t="s">
        <v>371</v>
      </c>
      <c r="F131" s="112" t="s">
        <v>372</v>
      </c>
      <c r="G131" s="163">
        <v>8.4445041188536296E-2</v>
      </c>
      <c r="H131" s="163">
        <v>2.7134010296284001E-2</v>
      </c>
      <c r="I131" s="163">
        <v>1.0049938579176699E-2</v>
      </c>
      <c r="J131" s="163" t="s">
        <v>216</v>
      </c>
      <c r="K131" s="163">
        <v>8.1952335862389203E-2</v>
      </c>
      <c r="L131" s="163">
        <v>1.00186705711835E-2</v>
      </c>
      <c r="M131" s="163">
        <v>7.1297846479409198E-3</v>
      </c>
      <c r="N131" s="163">
        <v>4.9068100368099797E-2</v>
      </c>
      <c r="O131" s="163">
        <v>0.356005722416392</v>
      </c>
      <c r="P131" s="163">
        <v>0.17418925594390999</v>
      </c>
      <c r="Q131" s="163">
        <v>5.2316495464748203E-2</v>
      </c>
      <c r="R131" s="163">
        <v>0.20816722804551999</v>
      </c>
      <c r="S131" s="163">
        <v>1.50687449416865E-2</v>
      </c>
      <c r="T131" s="163" t="s">
        <v>216</v>
      </c>
      <c r="U131" s="163">
        <v>7.0387099193695096E-2</v>
      </c>
      <c r="V131" s="163">
        <v>4.7333958662330498E-2</v>
      </c>
      <c r="W131" s="163">
        <v>0.13528765122983799</v>
      </c>
      <c r="X131" s="163">
        <v>0.37479674797652901</v>
      </c>
      <c r="Y131" s="163" t="s">
        <v>216</v>
      </c>
      <c r="Z131" s="163">
        <v>2.96490768700905E-2</v>
      </c>
      <c r="AA131" s="163" t="s">
        <v>216</v>
      </c>
      <c r="AB131" s="163">
        <v>0.19329409664738301</v>
      </c>
      <c r="AC131" s="163" t="s">
        <v>216</v>
      </c>
      <c r="AD131" s="163">
        <v>0.22412843481109501</v>
      </c>
      <c r="AE131" s="163">
        <v>0.46965811966273502</v>
      </c>
      <c r="AF131" s="163">
        <v>2.7903375236876499E-2</v>
      </c>
      <c r="AG131" s="163">
        <v>4.1517791160795903E-2</v>
      </c>
      <c r="AH131" s="163">
        <v>0.15439163721600699</v>
      </c>
      <c r="AI131" s="163" t="s">
        <v>216</v>
      </c>
      <c r="AJ131" s="163">
        <v>1.1026467420878401E-3</v>
      </c>
      <c r="AK131" s="163" t="s">
        <v>216</v>
      </c>
      <c r="AL131" s="163">
        <v>0.36143497756251802</v>
      </c>
      <c r="AM131" s="163" t="s">
        <v>216</v>
      </c>
      <c r="AN131" s="163">
        <v>2.4117379201177701E-2</v>
      </c>
      <c r="AO131" s="163" t="s">
        <v>216</v>
      </c>
      <c r="AP131" s="163" t="s">
        <v>216</v>
      </c>
      <c r="AQ131" s="163">
        <v>3.0973621565170101E-2</v>
      </c>
      <c r="AR131" s="163">
        <v>6.8943062990704596E-3</v>
      </c>
      <c r="AS131" s="163" t="s">
        <v>216</v>
      </c>
      <c r="AT131" s="163">
        <v>3.8139085457616198E-2</v>
      </c>
      <c r="AU131" s="163">
        <v>9.3168106882815897E-3</v>
      </c>
      <c r="AV131" s="163" t="s">
        <v>216</v>
      </c>
      <c r="AW131" s="163">
        <v>7.6001668092084904E-2</v>
      </c>
      <c r="AX131" s="163" t="s">
        <v>216</v>
      </c>
      <c r="AY131" s="163" t="s">
        <v>216</v>
      </c>
      <c r="AZ131" s="163">
        <v>3.4635226650959802E-3</v>
      </c>
      <c r="BA131" s="163">
        <v>0.10021356604428799</v>
      </c>
      <c r="BB131" s="163" t="s">
        <v>216</v>
      </c>
      <c r="BC131" s="163">
        <v>3.5362753199052598E-2</v>
      </c>
      <c r="BD131" s="163">
        <v>9.4026130619272993E-2</v>
      </c>
      <c r="BE131" s="163" t="s">
        <v>216</v>
      </c>
      <c r="BF131" s="163">
        <v>3.8128249537706299E-2</v>
      </c>
      <c r="BG131" s="163">
        <v>9.0998459572998597E-3</v>
      </c>
      <c r="BH131" s="163" t="s">
        <v>216</v>
      </c>
      <c r="BI131" s="163" t="s">
        <v>216</v>
      </c>
      <c r="BJ131" s="163">
        <v>0.35504337014120102</v>
      </c>
      <c r="BK131" s="163" t="s">
        <v>216</v>
      </c>
      <c r="BL131" s="163" t="s">
        <v>216</v>
      </c>
      <c r="BM131" s="163">
        <v>0.14274604028544</v>
      </c>
      <c r="BN131" s="163" t="s">
        <v>216</v>
      </c>
      <c r="BO131" s="163" t="s">
        <v>216</v>
      </c>
      <c r="BP131" s="163">
        <v>0.114505784800322</v>
      </c>
      <c r="BQ131" s="163">
        <v>0.169943820237517</v>
      </c>
      <c r="BR131" s="163">
        <v>0.33863074011287603</v>
      </c>
      <c r="BS131" s="163" t="s">
        <v>216</v>
      </c>
      <c r="BT131" s="163">
        <v>6.6324812197485501E-3</v>
      </c>
    </row>
    <row r="132" spans="1:72" s="114" customFormat="1" hidden="1">
      <c r="A132" s="110" t="s">
        <v>283</v>
      </c>
      <c r="B132" s="111" t="s">
        <v>357</v>
      </c>
      <c r="C132" s="112" t="s">
        <v>360</v>
      </c>
      <c r="D132" s="113" t="s">
        <v>361</v>
      </c>
      <c r="E132" s="112" t="s">
        <v>373</v>
      </c>
      <c r="F132" s="112" t="s">
        <v>374</v>
      </c>
      <c r="G132" s="163">
        <v>1.6824932023335602E-2</v>
      </c>
      <c r="H132" s="163">
        <v>0.43366126923317699</v>
      </c>
      <c r="I132" s="163">
        <v>0.21313749975999499</v>
      </c>
      <c r="J132" s="163">
        <v>0.103921459831261</v>
      </c>
      <c r="K132" s="163">
        <v>6.7313762623130394E-2</v>
      </c>
      <c r="L132" s="163">
        <v>9.1453584733905705E-2</v>
      </c>
      <c r="M132" s="163">
        <v>0.52335354937867296</v>
      </c>
      <c r="N132" s="163">
        <v>0.16735791091711799</v>
      </c>
      <c r="O132" s="163">
        <v>5.5837435322135497E-2</v>
      </c>
      <c r="P132" s="163">
        <v>0.39706022520044199</v>
      </c>
      <c r="Q132" s="163">
        <v>0.67826348935005798</v>
      </c>
      <c r="R132" s="163">
        <v>1.7114865364848401E-2</v>
      </c>
      <c r="S132" s="163">
        <v>0.50397646664437801</v>
      </c>
      <c r="T132" s="163">
        <v>0.22311688310826</v>
      </c>
      <c r="U132" s="163">
        <v>0.19625292816635401</v>
      </c>
      <c r="V132" s="163">
        <v>0.29592506567906901</v>
      </c>
      <c r="W132" s="163">
        <v>1.0060487468544E-3</v>
      </c>
      <c r="X132" s="163">
        <v>0.33400626435096198</v>
      </c>
      <c r="Y132" s="163">
        <v>0.230226898867917</v>
      </c>
      <c r="Z132" s="163">
        <v>0.55125011539741198</v>
      </c>
      <c r="AA132" s="163">
        <v>0.360898876381052</v>
      </c>
      <c r="AB132" s="163">
        <v>0.105617977525686</v>
      </c>
      <c r="AC132" s="163" t="s">
        <v>216</v>
      </c>
      <c r="AD132" s="163">
        <v>0.33702964637153898</v>
      </c>
      <c r="AE132" s="163" t="s">
        <v>216</v>
      </c>
      <c r="AF132" s="163">
        <v>0.14141495102607299</v>
      </c>
      <c r="AG132" s="163">
        <v>0.191637102273788</v>
      </c>
      <c r="AH132" s="163">
        <v>8.2462621361239094E-2</v>
      </c>
      <c r="AI132" s="163">
        <v>0.19995686995939899</v>
      </c>
      <c r="AJ132" s="163">
        <v>0.362648088315357</v>
      </c>
      <c r="AK132" s="163">
        <v>0.467233990841741</v>
      </c>
      <c r="AL132" s="163">
        <v>0.15037369203454101</v>
      </c>
      <c r="AM132" s="163" t="s">
        <v>216</v>
      </c>
      <c r="AN132" s="163">
        <v>0.19386416329731601</v>
      </c>
      <c r="AO132" s="163">
        <v>0.20242261587815999</v>
      </c>
      <c r="AP132" s="163" t="s">
        <v>216</v>
      </c>
      <c r="AQ132" s="163">
        <v>4.3877525359899597E-2</v>
      </c>
      <c r="AR132" s="163">
        <v>6.6765807354960599E-2</v>
      </c>
      <c r="AS132" s="163">
        <v>0.16503708554201499</v>
      </c>
      <c r="AT132" s="163">
        <v>0.28945583724041501</v>
      </c>
      <c r="AU132" s="163">
        <v>0.49037807200910299</v>
      </c>
      <c r="AV132" s="163">
        <v>0.29104369055062801</v>
      </c>
      <c r="AW132" s="163">
        <v>6.45603847656991E-2</v>
      </c>
      <c r="AX132" s="163">
        <v>0.349241255718162</v>
      </c>
      <c r="AY132" s="163" t="s">
        <v>216</v>
      </c>
      <c r="AZ132" s="163">
        <v>2.73277667017101E-2</v>
      </c>
      <c r="BA132" s="163">
        <v>0.19209964006869301</v>
      </c>
      <c r="BB132" s="163">
        <v>0.13088849135012701</v>
      </c>
      <c r="BC132" s="163">
        <v>0.12746475567770399</v>
      </c>
      <c r="BD132" s="163">
        <v>0.34403380990215998</v>
      </c>
      <c r="BE132" s="163" t="s">
        <v>216</v>
      </c>
      <c r="BF132" s="163" t="s">
        <v>216</v>
      </c>
      <c r="BG132" s="163">
        <v>0.38388095630976699</v>
      </c>
      <c r="BH132" s="163">
        <v>7.0088829069629599E-2</v>
      </c>
      <c r="BI132" s="163">
        <v>0.104646637683403</v>
      </c>
      <c r="BJ132" s="163">
        <v>0.29385285723481802</v>
      </c>
      <c r="BK132" s="163">
        <v>0.27448087193590598</v>
      </c>
      <c r="BL132" s="163">
        <v>0.33502145197094702</v>
      </c>
      <c r="BM132" s="163">
        <v>0.25325571249721002</v>
      </c>
      <c r="BN132" s="163">
        <v>0.65188622142027397</v>
      </c>
      <c r="BO132" s="163">
        <v>0.336474045096195</v>
      </c>
      <c r="BP132" s="163" t="s">
        <v>216</v>
      </c>
      <c r="BQ132" s="163">
        <v>0.23735955056381799</v>
      </c>
      <c r="BR132" s="163">
        <v>0.24902694186147201</v>
      </c>
      <c r="BS132" s="163">
        <v>1.6986343729141502E-2</v>
      </c>
      <c r="BT132" s="163">
        <v>2.95478761048012E-2</v>
      </c>
    </row>
    <row r="133" spans="1:72" s="114" customFormat="1" hidden="1">
      <c r="A133" s="110" t="s">
        <v>283</v>
      </c>
      <c r="B133" s="111" t="s">
        <v>357</v>
      </c>
      <c r="C133" s="112" t="s">
        <v>360</v>
      </c>
      <c r="D133" s="113" t="s">
        <v>361</v>
      </c>
      <c r="E133" s="112" t="s">
        <v>375</v>
      </c>
      <c r="F133" s="112" t="s">
        <v>376</v>
      </c>
      <c r="G133" s="163">
        <v>0.21701661057211499</v>
      </c>
      <c r="H133" s="163" t="s">
        <v>216</v>
      </c>
      <c r="I133" s="163">
        <v>8.4848484862445006E-2</v>
      </c>
      <c r="J133" s="163">
        <v>0.11207882965617</v>
      </c>
      <c r="K133" s="163" t="s">
        <v>216</v>
      </c>
      <c r="L133" s="163" t="s">
        <v>216</v>
      </c>
      <c r="M133" s="163" t="s">
        <v>216</v>
      </c>
      <c r="N133" s="163">
        <v>2.7096774196880301E-2</v>
      </c>
      <c r="O133" s="163" t="s">
        <v>216</v>
      </c>
      <c r="P133" s="163" t="s">
        <v>216</v>
      </c>
      <c r="Q133" s="163" t="s">
        <v>216</v>
      </c>
      <c r="R133" s="163">
        <v>0.121342667382542</v>
      </c>
      <c r="S133" s="163" t="s">
        <v>216</v>
      </c>
      <c r="T133" s="163">
        <v>0.24753246755625</v>
      </c>
      <c r="U133" s="163">
        <v>7.2822821898582205E-2</v>
      </c>
      <c r="V133" s="163" t="s">
        <v>216</v>
      </c>
      <c r="W133" s="163">
        <v>3.1561311557703697E-2</v>
      </c>
      <c r="X133" s="163" t="s">
        <v>216</v>
      </c>
      <c r="Y133" s="163" t="s">
        <v>216</v>
      </c>
      <c r="Z133" s="163" t="s">
        <v>216</v>
      </c>
      <c r="AA133" s="163">
        <v>4.3146067418013398E-2</v>
      </c>
      <c r="AB133" s="163">
        <v>0.12159800251622301</v>
      </c>
      <c r="AC133" s="163" t="s">
        <v>216</v>
      </c>
      <c r="AD133" s="163" t="s">
        <v>216</v>
      </c>
      <c r="AE133" s="163" t="s">
        <v>216</v>
      </c>
      <c r="AF133" s="163">
        <v>0.14811485999455301</v>
      </c>
      <c r="AG133" s="163">
        <v>1.2982825303135499E-2</v>
      </c>
      <c r="AH133" s="163">
        <v>7.2529215797200106E-2</v>
      </c>
      <c r="AI133" s="163" t="s">
        <v>216</v>
      </c>
      <c r="AJ133" s="163">
        <v>6.4408505554944097E-3</v>
      </c>
      <c r="AK133" s="163">
        <v>1.52457419127793E-3</v>
      </c>
      <c r="AL133" s="163" t="s">
        <v>216</v>
      </c>
      <c r="AM133" s="163" t="s">
        <v>216</v>
      </c>
      <c r="AN133" s="163" t="s">
        <v>216</v>
      </c>
      <c r="AO133" s="163" t="s">
        <v>216</v>
      </c>
      <c r="AP133" s="163" t="s">
        <v>216</v>
      </c>
      <c r="AQ133" s="163" t="s">
        <v>216</v>
      </c>
      <c r="AR133" s="163">
        <v>5.5567456892374996E-3</v>
      </c>
      <c r="AS133" s="163" t="s">
        <v>216</v>
      </c>
      <c r="AT133" s="163" t="s">
        <v>216</v>
      </c>
      <c r="AU133" s="163" t="s">
        <v>216</v>
      </c>
      <c r="AV133" s="163" t="s">
        <v>216</v>
      </c>
      <c r="AW133" s="163" t="s">
        <v>216</v>
      </c>
      <c r="AX133" s="163" t="s">
        <v>216</v>
      </c>
      <c r="AY133" s="163" t="s">
        <v>216</v>
      </c>
      <c r="AZ133" s="163" t="s">
        <v>216</v>
      </c>
      <c r="BA133" s="163">
        <v>0.323598810084819</v>
      </c>
      <c r="BB133" s="163" t="s">
        <v>216</v>
      </c>
      <c r="BC133" s="163" t="s">
        <v>216</v>
      </c>
      <c r="BD133" s="163">
        <v>2.1187427235457801E-2</v>
      </c>
      <c r="BE133" s="163" t="s">
        <v>216</v>
      </c>
      <c r="BF133" s="163" t="s">
        <v>216</v>
      </c>
      <c r="BG133" s="163" t="s">
        <v>216</v>
      </c>
      <c r="BH133" s="163" t="s">
        <v>216</v>
      </c>
      <c r="BI133" s="163" t="s">
        <v>216</v>
      </c>
      <c r="BJ133" s="163" t="s">
        <v>216</v>
      </c>
      <c r="BK133" s="163">
        <v>1.58130230715577E-2</v>
      </c>
      <c r="BL133" s="163" t="s">
        <v>216</v>
      </c>
      <c r="BM133" s="163" t="s">
        <v>216</v>
      </c>
      <c r="BN133" s="163" t="s">
        <v>216</v>
      </c>
      <c r="BO133" s="163" t="s">
        <v>216</v>
      </c>
      <c r="BP133" s="163" t="s">
        <v>216</v>
      </c>
      <c r="BQ133" s="163" t="s">
        <v>216</v>
      </c>
      <c r="BR133" s="163" t="s">
        <v>216</v>
      </c>
      <c r="BS133" s="163" t="s">
        <v>216</v>
      </c>
      <c r="BT133" s="163">
        <v>6.6956363485421999E-3</v>
      </c>
    </row>
    <row r="134" spans="1:72" s="114" customFormat="1" hidden="1">
      <c r="A134" s="110" t="s">
        <v>283</v>
      </c>
      <c r="B134" s="111" t="s">
        <v>357</v>
      </c>
      <c r="C134" s="112" t="s">
        <v>360</v>
      </c>
      <c r="D134" s="113" t="s">
        <v>361</v>
      </c>
      <c r="E134" s="112" t="s">
        <v>377</v>
      </c>
      <c r="F134" s="112" t="s">
        <v>378</v>
      </c>
      <c r="G134" s="163">
        <v>4.0192893197770897E-2</v>
      </c>
      <c r="H134" s="163" t="s">
        <v>216</v>
      </c>
      <c r="I134" s="163" t="s">
        <v>216</v>
      </c>
      <c r="J134" s="163">
        <v>3.3679431971167399E-2</v>
      </c>
      <c r="K134" s="163" t="s">
        <v>216</v>
      </c>
      <c r="L134" s="163" t="s">
        <v>216</v>
      </c>
      <c r="M134" s="163" t="s">
        <v>216</v>
      </c>
      <c r="N134" s="163" t="s">
        <v>216</v>
      </c>
      <c r="O134" s="163" t="s">
        <v>216</v>
      </c>
      <c r="P134" s="163" t="s">
        <v>216</v>
      </c>
      <c r="Q134" s="163" t="s">
        <v>216</v>
      </c>
      <c r="R134" s="163">
        <v>0.142087228491174</v>
      </c>
      <c r="S134" s="163" t="s">
        <v>216</v>
      </c>
      <c r="T134" s="163">
        <v>0.14025974024652799</v>
      </c>
      <c r="U134" s="163" t="s">
        <v>216</v>
      </c>
      <c r="V134" s="163" t="s">
        <v>216</v>
      </c>
      <c r="W134" s="163" t="s">
        <v>216</v>
      </c>
      <c r="X134" s="163" t="s">
        <v>216</v>
      </c>
      <c r="Y134" s="163" t="s">
        <v>216</v>
      </c>
      <c r="Z134" s="163" t="s">
        <v>216</v>
      </c>
      <c r="AA134" s="163" t="s">
        <v>216</v>
      </c>
      <c r="AB134" s="163">
        <v>1.5980024990536901E-2</v>
      </c>
      <c r="AC134" s="163" t="s">
        <v>216</v>
      </c>
      <c r="AD134" s="163" t="s">
        <v>216</v>
      </c>
      <c r="AE134" s="163" t="s">
        <v>216</v>
      </c>
      <c r="AF134" s="163" t="s">
        <v>216</v>
      </c>
      <c r="AG134" s="163" t="s">
        <v>216</v>
      </c>
      <c r="AH134" s="163" t="s">
        <v>216</v>
      </c>
      <c r="AI134" s="163" t="s">
        <v>216</v>
      </c>
      <c r="AJ134" s="163" t="s">
        <v>216</v>
      </c>
      <c r="AK134" s="163" t="s">
        <v>216</v>
      </c>
      <c r="AL134" s="163">
        <v>7.98206278488722E-2</v>
      </c>
      <c r="AM134" s="163" t="s">
        <v>216</v>
      </c>
      <c r="AN134" s="163" t="s">
        <v>216</v>
      </c>
      <c r="AO134" s="163" t="s">
        <v>216</v>
      </c>
      <c r="AP134" s="163" t="s">
        <v>216</v>
      </c>
      <c r="AQ134" s="163" t="s">
        <v>216</v>
      </c>
      <c r="AR134" s="163" t="s">
        <v>216</v>
      </c>
      <c r="AS134" s="163" t="s">
        <v>216</v>
      </c>
      <c r="AT134" s="163" t="s">
        <v>216</v>
      </c>
      <c r="AU134" s="163" t="s">
        <v>216</v>
      </c>
      <c r="AV134" s="163" t="s">
        <v>216</v>
      </c>
      <c r="AW134" s="163" t="s">
        <v>216</v>
      </c>
      <c r="AX134" s="163" t="s">
        <v>216</v>
      </c>
      <c r="AY134" s="163" t="s">
        <v>216</v>
      </c>
      <c r="AZ134" s="163" t="s">
        <v>216</v>
      </c>
      <c r="BA134" s="163" t="s">
        <v>216</v>
      </c>
      <c r="BB134" s="163" t="s">
        <v>216</v>
      </c>
      <c r="BC134" s="163">
        <v>4.06449134445589E-3</v>
      </c>
      <c r="BD134" s="163" t="s">
        <v>216</v>
      </c>
      <c r="BE134" s="163" t="s">
        <v>216</v>
      </c>
      <c r="BF134" s="163" t="s">
        <v>216</v>
      </c>
      <c r="BG134" s="163" t="s">
        <v>216</v>
      </c>
      <c r="BH134" s="163" t="s">
        <v>216</v>
      </c>
      <c r="BI134" s="163" t="s">
        <v>216</v>
      </c>
      <c r="BJ134" s="163" t="s">
        <v>216</v>
      </c>
      <c r="BK134" s="163">
        <v>4.1817511961273904E-3</v>
      </c>
      <c r="BL134" s="163" t="s">
        <v>216</v>
      </c>
      <c r="BM134" s="163">
        <v>5.9461735054135698E-2</v>
      </c>
      <c r="BN134" s="163" t="s">
        <v>216</v>
      </c>
      <c r="BO134" s="163" t="s">
        <v>216</v>
      </c>
      <c r="BP134" s="163">
        <v>0.35545628588908401</v>
      </c>
      <c r="BQ134" s="163" t="s">
        <v>216</v>
      </c>
      <c r="BR134" s="163" t="s">
        <v>216</v>
      </c>
      <c r="BS134" s="163" t="s">
        <v>216</v>
      </c>
      <c r="BT134" s="163">
        <v>7.9209901910891004E-3</v>
      </c>
    </row>
    <row r="135" spans="1:72" s="114" customFormat="1" hidden="1">
      <c r="A135" s="110" t="s">
        <v>283</v>
      </c>
      <c r="B135" s="111" t="s">
        <v>357</v>
      </c>
      <c r="C135" s="112" t="s">
        <v>360</v>
      </c>
      <c r="D135" s="113" t="s">
        <v>361</v>
      </c>
      <c r="E135" s="112" t="s">
        <v>379</v>
      </c>
      <c r="F135" s="112" t="s">
        <v>380</v>
      </c>
      <c r="G135" s="163" t="s">
        <v>216</v>
      </c>
      <c r="H135" s="163" t="s">
        <v>216</v>
      </c>
      <c r="I135" s="163" t="s">
        <v>216</v>
      </c>
      <c r="J135" s="163" t="s">
        <v>216</v>
      </c>
      <c r="K135" s="163" t="s">
        <v>216</v>
      </c>
      <c r="L135" s="163" t="s">
        <v>216</v>
      </c>
      <c r="M135" s="163" t="s">
        <v>216</v>
      </c>
      <c r="N135" s="163" t="s">
        <v>216</v>
      </c>
      <c r="O135" s="163" t="s">
        <v>216</v>
      </c>
      <c r="P135" s="163" t="s">
        <v>216</v>
      </c>
      <c r="Q135" s="163" t="s">
        <v>216</v>
      </c>
      <c r="R135" s="163">
        <v>4.3758712308906003E-2</v>
      </c>
      <c r="S135" s="163">
        <v>1.4741163527689401E-2</v>
      </c>
      <c r="T135" s="163" t="s">
        <v>216</v>
      </c>
      <c r="U135" s="163" t="s">
        <v>216</v>
      </c>
      <c r="V135" s="163" t="s">
        <v>216</v>
      </c>
      <c r="W135" s="163" t="s">
        <v>216</v>
      </c>
      <c r="X135" s="163" t="s">
        <v>216</v>
      </c>
      <c r="Y135" s="163" t="s">
        <v>216</v>
      </c>
      <c r="Z135" s="163" t="s">
        <v>216</v>
      </c>
      <c r="AA135" s="163" t="s">
        <v>216</v>
      </c>
      <c r="AB135" s="163" t="s">
        <v>216</v>
      </c>
      <c r="AC135" s="163" t="s">
        <v>216</v>
      </c>
      <c r="AD135" s="163" t="s">
        <v>216</v>
      </c>
      <c r="AE135" s="163" t="s">
        <v>216</v>
      </c>
      <c r="AF135" s="163">
        <v>9.5260896265672704E-2</v>
      </c>
      <c r="AG135" s="163" t="s">
        <v>216</v>
      </c>
      <c r="AH135" s="163" t="s">
        <v>216</v>
      </c>
      <c r="AI135" s="163" t="s">
        <v>216</v>
      </c>
      <c r="AJ135" s="163" t="s">
        <v>216</v>
      </c>
      <c r="AK135" s="163" t="s">
        <v>216</v>
      </c>
      <c r="AL135" s="163" t="s">
        <v>216</v>
      </c>
      <c r="AM135" s="163" t="s">
        <v>216</v>
      </c>
      <c r="AN135" s="163" t="s">
        <v>216</v>
      </c>
      <c r="AO135" s="163" t="s">
        <v>216</v>
      </c>
      <c r="AP135" s="163" t="s">
        <v>216</v>
      </c>
      <c r="AQ135" s="163" t="s">
        <v>216</v>
      </c>
      <c r="AR135" s="163" t="s">
        <v>216</v>
      </c>
      <c r="AS135" s="163" t="s">
        <v>216</v>
      </c>
      <c r="AT135" s="163" t="s">
        <v>216</v>
      </c>
      <c r="AU135" s="163">
        <v>2.6498049041711401E-2</v>
      </c>
      <c r="AV135" s="163" t="s">
        <v>216</v>
      </c>
      <c r="AW135" s="163" t="s">
        <v>216</v>
      </c>
      <c r="AX135" s="163" t="s">
        <v>216</v>
      </c>
      <c r="AY135" s="163" t="s">
        <v>216</v>
      </c>
      <c r="AZ135" s="163" t="s">
        <v>216</v>
      </c>
      <c r="BA135" s="163" t="s">
        <v>216</v>
      </c>
      <c r="BB135" s="163" t="s">
        <v>216</v>
      </c>
      <c r="BC135" s="163" t="s">
        <v>216</v>
      </c>
      <c r="BD135" s="163">
        <v>5.1621186410365102E-2</v>
      </c>
      <c r="BE135" s="163" t="s">
        <v>216</v>
      </c>
      <c r="BF135" s="163" t="s">
        <v>216</v>
      </c>
      <c r="BG135" s="163" t="s">
        <v>216</v>
      </c>
      <c r="BH135" s="163" t="s">
        <v>216</v>
      </c>
      <c r="BI135" s="163" t="s">
        <v>216</v>
      </c>
      <c r="BJ135" s="163" t="s">
        <v>216</v>
      </c>
      <c r="BK135" s="163" t="s">
        <v>216</v>
      </c>
      <c r="BL135" s="163" t="s">
        <v>216</v>
      </c>
      <c r="BM135" s="163" t="s">
        <v>216</v>
      </c>
      <c r="BN135" s="163" t="s">
        <v>216</v>
      </c>
      <c r="BO135" s="163" t="s">
        <v>216</v>
      </c>
      <c r="BP135" s="163" t="s">
        <v>216</v>
      </c>
      <c r="BQ135" s="163" t="s">
        <v>216</v>
      </c>
      <c r="BR135" s="163" t="s">
        <v>216</v>
      </c>
      <c r="BS135" s="163" t="s">
        <v>216</v>
      </c>
      <c r="BT135" s="163" t="s">
        <v>216</v>
      </c>
    </row>
    <row r="136" spans="1:72" s="114" customFormat="1" hidden="1">
      <c r="A136" s="110" t="s">
        <v>283</v>
      </c>
      <c r="B136" s="111" t="s">
        <v>357</v>
      </c>
      <c r="C136" s="112" t="s">
        <v>381</v>
      </c>
      <c r="D136" s="113" t="s">
        <v>382</v>
      </c>
      <c r="E136" s="112" t="s">
        <v>225</v>
      </c>
      <c r="F136" s="112" t="s">
        <v>362</v>
      </c>
      <c r="G136" s="163">
        <v>2.2779182551723599E-2</v>
      </c>
      <c r="H136" s="163">
        <v>1.8164582566827198E-2</v>
      </c>
      <c r="I136" s="163" t="s">
        <v>216</v>
      </c>
      <c r="J136" s="163">
        <v>5.6035541583148697E-2</v>
      </c>
      <c r="K136" s="163">
        <v>5.3968965972138003E-2</v>
      </c>
      <c r="L136" s="163" t="s">
        <v>216</v>
      </c>
      <c r="M136" s="163">
        <v>7.7450595990554696E-3</v>
      </c>
      <c r="N136" s="163">
        <v>1.3824884794326701E-2</v>
      </c>
      <c r="O136" s="163" t="s">
        <v>216</v>
      </c>
      <c r="P136" s="163" t="s">
        <v>216</v>
      </c>
      <c r="Q136" s="163">
        <v>1.4939773011862899E-2</v>
      </c>
      <c r="R136" s="163">
        <v>1.8965125152102601E-2</v>
      </c>
      <c r="S136" s="163">
        <v>2.51241169107689E-2</v>
      </c>
      <c r="T136" s="163">
        <v>4.5261669025901202E-2</v>
      </c>
      <c r="U136" s="163">
        <v>7.2822821898582205E-2</v>
      </c>
      <c r="V136" s="163">
        <v>1.3169834109824799E-3</v>
      </c>
      <c r="W136" s="163" t="s">
        <v>216</v>
      </c>
      <c r="X136" s="163" t="s">
        <v>216</v>
      </c>
      <c r="Y136" s="163" t="s">
        <v>216</v>
      </c>
      <c r="Z136" s="163">
        <v>3.5050289549833302E-2</v>
      </c>
      <c r="AA136" s="163" t="s">
        <v>216</v>
      </c>
      <c r="AB136" s="163" t="s">
        <v>216</v>
      </c>
      <c r="AC136" s="163" t="s">
        <v>216</v>
      </c>
      <c r="AD136" s="163">
        <v>7.4338011984665303E-2</v>
      </c>
      <c r="AE136" s="163">
        <v>0.204487179494102</v>
      </c>
      <c r="AF136" s="163">
        <v>0.21738664072862901</v>
      </c>
      <c r="AG136" s="163">
        <v>3.8113198100336497E-2</v>
      </c>
      <c r="AH136" s="163" t="s">
        <v>216</v>
      </c>
      <c r="AI136" s="163" t="s">
        <v>216</v>
      </c>
      <c r="AJ136" s="163">
        <v>6.4162245793824802E-3</v>
      </c>
      <c r="AK136" s="163">
        <v>2.8454217127499098E-2</v>
      </c>
      <c r="AL136" s="163" t="s">
        <v>216</v>
      </c>
      <c r="AM136" s="163">
        <v>0.166358595135776</v>
      </c>
      <c r="AN136" s="163" t="s">
        <v>216</v>
      </c>
      <c r="AO136" s="163" t="s">
        <v>216</v>
      </c>
      <c r="AP136" s="163" t="s">
        <v>216</v>
      </c>
      <c r="AQ136" s="163" t="s">
        <v>216</v>
      </c>
      <c r="AR136" s="163">
        <v>0.15061207308556199</v>
      </c>
      <c r="AS136" s="163">
        <v>5.8970033044805997E-2</v>
      </c>
      <c r="AT136" s="163">
        <v>1.9977616192084699E-2</v>
      </c>
      <c r="AU136" s="163">
        <v>1.87768512207853E-3</v>
      </c>
      <c r="AV136" s="163">
        <v>0.11755758951879799</v>
      </c>
      <c r="AW136" s="163">
        <v>4.5987256088057801E-2</v>
      </c>
      <c r="AX136" s="163">
        <v>2.6642345968070299E-2</v>
      </c>
      <c r="AY136" s="163" t="s">
        <v>216</v>
      </c>
      <c r="AZ136" s="163" t="s">
        <v>216</v>
      </c>
      <c r="BA136" s="163" t="s">
        <v>216</v>
      </c>
      <c r="BB136" s="163" t="s">
        <v>216</v>
      </c>
      <c r="BC136" s="163" t="s">
        <v>216</v>
      </c>
      <c r="BD136" s="163">
        <v>8.92510671320699E-2</v>
      </c>
      <c r="BE136" s="163">
        <v>5.2511415530939097E-2</v>
      </c>
      <c r="BF136" s="163" t="s">
        <v>216</v>
      </c>
      <c r="BG136" s="163">
        <v>4.66445869928271E-2</v>
      </c>
      <c r="BH136" s="163" t="s">
        <v>216</v>
      </c>
      <c r="BI136" s="163">
        <v>8.5701532966287707E-3</v>
      </c>
      <c r="BJ136" s="163" t="s">
        <v>216</v>
      </c>
      <c r="BK136" s="163" t="s">
        <v>216</v>
      </c>
      <c r="BL136" s="163">
        <v>9.4564751246160997E-2</v>
      </c>
      <c r="BM136" s="163">
        <v>2.5328192597446498E-3</v>
      </c>
      <c r="BN136" s="163" t="s">
        <v>216</v>
      </c>
      <c r="BO136" s="163" t="s">
        <v>216</v>
      </c>
      <c r="BP136" s="163" t="s">
        <v>216</v>
      </c>
      <c r="BQ136" s="163">
        <v>0.19823434991089101</v>
      </c>
      <c r="BR136" s="163" t="s">
        <v>216</v>
      </c>
      <c r="BS136" s="163" t="s">
        <v>216</v>
      </c>
      <c r="BT136" s="163">
        <v>2.93133866240981E-2</v>
      </c>
    </row>
    <row r="137" spans="1:72" s="114" customFormat="1" hidden="1">
      <c r="A137" s="110" t="s">
        <v>283</v>
      </c>
      <c r="B137" s="111" t="s">
        <v>357</v>
      </c>
      <c r="C137" s="112" t="s">
        <v>381</v>
      </c>
      <c r="D137" s="113" t="s">
        <v>382</v>
      </c>
      <c r="E137" s="112" t="s">
        <v>365</v>
      </c>
      <c r="F137" s="112" t="s">
        <v>366</v>
      </c>
      <c r="G137" s="163" t="s">
        <v>216</v>
      </c>
      <c r="H137" s="163">
        <v>0.37973752036101199</v>
      </c>
      <c r="I137" s="163">
        <v>9.8024682870955199E-2</v>
      </c>
      <c r="J137" s="163">
        <v>0.17965972047672901</v>
      </c>
      <c r="K137" s="163">
        <v>4.5753588517688397E-2</v>
      </c>
      <c r="L137" s="163">
        <v>0.15739734603292899</v>
      </c>
      <c r="M137" s="163">
        <v>0.112589241478935</v>
      </c>
      <c r="N137" s="163" t="s">
        <v>216</v>
      </c>
      <c r="O137" s="163">
        <v>5.72327815845768E-2</v>
      </c>
      <c r="P137" s="163" t="s">
        <v>216</v>
      </c>
      <c r="Q137" s="163">
        <v>1.39786202529913E-2</v>
      </c>
      <c r="R137" s="163" t="s">
        <v>216</v>
      </c>
      <c r="S137" s="163">
        <v>0.33884882635908098</v>
      </c>
      <c r="T137" s="163" t="s">
        <v>216</v>
      </c>
      <c r="U137" s="163">
        <v>1.41945833840807E-2</v>
      </c>
      <c r="V137" s="163">
        <v>8.0137556715760005E-3</v>
      </c>
      <c r="W137" s="163">
        <v>7.4691860331811299E-2</v>
      </c>
      <c r="X137" s="163" t="s">
        <v>216</v>
      </c>
      <c r="Y137" s="163">
        <v>2.6425568426668999E-2</v>
      </c>
      <c r="Z137" s="163">
        <v>7.1480963139511994E-2</v>
      </c>
      <c r="AA137" s="163" t="s">
        <v>216</v>
      </c>
      <c r="AB137" s="163">
        <v>2.1417213274220699E-2</v>
      </c>
      <c r="AC137" s="163" t="s">
        <v>216</v>
      </c>
      <c r="AD137" s="163">
        <v>6.4037914653571906E-2</v>
      </c>
      <c r="AE137" s="163" t="s">
        <v>216</v>
      </c>
      <c r="AF137" s="163">
        <v>5.6667865800948902E-2</v>
      </c>
      <c r="AG137" s="163">
        <v>5.0597929333181101E-2</v>
      </c>
      <c r="AH137" s="163">
        <v>2.9796530185323099E-2</v>
      </c>
      <c r="AI137" s="163" t="s">
        <v>216</v>
      </c>
      <c r="AJ137" s="163">
        <v>0.243587425830118</v>
      </c>
      <c r="AK137" s="163" t="s">
        <v>216</v>
      </c>
      <c r="AL137" s="163" t="s">
        <v>216</v>
      </c>
      <c r="AM137" s="163" t="s">
        <v>216</v>
      </c>
      <c r="AN137" s="163">
        <v>1.75185657646212E-2</v>
      </c>
      <c r="AO137" s="163" t="s">
        <v>216</v>
      </c>
      <c r="AP137" s="163">
        <v>6.3636700542991406E-2</v>
      </c>
      <c r="AQ137" s="163" t="s">
        <v>216</v>
      </c>
      <c r="AR137" s="163" t="s">
        <v>216</v>
      </c>
      <c r="AS137" s="163">
        <v>8.4635679297659402E-2</v>
      </c>
      <c r="AT137" s="163">
        <v>0.18784784303138</v>
      </c>
      <c r="AU137" s="163">
        <v>0.44099652492303298</v>
      </c>
      <c r="AV137" s="163">
        <v>4.0297526679595998E-2</v>
      </c>
      <c r="AW137" s="163">
        <v>0.13053282127410601</v>
      </c>
      <c r="AX137" s="163">
        <v>0.28286358533825001</v>
      </c>
      <c r="AY137" s="163">
        <v>0.228981968159648</v>
      </c>
      <c r="AZ137" s="163">
        <v>0.16105213336789101</v>
      </c>
      <c r="BA137" s="163">
        <v>1.00515024679494E-2</v>
      </c>
      <c r="BB137" s="163">
        <v>0.15706618962015301</v>
      </c>
      <c r="BC137" s="163" t="s">
        <v>216</v>
      </c>
      <c r="BD137" s="163" t="s">
        <v>216</v>
      </c>
      <c r="BE137" s="163" t="s">
        <v>216</v>
      </c>
      <c r="BF137" s="163">
        <v>0.23108030047703501</v>
      </c>
      <c r="BG137" s="163">
        <v>0.17639640771002901</v>
      </c>
      <c r="BH137" s="163">
        <v>0.15154686969136499</v>
      </c>
      <c r="BI137" s="163">
        <v>0.11548207057844601</v>
      </c>
      <c r="BJ137" s="163" t="s">
        <v>216</v>
      </c>
      <c r="BK137" s="163">
        <v>0.13772641999207699</v>
      </c>
      <c r="BL137" s="163" t="s">
        <v>216</v>
      </c>
      <c r="BM137" s="163">
        <v>0.31960420510989501</v>
      </c>
      <c r="BN137" s="163">
        <v>2.0267248418544902E-2</v>
      </c>
      <c r="BO137" s="163">
        <v>0.44863206012826101</v>
      </c>
      <c r="BP137" s="163" t="s">
        <v>216</v>
      </c>
      <c r="BQ137" s="163">
        <v>0.117977528071028</v>
      </c>
      <c r="BR137" s="163" t="s">
        <v>216</v>
      </c>
      <c r="BS137" s="163">
        <v>7.8632710657100299E-2</v>
      </c>
      <c r="BT137" s="163">
        <v>0.108681570764508</v>
      </c>
    </row>
    <row r="138" spans="1:72" s="114" customFormat="1" hidden="1">
      <c r="A138" s="110" t="s">
        <v>283</v>
      </c>
      <c r="B138" s="111" t="s">
        <v>357</v>
      </c>
      <c r="C138" s="112" t="s">
        <v>381</v>
      </c>
      <c r="D138" s="113" t="s">
        <v>382</v>
      </c>
      <c r="E138" s="112" t="s">
        <v>367</v>
      </c>
      <c r="F138" s="112" t="s">
        <v>368</v>
      </c>
      <c r="G138" s="163">
        <v>0.251496784255339</v>
      </c>
      <c r="H138" s="163">
        <v>0.12277677085152899</v>
      </c>
      <c r="I138" s="163">
        <v>9.5075757581117304E-2</v>
      </c>
      <c r="J138" s="163">
        <v>0.21365943907587301</v>
      </c>
      <c r="K138" s="163">
        <v>0.37460958266438099</v>
      </c>
      <c r="L138" s="163">
        <v>7.6910960702786302E-2</v>
      </c>
      <c r="M138" s="163">
        <v>6.6371211867320701E-2</v>
      </c>
      <c r="N138" s="163">
        <v>0.29430363544198601</v>
      </c>
      <c r="O138" s="163">
        <v>0.16618791398576199</v>
      </c>
      <c r="P138" s="163" t="s">
        <v>216</v>
      </c>
      <c r="Q138" s="163">
        <v>0.31509065987762802</v>
      </c>
      <c r="R138" s="163">
        <v>0.27243125597245899</v>
      </c>
      <c r="S138" s="163">
        <v>0.100998512775532</v>
      </c>
      <c r="T138" s="163" t="s">
        <v>216</v>
      </c>
      <c r="U138" s="163">
        <v>0.24091848705126601</v>
      </c>
      <c r="V138" s="163">
        <v>0.28600038971116898</v>
      </c>
      <c r="W138" s="163">
        <v>0.20511362330042399</v>
      </c>
      <c r="X138" s="163">
        <v>0.52140463833922601</v>
      </c>
      <c r="Y138" s="163">
        <v>0.21889333614804901</v>
      </c>
      <c r="Z138" s="163">
        <v>0.19260649799146601</v>
      </c>
      <c r="AA138" s="163" t="s">
        <v>216</v>
      </c>
      <c r="AB138" s="163">
        <v>0.318077916884482</v>
      </c>
      <c r="AC138" s="163">
        <v>4.79511769678743E-2</v>
      </c>
      <c r="AD138" s="163">
        <v>0.27608109375661499</v>
      </c>
      <c r="AE138" s="163" t="s">
        <v>216</v>
      </c>
      <c r="AF138" s="163">
        <v>0.15948978636229799</v>
      </c>
      <c r="AG138" s="163">
        <v>5.5781568879917698E-2</v>
      </c>
      <c r="AH138" s="163">
        <v>0.51497231197895299</v>
      </c>
      <c r="AI138" s="163">
        <v>0.33033675899266801</v>
      </c>
      <c r="AJ138" s="163">
        <v>0.10985057957524801</v>
      </c>
      <c r="AK138" s="163">
        <v>0.131238857543826</v>
      </c>
      <c r="AL138" s="163">
        <v>0.45381165914822902</v>
      </c>
      <c r="AM138" s="163" t="s">
        <v>216</v>
      </c>
      <c r="AN138" s="163">
        <v>0.110262032305387</v>
      </c>
      <c r="AO138" s="163">
        <v>0.16726487861652101</v>
      </c>
      <c r="AP138" s="163">
        <v>0.54624643548233498</v>
      </c>
      <c r="AQ138" s="163">
        <v>0.56512677614929296</v>
      </c>
      <c r="AR138" s="163">
        <v>0.42528352890436399</v>
      </c>
      <c r="AS138" s="163">
        <v>0.26416122711583101</v>
      </c>
      <c r="AT138" s="163">
        <v>0.14994947057795899</v>
      </c>
      <c r="AU138" s="163">
        <v>8.7724112499196899E-2</v>
      </c>
      <c r="AV138" s="163">
        <v>0.42952692124123498</v>
      </c>
      <c r="AW138" s="163">
        <v>0.51953776304492805</v>
      </c>
      <c r="AX138" s="163">
        <v>2.33129018064871E-2</v>
      </c>
      <c r="AY138" s="163">
        <v>8.4360751607752402E-2</v>
      </c>
      <c r="AZ138" s="163">
        <v>0.23809972117960901</v>
      </c>
      <c r="BA138" s="163">
        <v>4.1352718155940403E-2</v>
      </c>
      <c r="BB138" s="163" t="s">
        <v>216</v>
      </c>
      <c r="BC138" s="163">
        <v>0.53469722849849199</v>
      </c>
      <c r="BD138" s="163">
        <v>0.163697062776199</v>
      </c>
      <c r="BE138" s="163">
        <v>0.25120678409549102</v>
      </c>
      <c r="BF138" s="163">
        <v>0.42865395723455002</v>
      </c>
      <c r="BG138" s="163">
        <v>9.1055900518537097E-2</v>
      </c>
      <c r="BH138" s="163">
        <v>0.29245574978786298</v>
      </c>
      <c r="BI138" s="163">
        <v>0.18520370716343301</v>
      </c>
      <c r="BJ138" s="163">
        <v>7.7258416017828097E-2</v>
      </c>
      <c r="BK138" s="163" t="s">
        <v>216</v>
      </c>
      <c r="BL138" s="163" t="s">
        <v>216</v>
      </c>
      <c r="BM138" s="163">
        <v>0.225384760861921</v>
      </c>
      <c r="BN138" s="163">
        <v>0.57623418966492701</v>
      </c>
      <c r="BO138" s="163">
        <v>0.22431603006413001</v>
      </c>
      <c r="BP138" s="163">
        <v>0.18954303790977201</v>
      </c>
      <c r="BQ138" s="163">
        <v>0.38844301768575301</v>
      </c>
      <c r="BR138" s="163">
        <v>0.57051060943624299</v>
      </c>
      <c r="BS138" s="163">
        <v>0.515233835878392</v>
      </c>
      <c r="BT138" s="163">
        <v>0.13185401418923001</v>
      </c>
    </row>
    <row r="139" spans="1:72" s="114" customFormat="1" hidden="1">
      <c r="A139" s="110" t="s">
        <v>283</v>
      </c>
      <c r="B139" s="111" t="s">
        <v>357</v>
      </c>
      <c r="C139" s="112" t="s">
        <v>381</v>
      </c>
      <c r="D139" s="113" t="s">
        <v>382</v>
      </c>
      <c r="E139" s="112" t="s">
        <v>369</v>
      </c>
      <c r="F139" s="112" t="s">
        <v>370</v>
      </c>
      <c r="G139" s="163">
        <v>0.28425036634698497</v>
      </c>
      <c r="H139" s="163">
        <v>0.32625207957782199</v>
      </c>
      <c r="I139" s="163">
        <v>0.75629945114663799</v>
      </c>
      <c r="J139" s="163">
        <v>0.15942794552688699</v>
      </c>
      <c r="K139" s="163">
        <v>0.287048112711346</v>
      </c>
      <c r="L139" s="163">
        <v>0.56313306070303104</v>
      </c>
      <c r="M139" s="163">
        <v>0.320816909730686</v>
      </c>
      <c r="N139" s="163">
        <v>0.21568527053349901</v>
      </c>
      <c r="O139" s="163">
        <v>0.29391747983836702</v>
      </c>
      <c r="P139" s="163">
        <v>0.28190479683038799</v>
      </c>
      <c r="Q139" s="163">
        <v>0.25908934541824002</v>
      </c>
      <c r="R139" s="163">
        <v>0.139974144063747</v>
      </c>
      <c r="S139" s="163">
        <v>0.39635233000821701</v>
      </c>
      <c r="T139" s="163">
        <v>0.45827439883257698</v>
      </c>
      <c r="U139" s="163">
        <v>0.40412309616312803</v>
      </c>
      <c r="V139" s="163">
        <v>5.09265565823009E-2</v>
      </c>
      <c r="W139" s="163">
        <v>0.40621304288872101</v>
      </c>
      <c r="X139" s="163">
        <v>0.21544715451157101</v>
      </c>
      <c r="Y139" s="163">
        <v>0.530424966776044</v>
      </c>
      <c r="Z139" s="163">
        <v>0.468315623311576</v>
      </c>
      <c r="AA139" s="163">
        <v>0.51577739529376498</v>
      </c>
      <c r="AB139" s="163">
        <v>0.22699264565726299</v>
      </c>
      <c r="AC139" s="163" t="s">
        <v>216</v>
      </c>
      <c r="AD139" s="163">
        <v>6.4857842902841106E-2</v>
      </c>
      <c r="AE139" s="163">
        <v>0.53034188033726504</v>
      </c>
      <c r="AF139" s="163">
        <v>0.142372080878713</v>
      </c>
      <c r="AG139" s="163">
        <v>0.67680231694057602</v>
      </c>
      <c r="AH139" s="163">
        <v>0.29255292570799601</v>
      </c>
      <c r="AI139" s="163">
        <v>0.33267651174439899</v>
      </c>
      <c r="AJ139" s="163">
        <v>0.36657953054044001</v>
      </c>
      <c r="AK139" s="163">
        <v>0.14972987262668599</v>
      </c>
      <c r="AL139" s="163">
        <v>0.225560538051811</v>
      </c>
      <c r="AM139" s="163" t="s">
        <v>216</v>
      </c>
      <c r="AN139" s="163">
        <v>0.161996406367862</v>
      </c>
      <c r="AO139" s="163">
        <v>0.28298454889583202</v>
      </c>
      <c r="AP139" s="163">
        <v>0.39011686397467299</v>
      </c>
      <c r="AQ139" s="163">
        <v>0.17702663118346801</v>
      </c>
      <c r="AR139" s="163">
        <v>0.145984641244463</v>
      </c>
      <c r="AS139" s="163">
        <v>0.45645774173375903</v>
      </c>
      <c r="AT139" s="163">
        <v>0.42725852460560998</v>
      </c>
      <c r="AU139" s="163">
        <v>0.31649563148393201</v>
      </c>
      <c r="AV139" s="163">
        <v>0.261456368518656</v>
      </c>
      <c r="AW139" s="163">
        <v>0.150244766666951</v>
      </c>
      <c r="AX139" s="163">
        <v>0.27103753256866198</v>
      </c>
      <c r="AY139" s="163" t="s">
        <v>216</v>
      </c>
      <c r="AZ139" s="163">
        <v>0.318713140678204</v>
      </c>
      <c r="BA139" s="163">
        <v>0.60998996349131296</v>
      </c>
      <c r="BB139" s="163">
        <v>0.64472271914990298</v>
      </c>
      <c r="BC139" s="163">
        <v>0.35613716315580501</v>
      </c>
      <c r="BD139" s="163">
        <v>0.35747106153144598</v>
      </c>
      <c r="BE139" s="163">
        <v>0.101239399842514</v>
      </c>
      <c r="BF139" s="163">
        <v>3.8128249537706299E-2</v>
      </c>
      <c r="BG139" s="163">
        <v>0.46924395649214301</v>
      </c>
      <c r="BH139" s="163">
        <v>0.13148191044405</v>
      </c>
      <c r="BI139" s="163">
        <v>0.123995780794868</v>
      </c>
      <c r="BJ139" s="163">
        <v>0.44915096214429101</v>
      </c>
      <c r="BK139" s="163">
        <v>0.47714820875014202</v>
      </c>
      <c r="BL139" s="163">
        <v>9.4564751246160997E-2</v>
      </c>
      <c r="BM139" s="163">
        <v>0.248529851404586</v>
      </c>
      <c r="BN139" s="163">
        <v>0.26324910276361302</v>
      </c>
      <c r="BO139" s="163">
        <v>0.32705190980760901</v>
      </c>
      <c r="BP139" s="163">
        <v>0.51228427009701705</v>
      </c>
      <c r="BQ139" s="163">
        <v>0.101123595489453</v>
      </c>
      <c r="BR139" s="163">
        <v>0.23086320768760299</v>
      </c>
      <c r="BS139" s="163">
        <v>0.118568949056471</v>
      </c>
      <c r="BT139" s="163">
        <v>0.60179386595692597</v>
      </c>
    </row>
    <row r="140" spans="1:72" s="114" customFormat="1" hidden="1">
      <c r="A140" s="110" t="s">
        <v>283</v>
      </c>
      <c r="B140" s="111" t="s">
        <v>357</v>
      </c>
      <c r="C140" s="112" t="s">
        <v>381</v>
      </c>
      <c r="D140" s="113" t="s">
        <v>382</v>
      </c>
      <c r="E140" s="112" t="s">
        <v>371</v>
      </c>
      <c r="F140" s="112" t="s">
        <v>372</v>
      </c>
      <c r="G140" s="163">
        <v>6.5028456344176006E-2</v>
      </c>
      <c r="H140" s="163">
        <v>7.4716148164396701E-2</v>
      </c>
      <c r="I140" s="163">
        <v>4.0550169822112903E-2</v>
      </c>
      <c r="J140" s="163">
        <v>0.14918959773420001</v>
      </c>
      <c r="K140" s="163">
        <v>4.5753588517688397E-2</v>
      </c>
      <c r="L140" s="163">
        <v>8.28384370352927E-2</v>
      </c>
      <c r="M140" s="163">
        <v>7.8661389873935103E-2</v>
      </c>
      <c r="N140" s="163">
        <v>0.27209848097087602</v>
      </c>
      <c r="O140" s="163">
        <v>0.40594942858692001</v>
      </c>
      <c r="P140" s="163">
        <v>0.50984940151148495</v>
      </c>
      <c r="Q140" s="163">
        <v>0.13310269258486401</v>
      </c>
      <c r="R140" s="163">
        <v>8.4500260712902495E-2</v>
      </c>
      <c r="S140" s="163">
        <v>8.0278988483268005E-2</v>
      </c>
      <c r="T140" s="163">
        <v>0.34606317776964801</v>
      </c>
      <c r="U140" s="163">
        <v>0.20641204308847</v>
      </c>
      <c r="V140" s="163">
        <v>0.52108680879279901</v>
      </c>
      <c r="W140" s="163">
        <v>0.211261182553764</v>
      </c>
      <c r="X140" s="163">
        <v>0.187398373988265</v>
      </c>
      <c r="Y140" s="163">
        <v>0.224256128649238</v>
      </c>
      <c r="Z140" s="163">
        <v>6.0042669901198699E-2</v>
      </c>
      <c r="AA140" s="163">
        <v>0.33333333334746101</v>
      </c>
      <c r="AB140" s="163">
        <v>0.43351222418403401</v>
      </c>
      <c r="AC140" s="163">
        <v>0.79511769837786195</v>
      </c>
      <c r="AD140" s="163">
        <v>0.13645764878087599</v>
      </c>
      <c r="AE140" s="163">
        <v>0.26517094016863302</v>
      </c>
      <c r="AF140" s="163">
        <v>7.5014559849916604E-2</v>
      </c>
      <c r="AG140" s="163">
        <v>4.1615507322156201E-2</v>
      </c>
      <c r="AH140" s="163">
        <v>0.162678232127728</v>
      </c>
      <c r="AI140" s="163">
        <v>6.6499702702655398E-3</v>
      </c>
      <c r="AJ140" s="163">
        <v>0.10605225212276299</v>
      </c>
      <c r="AK140" s="163">
        <v>0.38457023744582802</v>
      </c>
      <c r="AL140" s="163">
        <v>3.04932735628912E-2</v>
      </c>
      <c r="AM140" s="163">
        <v>0.719038817083405</v>
      </c>
      <c r="AN140" s="163">
        <v>0.585596154042061</v>
      </c>
      <c r="AO140" s="163">
        <v>0.52771554211651595</v>
      </c>
      <c r="AP140" s="163" t="s">
        <v>216</v>
      </c>
      <c r="AQ140" s="163">
        <v>0.20180447479738001</v>
      </c>
      <c r="AR140" s="163">
        <v>0.142116020986741</v>
      </c>
      <c r="AS140" s="163">
        <v>8.15281134506744E-2</v>
      </c>
      <c r="AT140" s="163">
        <v>0.188434252932838</v>
      </c>
      <c r="AU140" s="163">
        <v>3.7452961381169901E-2</v>
      </c>
      <c r="AV140" s="163">
        <v>0.14489490577417599</v>
      </c>
      <c r="AW140" s="163">
        <v>0.118259779111082</v>
      </c>
      <c r="AX140" s="163">
        <v>7.5017746814749001E-2</v>
      </c>
      <c r="AY140" s="163">
        <v>0.59248713896451999</v>
      </c>
      <c r="AZ140" s="163">
        <v>0.231930727678306</v>
      </c>
      <c r="BA140" s="163">
        <v>0.23924834886671201</v>
      </c>
      <c r="BB140" s="163">
        <v>0.19821109122994399</v>
      </c>
      <c r="BC140" s="163">
        <v>0.10916560834570301</v>
      </c>
      <c r="BD140" s="163">
        <v>0.12956492443763801</v>
      </c>
      <c r="BE140" s="163">
        <v>0.32150467493595603</v>
      </c>
      <c r="BF140" s="163">
        <v>0.26054303867851097</v>
      </c>
      <c r="BG140" s="163">
        <v>0.202625414000281</v>
      </c>
      <c r="BH140" s="163">
        <v>7.2892672598087599E-2</v>
      </c>
      <c r="BI140" s="163">
        <v>0.37879527456726098</v>
      </c>
      <c r="BJ140" s="163">
        <v>0.29921639882179901</v>
      </c>
      <c r="BK140" s="163" t="s">
        <v>216</v>
      </c>
      <c r="BL140" s="163">
        <v>0.57041379678289195</v>
      </c>
      <c r="BM140" s="163">
        <v>0.110566367295251</v>
      </c>
      <c r="BN140" s="163">
        <v>0.119982210734369</v>
      </c>
      <c r="BO140" s="163" t="s">
        <v>216</v>
      </c>
      <c r="BP140" s="163">
        <v>0.25638394522153302</v>
      </c>
      <c r="BQ140" s="163" t="s">
        <v>216</v>
      </c>
      <c r="BR140" s="163">
        <v>0.115042245770362</v>
      </c>
      <c r="BS140" s="163">
        <v>0.26919476019375399</v>
      </c>
      <c r="BT140" s="163">
        <v>7.4891924332111601E-2</v>
      </c>
    </row>
    <row r="141" spans="1:72" s="114" customFormat="1" hidden="1">
      <c r="A141" s="110" t="s">
        <v>283</v>
      </c>
      <c r="B141" s="111" t="s">
        <v>357</v>
      </c>
      <c r="C141" s="112" t="s">
        <v>381</v>
      </c>
      <c r="D141" s="113" t="s">
        <v>382</v>
      </c>
      <c r="E141" s="112" t="s">
        <v>375</v>
      </c>
      <c r="F141" s="112" t="s">
        <v>376</v>
      </c>
      <c r="G141" s="163">
        <v>0.18303662281654601</v>
      </c>
      <c r="H141" s="163" t="s">
        <v>216</v>
      </c>
      <c r="I141" s="163" t="s">
        <v>216</v>
      </c>
      <c r="J141" s="163">
        <v>0.179948867023382</v>
      </c>
      <c r="K141" s="163" t="s">
        <v>216</v>
      </c>
      <c r="L141" s="163" t="s">
        <v>216</v>
      </c>
      <c r="M141" s="163">
        <v>1.0597769961390301E-2</v>
      </c>
      <c r="N141" s="163">
        <v>5.1011264715829202E-2</v>
      </c>
      <c r="O141" s="163" t="s">
        <v>216</v>
      </c>
      <c r="P141" s="163" t="s">
        <v>216</v>
      </c>
      <c r="Q141" s="163">
        <v>1.0841770272762201E-2</v>
      </c>
      <c r="R141" s="163">
        <v>0.29925761590253802</v>
      </c>
      <c r="S141" s="163" t="s">
        <v>216</v>
      </c>
      <c r="T141" s="163" t="s">
        <v>216</v>
      </c>
      <c r="U141" s="163">
        <v>1.17588606791936E-2</v>
      </c>
      <c r="V141" s="163" t="s">
        <v>216</v>
      </c>
      <c r="W141" s="163">
        <v>3.1561311557703697E-2</v>
      </c>
      <c r="X141" s="163" t="s">
        <v>216</v>
      </c>
      <c r="Y141" s="163" t="s">
        <v>216</v>
      </c>
      <c r="Z141" s="163" t="s">
        <v>216</v>
      </c>
      <c r="AA141" s="163" t="s">
        <v>216</v>
      </c>
      <c r="AB141" s="163" t="s">
        <v>216</v>
      </c>
      <c r="AC141" s="163" t="s">
        <v>216</v>
      </c>
      <c r="AD141" s="163" t="s">
        <v>216</v>
      </c>
      <c r="AE141" s="163" t="s">
        <v>216</v>
      </c>
      <c r="AF141" s="163">
        <v>8.2671598671037003E-2</v>
      </c>
      <c r="AG141" s="163">
        <v>2.1474365108019599E-2</v>
      </c>
      <c r="AH141" s="163" t="s">
        <v>216</v>
      </c>
      <c r="AI141" s="163" t="s">
        <v>216</v>
      </c>
      <c r="AJ141" s="163">
        <v>2.5074421705210102E-2</v>
      </c>
      <c r="AK141" s="163">
        <v>1.52457419127793E-3</v>
      </c>
      <c r="AL141" s="163">
        <v>7.98206278488722E-2</v>
      </c>
      <c r="AM141" s="163">
        <v>0.114602587780819</v>
      </c>
      <c r="AN141" s="163">
        <v>7.7542975383339999E-2</v>
      </c>
      <c r="AO141" s="163">
        <v>1.4375720419113299E-2</v>
      </c>
      <c r="AP141" s="163" t="s">
        <v>216</v>
      </c>
      <c r="AQ141" s="163" t="s">
        <v>216</v>
      </c>
      <c r="AR141" s="163" t="s">
        <v>216</v>
      </c>
      <c r="AS141" s="163" t="s">
        <v>216</v>
      </c>
      <c r="AT141" s="163">
        <v>1.9977616192084699E-2</v>
      </c>
      <c r="AU141" s="163">
        <v>8.9302361208545896E-3</v>
      </c>
      <c r="AV141" s="163" t="s">
        <v>216</v>
      </c>
      <c r="AW141" s="163" t="s">
        <v>216</v>
      </c>
      <c r="AX141" s="163" t="s">
        <v>216</v>
      </c>
      <c r="AY141" s="163">
        <v>9.4170141268079696E-2</v>
      </c>
      <c r="AZ141" s="163">
        <v>3.4328022127436401E-2</v>
      </c>
      <c r="BA141" s="163" t="s">
        <v>216</v>
      </c>
      <c r="BB141" s="163" t="s">
        <v>216</v>
      </c>
      <c r="BC141" s="163" t="s">
        <v>216</v>
      </c>
      <c r="BD141" s="163">
        <v>0.12822188490873801</v>
      </c>
      <c r="BE141" s="163" t="s">
        <v>216</v>
      </c>
      <c r="BF141" s="163" t="s">
        <v>216</v>
      </c>
      <c r="BG141" s="163">
        <v>1.40337342861835E-2</v>
      </c>
      <c r="BH141" s="163">
        <v>7.8654197093277103E-2</v>
      </c>
      <c r="BI141" s="163" t="s">
        <v>216</v>
      </c>
      <c r="BJ141" s="163">
        <v>0.13024247524841001</v>
      </c>
      <c r="BK141" s="163">
        <v>5.73774257255385E-2</v>
      </c>
      <c r="BL141" s="163" t="s">
        <v>216</v>
      </c>
      <c r="BM141" s="163" t="s">
        <v>216</v>
      </c>
      <c r="BN141" s="163" t="s">
        <v>216</v>
      </c>
      <c r="BO141" s="163" t="s">
        <v>216</v>
      </c>
      <c r="BP141" s="163" t="s">
        <v>216</v>
      </c>
      <c r="BQ141" s="163">
        <v>9.71107544214381E-2</v>
      </c>
      <c r="BR141" s="163" t="s">
        <v>216</v>
      </c>
      <c r="BS141" s="163">
        <v>1.8369744214282401E-2</v>
      </c>
      <c r="BT141" s="163">
        <v>4.1252257367712798E-2</v>
      </c>
    </row>
    <row r="142" spans="1:72" s="114" customFormat="1" hidden="1">
      <c r="A142" s="110" t="s">
        <v>283</v>
      </c>
      <c r="B142" s="111" t="s">
        <v>357</v>
      </c>
      <c r="C142" s="112" t="s">
        <v>381</v>
      </c>
      <c r="D142" s="113" t="s">
        <v>382</v>
      </c>
      <c r="E142" s="112" t="s">
        <v>377</v>
      </c>
      <c r="F142" s="112" t="s">
        <v>378</v>
      </c>
      <c r="G142" s="163" t="s">
        <v>216</v>
      </c>
      <c r="H142" s="163">
        <v>3.1175035889307199E-3</v>
      </c>
      <c r="I142" s="163" t="s">
        <v>216</v>
      </c>
      <c r="J142" s="163">
        <v>1.7729468811340798E-2</v>
      </c>
      <c r="K142" s="163">
        <v>0.106534090908196</v>
      </c>
      <c r="L142" s="163" t="s">
        <v>216</v>
      </c>
      <c r="M142" s="163">
        <v>2.7624296046872099E-3</v>
      </c>
      <c r="N142" s="163">
        <v>7.0127154777522793E-2</v>
      </c>
      <c r="O142" s="163">
        <v>8.2061015783093799E-3</v>
      </c>
      <c r="P142" s="163">
        <v>0.20824580165812701</v>
      </c>
      <c r="Q142" s="163">
        <v>1.0719818193893499E-2</v>
      </c>
      <c r="R142" s="163">
        <v>8.1936194215452895E-2</v>
      </c>
      <c r="S142" s="163" t="s">
        <v>216</v>
      </c>
      <c r="T142" s="163" t="s">
        <v>216</v>
      </c>
      <c r="U142" s="163">
        <v>1.41945833840807E-2</v>
      </c>
      <c r="V142" s="163" t="s">
        <v>216</v>
      </c>
      <c r="W142" s="163">
        <v>5.030243734272E-4</v>
      </c>
      <c r="X142" s="163" t="s">
        <v>216</v>
      </c>
      <c r="Y142" s="163" t="s">
        <v>216</v>
      </c>
      <c r="Z142" s="163" t="s">
        <v>216</v>
      </c>
      <c r="AA142" s="163" t="s">
        <v>216</v>
      </c>
      <c r="AB142" s="163" t="s">
        <v>216</v>
      </c>
      <c r="AC142" s="163" t="s">
        <v>216</v>
      </c>
      <c r="AD142" s="163" t="s">
        <v>216</v>
      </c>
      <c r="AE142" s="163" t="s">
        <v>216</v>
      </c>
      <c r="AF142" s="163" t="s">
        <v>216</v>
      </c>
      <c r="AG142" s="163">
        <v>1.04558170610526E-2</v>
      </c>
      <c r="AH142" s="163" t="s">
        <v>216</v>
      </c>
      <c r="AI142" s="163">
        <v>0.33033675899266801</v>
      </c>
      <c r="AJ142" s="163">
        <v>1.6576404241635E-2</v>
      </c>
      <c r="AK142" s="163" t="s">
        <v>216</v>
      </c>
      <c r="AL142" s="163">
        <v>0.179820627825306</v>
      </c>
      <c r="AM142" s="163" t="s">
        <v>216</v>
      </c>
      <c r="AN142" s="163" t="s">
        <v>216</v>
      </c>
      <c r="AO142" s="163" t="s">
        <v>216</v>
      </c>
      <c r="AP142" s="163" t="s">
        <v>216</v>
      </c>
      <c r="AQ142" s="163">
        <v>1.91246335761916E-2</v>
      </c>
      <c r="AR142" s="163" t="s">
        <v>216</v>
      </c>
      <c r="AS142" s="163">
        <v>1.9286661331142901E-2</v>
      </c>
      <c r="AT142" s="163" t="s">
        <v>216</v>
      </c>
      <c r="AU142" s="163" t="s">
        <v>216</v>
      </c>
      <c r="AV142" s="163" t="s">
        <v>216</v>
      </c>
      <c r="AW142" s="163" t="s">
        <v>216</v>
      </c>
      <c r="AX142" s="163" t="s">
        <v>216</v>
      </c>
      <c r="AY142" s="163" t="s">
        <v>216</v>
      </c>
      <c r="AZ142" s="163">
        <v>3.3820979366329801E-3</v>
      </c>
      <c r="BA142" s="163">
        <v>1.5270961176485499E-2</v>
      </c>
      <c r="BB142" s="163" t="s">
        <v>216</v>
      </c>
      <c r="BC142" s="163" t="s">
        <v>216</v>
      </c>
      <c r="BD142" s="163" t="s">
        <v>216</v>
      </c>
      <c r="BE142" s="163">
        <v>0.13676886279754999</v>
      </c>
      <c r="BF142" s="163" t="s">
        <v>216</v>
      </c>
      <c r="BG142" s="163" t="s">
        <v>216</v>
      </c>
      <c r="BH142" s="163">
        <v>0.16199130551688601</v>
      </c>
      <c r="BI142" s="163">
        <v>0.11548207057844601</v>
      </c>
      <c r="BJ142" s="163" t="s">
        <v>216</v>
      </c>
      <c r="BK142" s="163">
        <v>0.13801739520193801</v>
      </c>
      <c r="BL142" s="163">
        <v>0.240456700724786</v>
      </c>
      <c r="BM142" s="163">
        <v>9.2554953045012406E-2</v>
      </c>
      <c r="BN142" s="163" t="s">
        <v>216</v>
      </c>
      <c r="BO142" s="163" t="s">
        <v>216</v>
      </c>
      <c r="BP142" s="163" t="s">
        <v>216</v>
      </c>
      <c r="BQ142" s="163" t="s">
        <v>216</v>
      </c>
      <c r="BR142" s="163" t="s">
        <v>216</v>
      </c>
      <c r="BS142" s="163" t="s">
        <v>216</v>
      </c>
      <c r="BT142" s="163" t="s">
        <v>216</v>
      </c>
    </row>
    <row r="143" spans="1:72" s="114" customFormat="1" hidden="1">
      <c r="A143" s="110" t="s">
        <v>283</v>
      </c>
      <c r="B143" s="111" t="s">
        <v>357</v>
      </c>
      <c r="C143" s="112" t="s">
        <v>381</v>
      </c>
      <c r="D143" s="113" t="s">
        <v>382</v>
      </c>
      <c r="E143" s="112" t="s">
        <v>373</v>
      </c>
      <c r="F143" s="112" t="s">
        <v>374</v>
      </c>
      <c r="G143" s="163">
        <v>0.14469441551197501</v>
      </c>
      <c r="H143" s="163">
        <v>7.5235394889482402E-2</v>
      </c>
      <c r="I143" s="163">
        <v>1.0049938579176699E-2</v>
      </c>
      <c r="J143" s="163">
        <v>2.6619950957098799E-2</v>
      </c>
      <c r="K143" s="163">
        <v>8.6332070708562206E-2</v>
      </c>
      <c r="L143" s="163">
        <v>0.119720195525961</v>
      </c>
      <c r="M143" s="163">
        <v>9.2346230841414398E-2</v>
      </c>
      <c r="N143" s="163">
        <v>5.5299539177306699E-2</v>
      </c>
      <c r="O143" s="163">
        <v>6.8506294426064998E-2</v>
      </c>
      <c r="P143" s="163" t="s">
        <v>216</v>
      </c>
      <c r="Q143" s="163">
        <v>0.12701174369493901</v>
      </c>
      <c r="R143" s="163">
        <v>4.3244136045371903E-2</v>
      </c>
      <c r="S143" s="163">
        <v>2.3486209857813599E-2</v>
      </c>
      <c r="T143" s="163" t="s">
        <v>216</v>
      </c>
      <c r="U143" s="163" t="s">
        <v>216</v>
      </c>
      <c r="V143" s="163">
        <v>0.132655505831173</v>
      </c>
      <c r="W143" s="163">
        <v>5.030243734272E-4</v>
      </c>
      <c r="X143" s="163" t="s">
        <v>216</v>
      </c>
      <c r="Y143" s="163" t="s">
        <v>216</v>
      </c>
      <c r="Z143" s="163">
        <v>0.12961872601584401</v>
      </c>
      <c r="AA143" s="163">
        <v>5.5077452673431199E-2</v>
      </c>
      <c r="AB143" s="163" t="s">
        <v>216</v>
      </c>
      <c r="AC143" s="163">
        <v>0.12728857890194401</v>
      </c>
      <c r="AD143" s="163" t="s">
        <v>216</v>
      </c>
      <c r="AE143" s="163" t="s">
        <v>216</v>
      </c>
      <c r="AF143" s="163">
        <v>0.142372080878713</v>
      </c>
      <c r="AG143" s="163">
        <v>3.7126374358731E-2</v>
      </c>
      <c r="AH143" s="163" t="s">
        <v>216</v>
      </c>
      <c r="AI143" s="163" t="s">
        <v>216</v>
      </c>
      <c r="AJ143" s="163">
        <v>0.105725225696752</v>
      </c>
      <c r="AK143" s="163" t="s">
        <v>216</v>
      </c>
      <c r="AL143" s="163">
        <v>3.04932735628912E-2</v>
      </c>
      <c r="AM143" s="163" t="s">
        <v>216</v>
      </c>
      <c r="AN143" s="163">
        <v>4.7083866136728603E-2</v>
      </c>
      <c r="AO143" s="163">
        <v>7.6593099520171097E-3</v>
      </c>
      <c r="AP143" s="163" t="s">
        <v>216</v>
      </c>
      <c r="AQ143" s="163">
        <v>3.6917484293666897E-2</v>
      </c>
      <c r="AR143" s="163">
        <v>9.3899675146378095E-4</v>
      </c>
      <c r="AS143" s="163">
        <v>3.4960544026127201E-2</v>
      </c>
      <c r="AT143" s="163" t="s">
        <v>216</v>
      </c>
      <c r="AU143" s="163">
        <v>7.1101085692711105E-2</v>
      </c>
      <c r="AV143" s="163">
        <v>6.2666882675385498E-3</v>
      </c>
      <c r="AW143" s="163">
        <v>3.5437613814875799E-2</v>
      </c>
      <c r="AX143" s="163">
        <v>0.19877834952106099</v>
      </c>
      <c r="AY143" s="163" t="s">
        <v>216</v>
      </c>
      <c r="AZ143" s="163" t="s">
        <v>216</v>
      </c>
      <c r="BA143" s="163">
        <v>8.4086505841600004E-2</v>
      </c>
      <c r="BB143" s="163" t="s">
        <v>216</v>
      </c>
      <c r="BC143" s="163" t="s">
        <v>216</v>
      </c>
      <c r="BD143" s="163">
        <v>0.100864492597261</v>
      </c>
      <c r="BE143" s="163">
        <v>0.13676886279754999</v>
      </c>
      <c r="BF143" s="163" t="s">
        <v>216</v>
      </c>
      <c r="BG143" s="163" t="s">
        <v>216</v>
      </c>
      <c r="BH143" s="163">
        <v>0.11097729486846999</v>
      </c>
      <c r="BI143" s="163" t="s">
        <v>216</v>
      </c>
      <c r="BJ143" s="163" t="s">
        <v>216</v>
      </c>
      <c r="BK143" s="163">
        <v>0.132353124604766</v>
      </c>
      <c r="BL143" s="163" t="s">
        <v>216</v>
      </c>
      <c r="BM143" s="163" t="s">
        <v>216</v>
      </c>
      <c r="BN143" s="163">
        <v>2.0267248418544902E-2</v>
      </c>
      <c r="BO143" s="163" t="s">
        <v>216</v>
      </c>
      <c r="BP143" s="163">
        <v>4.1788746771678202E-2</v>
      </c>
      <c r="BQ143" s="163">
        <v>9.71107544214381E-2</v>
      </c>
      <c r="BR143" s="163">
        <v>4.1791968552896103E-2</v>
      </c>
      <c r="BS143" s="163" t="s">
        <v>216</v>
      </c>
      <c r="BT143" s="163">
        <v>1.2212980765413099E-2</v>
      </c>
    </row>
    <row r="144" spans="1:72" s="114" customFormat="1" hidden="1">
      <c r="A144" s="110" t="s">
        <v>283</v>
      </c>
      <c r="B144" s="111" t="s">
        <v>357</v>
      </c>
      <c r="C144" s="112" t="s">
        <v>381</v>
      </c>
      <c r="D144" s="113" t="s">
        <v>382</v>
      </c>
      <c r="E144" s="112" t="s">
        <v>363</v>
      </c>
      <c r="F144" s="112" t="s">
        <v>364</v>
      </c>
      <c r="G144" s="163">
        <v>4.8714172173255903E-2</v>
      </c>
      <c r="H144" s="163" t="s">
        <v>216</v>
      </c>
      <c r="I144" s="163" t="s">
        <v>216</v>
      </c>
      <c r="J144" s="163">
        <v>8.8647344056704096E-3</v>
      </c>
      <c r="K144" s="163" t="s">
        <v>216</v>
      </c>
      <c r="L144" s="163" t="s">
        <v>216</v>
      </c>
      <c r="M144" s="163">
        <v>0.30810975704257598</v>
      </c>
      <c r="N144" s="163">
        <v>2.7649769588653301E-2</v>
      </c>
      <c r="O144" s="163" t="s">
        <v>216</v>
      </c>
      <c r="P144" s="163" t="s">
        <v>216</v>
      </c>
      <c r="Q144" s="163">
        <v>0.107394574180772</v>
      </c>
      <c r="R144" s="163">
        <v>3.6749428297031601E-2</v>
      </c>
      <c r="S144" s="163" t="s">
        <v>216</v>
      </c>
      <c r="T144" s="163">
        <v>0.150400754371873</v>
      </c>
      <c r="U144" s="163">
        <v>3.55755243511982E-2</v>
      </c>
      <c r="V144" s="163" t="s">
        <v>216</v>
      </c>
      <c r="W144" s="163">
        <v>3.85916190630178E-2</v>
      </c>
      <c r="X144" s="163">
        <v>7.5749833160937793E-2</v>
      </c>
      <c r="Y144" s="163" t="s">
        <v>216</v>
      </c>
      <c r="Z144" s="163">
        <v>4.2885230090569798E-2</v>
      </c>
      <c r="AA144" s="163">
        <v>9.5811818685342207E-2</v>
      </c>
      <c r="AB144" s="163" t="s">
        <v>216</v>
      </c>
      <c r="AC144" s="163">
        <v>2.9642545752319598E-2</v>
      </c>
      <c r="AD144" s="163">
        <v>0.38422748792143202</v>
      </c>
      <c r="AE144" s="163" t="s">
        <v>216</v>
      </c>
      <c r="AF144" s="163" t="s">
        <v>216</v>
      </c>
      <c r="AG144" s="163">
        <v>6.8032922896029094E-2</v>
      </c>
      <c r="AH144" s="163" t="s">
        <v>216</v>
      </c>
      <c r="AI144" s="163" t="s">
        <v>216</v>
      </c>
      <c r="AJ144" s="163">
        <v>2.01379357084518E-2</v>
      </c>
      <c r="AK144" s="163">
        <v>0.30448224106488297</v>
      </c>
      <c r="AL144" s="163" t="s">
        <v>216</v>
      </c>
      <c r="AM144" s="163" t="s">
        <v>216</v>
      </c>
      <c r="AN144" s="163" t="s">
        <v>216</v>
      </c>
      <c r="AO144" s="163" t="s">
        <v>216</v>
      </c>
      <c r="AP144" s="163" t="s">
        <v>216</v>
      </c>
      <c r="AQ144" s="163" t="s">
        <v>216</v>
      </c>
      <c r="AR144" s="163">
        <v>0.13506473902740601</v>
      </c>
      <c r="AS144" s="163" t="s">
        <v>216</v>
      </c>
      <c r="AT144" s="163" t="s">
        <v>216</v>
      </c>
      <c r="AU144" s="163">
        <v>3.5421762777024003E-2</v>
      </c>
      <c r="AV144" s="163" t="s">
        <v>216</v>
      </c>
      <c r="AW144" s="163" t="s">
        <v>216</v>
      </c>
      <c r="AX144" s="163">
        <v>0.120170637192098</v>
      </c>
      <c r="AY144" s="163" t="s">
        <v>216</v>
      </c>
      <c r="AZ144" s="163">
        <v>1.2494157031921201E-2</v>
      </c>
      <c r="BA144" s="163" t="s">
        <v>216</v>
      </c>
      <c r="BB144" s="163" t="s">
        <v>216</v>
      </c>
      <c r="BC144" s="163" t="s">
        <v>216</v>
      </c>
      <c r="BD144" s="163">
        <v>2.1187427235457801E-2</v>
      </c>
      <c r="BE144" s="163" t="s">
        <v>216</v>
      </c>
      <c r="BF144" s="163">
        <v>4.1594454072198098E-2</v>
      </c>
      <c r="BG144" s="163" t="s">
        <v>216</v>
      </c>
      <c r="BH144" s="163" t="s">
        <v>216</v>
      </c>
      <c r="BI144" s="163">
        <v>7.2470943020915904E-2</v>
      </c>
      <c r="BJ144" s="163">
        <v>4.4131747767671398E-2</v>
      </c>
      <c r="BK144" s="163">
        <v>5.73774257255385E-2</v>
      </c>
      <c r="BL144" s="163" t="s">
        <v>216</v>
      </c>
      <c r="BM144" s="163">
        <v>8.2704302359008905E-4</v>
      </c>
      <c r="BN144" s="163" t="s">
        <v>216</v>
      </c>
      <c r="BO144" s="163" t="s">
        <v>216</v>
      </c>
      <c r="BP144" s="163" t="s">
        <v>216</v>
      </c>
      <c r="BQ144" s="163" t="s">
        <v>216</v>
      </c>
      <c r="BR144" s="163">
        <v>4.1791968552896103E-2</v>
      </c>
      <c r="BS144" s="163" t="s">
        <v>216</v>
      </c>
      <c r="BT144" s="163" t="s">
        <v>216</v>
      </c>
    </row>
    <row r="145" spans="1:72" s="114" customFormat="1" hidden="1">
      <c r="A145" s="110" t="s">
        <v>283</v>
      </c>
      <c r="B145" s="111" t="s">
        <v>357</v>
      </c>
      <c r="C145" s="112" t="s">
        <v>381</v>
      </c>
      <c r="D145" s="113" t="s">
        <v>382</v>
      </c>
      <c r="E145" s="112" t="s">
        <v>379</v>
      </c>
      <c r="F145" s="112" t="s">
        <v>380</v>
      </c>
      <c r="G145" s="163" t="s">
        <v>216</v>
      </c>
      <c r="H145" s="163" t="s">
        <v>216</v>
      </c>
      <c r="I145" s="163" t="s">
        <v>216</v>
      </c>
      <c r="J145" s="163">
        <v>8.8647344056704096E-3</v>
      </c>
      <c r="K145" s="163" t="s">
        <v>216</v>
      </c>
      <c r="L145" s="163" t="s">
        <v>216</v>
      </c>
      <c r="M145" s="163" t="s">
        <v>216</v>
      </c>
      <c r="N145" s="163" t="s">
        <v>216</v>
      </c>
      <c r="O145" s="163" t="s">
        <v>216</v>
      </c>
      <c r="P145" s="163" t="s">
        <v>216</v>
      </c>
      <c r="Q145" s="163">
        <v>7.8310025120467801E-3</v>
      </c>
      <c r="R145" s="163">
        <v>2.2941839638394499E-2</v>
      </c>
      <c r="S145" s="163">
        <v>3.4911015605318702E-2</v>
      </c>
      <c r="T145" s="163" t="s">
        <v>216</v>
      </c>
      <c r="U145" s="163" t="s">
        <v>216</v>
      </c>
      <c r="V145" s="163" t="s">
        <v>216</v>
      </c>
      <c r="W145" s="163">
        <v>3.1561311557703697E-2</v>
      </c>
      <c r="X145" s="163" t="s">
        <v>216</v>
      </c>
      <c r="Y145" s="163" t="s">
        <v>216</v>
      </c>
      <c r="Z145" s="163" t="s">
        <v>216</v>
      </c>
      <c r="AA145" s="163" t="s">
        <v>216</v>
      </c>
      <c r="AB145" s="163" t="s">
        <v>216</v>
      </c>
      <c r="AC145" s="163" t="s">
        <v>216</v>
      </c>
      <c r="AD145" s="163" t="s">
        <v>216</v>
      </c>
      <c r="AE145" s="163" t="s">
        <v>216</v>
      </c>
      <c r="AF145" s="163">
        <v>0.124025386829745</v>
      </c>
      <c r="AG145" s="163" t="s">
        <v>216</v>
      </c>
      <c r="AH145" s="163" t="s">
        <v>216</v>
      </c>
      <c r="AI145" s="163" t="s">
        <v>216</v>
      </c>
      <c r="AJ145" s="163" t="s">
        <v>216</v>
      </c>
      <c r="AK145" s="163" t="s">
        <v>216</v>
      </c>
      <c r="AL145" s="163" t="s">
        <v>216</v>
      </c>
      <c r="AM145" s="163" t="s">
        <v>216</v>
      </c>
      <c r="AN145" s="163" t="s">
        <v>216</v>
      </c>
      <c r="AO145" s="163" t="s">
        <v>216</v>
      </c>
      <c r="AP145" s="163" t="s">
        <v>216</v>
      </c>
      <c r="AQ145" s="163" t="s">
        <v>216</v>
      </c>
      <c r="AR145" s="163" t="s">
        <v>216</v>
      </c>
      <c r="AS145" s="163" t="s">
        <v>216</v>
      </c>
      <c r="AT145" s="163">
        <v>6.5546764680433902E-3</v>
      </c>
      <c r="AU145" s="163" t="s">
        <v>216</v>
      </c>
      <c r="AV145" s="163" t="s">
        <v>216</v>
      </c>
      <c r="AW145" s="163" t="s">
        <v>216</v>
      </c>
      <c r="AX145" s="163">
        <v>2.17690079062235E-3</v>
      </c>
      <c r="AY145" s="163" t="s">
        <v>216</v>
      </c>
      <c r="AZ145" s="163" t="s">
        <v>216</v>
      </c>
      <c r="BA145" s="163" t="s">
        <v>216</v>
      </c>
      <c r="BB145" s="163" t="s">
        <v>216</v>
      </c>
      <c r="BC145" s="163" t="s">
        <v>216</v>
      </c>
      <c r="BD145" s="163">
        <v>9.7420793811902502E-3</v>
      </c>
      <c r="BE145" s="163" t="s">
        <v>216</v>
      </c>
      <c r="BF145" s="163" t="s">
        <v>216</v>
      </c>
      <c r="BG145" s="163" t="s">
        <v>216</v>
      </c>
      <c r="BH145" s="163" t="s">
        <v>216</v>
      </c>
      <c r="BI145" s="163" t="s">
        <v>216</v>
      </c>
      <c r="BJ145" s="163" t="s">
        <v>216</v>
      </c>
      <c r="BK145" s="163" t="s">
        <v>216</v>
      </c>
      <c r="BL145" s="163" t="s">
        <v>216</v>
      </c>
      <c r="BM145" s="163" t="s">
        <v>216</v>
      </c>
      <c r="BN145" s="163" t="s">
        <v>216</v>
      </c>
      <c r="BO145" s="163" t="s">
        <v>216</v>
      </c>
      <c r="BP145" s="163" t="s">
        <v>216</v>
      </c>
      <c r="BQ145" s="163" t="s">
        <v>216</v>
      </c>
      <c r="BR145" s="163" t="s">
        <v>216</v>
      </c>
      <c r="BS145" s="163" t="s">
        <v>216</v>
      </c>
      <c r="BT145" s="163" t="s">
        <v>216</v>
      </c>
    </row>
    <row r="146" spans="1:72" s="114" customFormat="1" hidden="1">
      <c r="A146" s="110" t="s">
        <v>283</v>
      </c>
      <c r="B146" s="111" t="s">
        <v>357</v>
      </c>
      <c r="C146" s="112" t="s">
        <v>383</v>
      </c>
      <c r="D146" s="113" t="s">
        <v>384</v>
      </c>
      <c r="E146" s="112" t="s">
        <v>225</v>
      </c>
      <c r="F146" s="112" t="s">
        <v>362</v>
      </c>
      <c r="G146" s="163">
        <v>0.57233382787737397</v>
      </c>
      <c r="H146" s="163">
        <v>3.6889612978068802E-2</v>
      </c>
      <c r="I146" s="163" t="s">
        <v>216</v>
      </c>
      <c r="J146" s="163">
        <v>0.31783592695534602</v>
      </c>
      <c r="K146" s="163">
        <v>0.11908143940273901</v>
      </c>
      <c r="L146" s="163">
        <v>0.102369649594219</v>
      </c>
      <c r="M146" s="163">
        <v>3.9219250221109801E-2</v>
      </c>
      <c r="N146" s="163">
        <v>1.43369175462702E-2</v>
      </c>
      <c r="O146" s="163" t="s">
        <v>216</v>
      </c>
      <c r="P146" s="163" t="s">
        <v>216</v>
      </c>
      <c r="Q146" s="163">
        <v>8.3028017830085399E-2</v>
      </c>
      <c r="R146" s="163">
        <v>0.53487332051029901</v>
      </c>
      <c r="S146" s="163">
        <v>0.13713483668457099</v>
      </c>
      <c r="T146" s="163">
        <v>0.45827439883257698</v>
      </c>
      <c r="U146" s="163">
        <v>6.28482986786114E-2</v>
      </c>
      <c r="V146" s="163">
        <v>5.09265565823009E-2</v>
      </c>
      <c r="W146" s="163">
        <v>6.3625647488834605E-2</v>
      </c>
      <c r="X146" s="163">
        <v>0.187398373988265</v>
      </c>
      <c r="Y146" s="163" t="s">
        <v>216</v>
      </c>
      <c r="Z146" s="163">
        <v>0.14804913005454101</v>
      </c>
      <c r="AA146" s="163">
        <v>9.3294460644539001E-2</v>
      </c>
      <c r="AB146" s="163">
        <v>0.133144475916219</v>
      </c>
      <c r="AC146" s="163" t="s">
        <v>216</v>
      </c>
      <c r="AD146" s="163">
        <v>0.37389613891636497</v>
      </c>
      <c r="AE146" s="163" t="s">
        <v>216</v>
      </c>
      <c r="AF146" s="163">
        <v>0.35615443116150303</v>
      </c>
      <c r="AG146" s="163">
        <v>9.9322556379200594E-2</v>
      </c>
      <c r="AH146" s="163" t="s">
        <v>216</v>
      </c>
      <c r="AI146" s="163">
        <v>0.24941114595014199</v>
      </c>
      <c r="AJ146" s="163">
        <v>2.54159978771391E-2</v>
      </c>
      <c r="AK146" s="163">
        <v>5.2453596558328097E-2</v>
      </c>
      <c r="AL146" s="163" t="s">
        <v>216</v>
      </c>
      <c r="AM146" s="163" t="s">
        <v>216</v>
      </c>
      <c r="AN146" s="163">
        <v>1.51767482002513E-2</v>
      </c>
      <c r="AO146" s="163">
        <v>9.5303552270540895E-2</v>
      </c>
      <c r="AP146" s="163">
        <v>0.50289111578261902</v>
      </c>
      <c r="AQ146" s="163">
        <v>0.141398269866682</v>
      </c>
      <c r="AR146" s="163" t="s">
        <v>216</v>
      </c>
      <c r="AS146" s="163" t="s">
        <v>216</v>
      </c>
      <c r="AT146" s="163">
        <v>2.3473150809830201E-2</v>
      </c>
      <c r="AU146" s="163">
        <v>1.07595315539128E-2</v>
      </c>
      <c r="AV146" s="163" t="s">
        <v>216</v>
      </c>
      <c r="AW146" s="163">
        <v>0.19881736038954001</v>
      </c>
      <c r="AX146" s="163">
        <v>0.293138131774415</v>
      </c>
      <c r="AY146" s="163" t="s">
        <v>216</v>
      </c>
      <c r="AZ146" s="163" t="s">
        <v>216</v>
      </c>
      <c r="BA146" s="163" t="s">
        <v>216</v>
      </c>
      <c r="BB146" s="163" t="s">
        <v>216</v>
      </c>
      <c r="BC146" s="163">
        <v>9.1819906037765797E-2</v>
      </c>
      <c r="BD146" s="163" t="s">
        <v>216</v>
      </c>
      <c r="BE146" s="163" t="s">
        <v>216</v>
      </c>
      <c r="BF146" s="163" t="s">
        <v>216</v>
      </c>
      <c r="BG146" s="163">
        <v>4.0747756884626E-2</v>
      </c>
      <c r="BH146" s="163" t="s">
        <v>216</v>
      </c>
      <c r="BI146" s="163">
        <v>0.55062147786983995</v>
      </c>
      <c r="BJ146" s="163">
        <v>7.6588755655401901E-3</v>
      </c>
      <c r="BK146" s="163">
        <v>0.21709151642697899</v>
      </c>
      <c r="BL146" s="163" t="s">
        <v>216</v>
      </c>
      <c r="BM146" s="163" t="s">
        <v>216</v>
      </c>
      <c r="BN146" s="163" t="s">
        <v>216</v>
      </c>
      <c r="BO146" s="163" t="s">
        <v>216</v>
      </c>
      <c r="BP146" s="163" t="s">
        <v>216</v>
      </c>
      <c r="BQ146" s="163" t="s">
        <v>216</v>
      </c>
      <c r="BR146" s="163">
        <v>0.103419098778246</v>
      </c>
      <c r="BS146" s="163">
        <v>0.14259003684334601</v>
      </c>
      <c r="BT146" s="163">
        <v>0.103292594747213</v>
      </c>
    </row>
    <row r="147" spans="1:72" s="114" customFormat="1" hidden="1">
      <c r="A147" s="110" t="s">
        <v>283</v>
      </c>
      <c r="B147" s="111" t="s">
        <v>357</v>
      </c>
      <c r="C147" s="112" t="s">
        <v>383</v>
      </c>
      <c r="D147" s="113" t="s">
        <v>384</v>
      </c>
      <c r="E147" s="112" t="s">
        <v>363</v>
      </c>
      <c r="F147" s="112" t="s">
        <v>364</v>
      </c>
      <c r="G147" s="163" t="s">
        <v>216</v>
      </c>
      <c r="H147" s="163" t="s">
        <v>216</v>
      </c>
      <c r="I147" s="163">
        <v>9.0233286679301902E-2</v>
      </c>
      <c r="J147" s="163" t="s">
        <v>216</v>
      </c>
      <c r="K147" s="163" t="s">
        <v>216</v>
      </c>
      <c r="L147" s="163" t="s">
        <v>216</v>
      </c>
      <c r="M147" s="163">
        <v>0.14321288038464799</v>
      </c>
      <c r="N147" s="163" t="s">
        <v>216</v>
      </c>
      <c r="O147" s="163">
        <v>9.8840805905039006E-2</v>
      </c>
      <c r="P147" s="163" t="s">
        <v>216</v>
      </c>
      <c r="Q147" s="163">
        <v>0.16828884419733101</v>
      </c>
      <c r="R147" s="163" t="s">
        <v>216</v>
      </c>
      <c r="S147" s="163" t="s">
        <v>216</v>
      </c>
      <c r="T147" s="163" t="s">
        <v>216</v>
      </c>
      <c r="U147" s="163">
        <v>8.7340273509222896E-2</v>
      </c>
      <c r="V147" s="163">
        <v>1.52897509382097E-2</v>
      </c>
      <c r="W147" s="163">
        <v>6.4631696235688998E-2</v>
      </c>
      <c r="X147" s="163" t="s">
        <v>216</v>
      </c>
      <c r="Y147" s="163" t="s">
        <v>216</v>
      </c>
      <c r="Z147" s="163">
        <v>0.109695528560289</v>
      </c>
      <c r="AA147" s="163" t="s">
        <v>216</v>
      </c>
      <c r="AB147" s="163" t="s">
        <v>216</v>
      </c>
      <c r="AC147" s="163" t="s">
        <v>216</v>
      </c>
      <c r="AD147" s="163">
        <v>8.6637043414966603E-3</v>
      </c>
      <c r="AE147" s="163" t="s">
        <v>216</v>
      </c>
      <c r="AF147" s="163" t="s">
        <v>216</v>
      </c>
      <c r="AG147" s="163" t="s">
        <v>216</v>
      </c>
      <c r="AH147" s="163" t="s">
        <v>216</v>
      </c>
      <c r="AI147" s="163" t="s">
        <v>216</v>
      </c>
      <c r="AJ147" s="163">
        <v>1.8038228772054798E-2</v>
      </c>
      <c r="AK147" s="163">
        <v>2.8752282824714499E-2</v>
      </c>
      <c r="AL147" s="163" t="s">
        <v>216</v>
      </c>
      <c r="AM147" s="163" t="s">
        <v>216</v>
      </c>
      <c r="AN147" s="163">
        <v>0.233323554688178</v>
      </c>
      <c r="AO147" s="163" t="s">
        <v>216</v>
      </c>
      <c r="AP147" s="163" t="s">
        <v>216</v>
      </c>
      <c r="AQ147" s="163" t="s">
        <v>216</v>
      </c>
      <c r="AR147" s="163" t="s">
        <v>216</v>
      </c>
      <c r="AS147" s="163" t="s">
        <v>216</v>
      </c>
      <c r="AT147" s="163">
        <v>2.2080523159672499E-2</v>
      </c>
      <c r="AU147" s="163">
        <v>3.1844553934820802E-2</v>
      </c>
      <c r="AV147" s="163" t="s">
        <v>216</v>
      </c>
      <c r="AW147" s="163">
        <v>1.43817800271628E-2</v>
      </c>
      <c r="AX147" s="163" t="s">
        <v>216</v>
      </c>
      <c r="AY147" s="163" t="s">
        <v>216</v>
      </c>
      <c r="AZ147" s="163">
        <v>0.10264385695882999</v>
      </c>
      <c r="BA147" s="163">
        <v>2.6623676980076099E-2</v>
      </c>
      <c r="BB147" s="163">
        <v>0.15706618962015301</v>
      </c>
      <c r="BC147" s="163">
        <v>0.21330153205098701</v>
      </c>
      <c r="BD147" s="163" t="s">
        <v>216</v>
      </c>
      <c r="BE147" s="163" t="s">
        <v>216</v>
      </c>
      <c r="BF147" s="163" t="s">
        <v>216</v>
      </c>
      <c r="BG147" s="163">
        <v>0.215969541188298</v>
      </c>
      <c r="BH147" s="163">
        <v>6.9317686177144996E-2</v>
      </c>
      <c r="BI147" s="163" t="s">
        <v>216</v>
      </c>
      <c r="BJ147" s="163" t="s">
        <v>216</v>
      </c>
      <c r="BK147" s="163" t="s">
        <v>216</v>
      </c>
      <c r="BL147" s="163" t="s">
        <v>216</v>
      </c>
      <c r="BM147" s="163">
        <v>2.62937344723632E-2</v>
      </c>
      <c r="BN147" s="163" t="s">
        <v>216</v>
      </c>
      <c r="BO147" s="163" t="s">
        <v>216</v>
      </c>
      <c r="BP147" s="163" t="s">
        <v>216</v>
      </c>
      <c r="BQ147" s="163">
        <v>0.14201877934766199</v>
      </c>
      <c r="BR147" s="163" t="s">
        <v>216</v>
      </c>
      <c r="BS147" s="163" t="s">
        <v>216</v>
      </c>
      <c r="BT147" s="163">
        <v>2.7197110184584702E-2</v>
      </c>
    </row>
    <row r="148" spans="1:72" s="114" customFormat="1" hidden="1">
      <c r="A148" s="110" t="s">
        <v>283</v>
      </c>
      <c r="B148" s="111" t="s">
        <v>357</v>
      </c>
      <c r="C148" s="112" t="s">
        <v>383</v>
      </c>
      <c r="D148" s="113" t="s">
        <v>384</v>
      </c>
      <c r="E148" s="112" t="s">
        <v>365</v>
      </c>
      <c r="F148" s="112" t="s">
        <v>366</v>
      </c>
      <c r="G148" s="163">
        <v>4.9397530529404099E-2</v>
      </c>
      <c r="H148" s="163">
        <v>8.0682240973827896E-2</v>
      </c>
      <c r="I148" s="163">
        <v>9.5075757581117304E-2</v>
      </c>
      <c r="J148" s="163">
        <v>1.2148541074572E-2</v>
      </c>
      <c r="K148" s="163">
        <v>0.16571969695955499</v>
      </c>
      <c r="L148" s="163">
        <v>5.62271244573831E-2</v>
      </c>
      <c r="M148" s="163">
        <v>3.1750272721588702E-2</v>
      </c>
      <c r="N148" s="163" t="s">
        <v>216</v>
      </c>
      <c r="O148" s="163">
        <v>8.7959897844635204E-2</v>
      </c>
      <c r="P148" s="163" t="s">
        <v>216</v>
      </c>
      <c r="Q148" s="163">
        <v>2.32452814296817E-2</v>
      </c>
      <c r="R148" s="163" t="s">
        <v>216</v>
      </c>
      <c r="S148" s="163">
        <v>0.34143518579702598</v>
      </c>
      <c r="T148" s="163" t="s">
        <v>216</v>
      </c>
      <c r="U148" s="163">
        <v>3.4972836163592001E-2</v>
      </c>
      <c r="V148" s="163" t="s">
        <v>216</v>
      </c>
      <c r="W148" s="163">
        <v>1.1180978301567699E-3</v>
      </c>
      <c r="X148" s="163" t="s">
        <v>216</v>
      </c>
      <c r="Y148" s="163">
        <v>6.6063300668433994E-2</v>
      </c>
      <c r="Z148" s="163">
        <v>8.7749572764486999E-2</v>
      </c>
      <c r="AA148" s="163" t="s">
        <v>216</v>
      </c>
      <c r="AB148" s="163" t="s">
        <v>216</v>
      </c>
      <c r="AC148" s="163" t="s">
        <v>216</v>
      </c>
      <c r="AD148" s="163" t="s">
        <v>216</v>
      </c>
      <c r="AE148" s="163" t="s">
        <v>216</v>
      </c>
      <c r="AF148" s="163">
        <v>3.5464399532552697E-2</v>
      </c>
      <c r="AG148" s="163">
        <v>4.3011296742259203E-2</v>
      </c>
      <c r="AH148" s="163">
        <v>0.10445823971366699</v>
      </c>
      <c r="AI148" s="163" t="s">
        <v>216</v>
      </c>
      <c r="AJ148" s="163">
        <v>0.18745465457501601</v>
      </c>
      <c r="AK148" s="163" t="s">
        <v>216</v>
      </c>
      <c r="AL148" s="163" t="s">
        <v>216</v>
      </c>
      <c r="AM148" s="163" t="s">
        <v>216</v>
      </c>
      <c r="AN148" s="163" t="s">
        <v>216</v>
      </c>
      <c r="AO148" s="163" t="s">
        <v>216</v>
      </c>
      <c r="AP148" s="163" t="s">
        <v>216</v>
      </c>
      <c r="AQ148" s="163">
        <v>3.8182707123210598E-2</v>
      </c>
      <c r="AR148" s="163" t="s">
        <v>216</v>
      </c>
      <c r="AS148" s="163">
        <v>0.19696317405237099</v>
      </c>
      <c r="AT148" s="163">
        <v>0.110453580071946</v>
      </c>
      <c r="AU148" s="163">
        <v>6.5973540971114297E-2</v>
      </c>
      <c r="AV148" s="163">
        <v>7.0663428441575304E-2</v>
      </c>
      <c r="AW148" s="163">
        <v>0.26353263947933397</v>
      </c>
      <c r="AX148" s="163">
        <v>7.3124934874779397E-3</v>
      </c>
      <c r="AY148" s="163" t="s">
        <v>216</v>
      </c>
      <c r="AZ148" s="163">
        <v>0.149842617112106</v>
      </c>
      <c r="BA148" s="163">
        <v>0.27214649828944099</v>
      </c>
      <c r="BB148" s="163" t="s">
        <v>216</v>
      </c>
      <c r="BC148" s="163">
        <v>1.29117643077512E-2</v>
      </c>
      <c r="BD148" s="163">
        <v>7.1012805598894904E-2</v>
      </c>
      <c r="BE148" s="163" t="s">
        <v>216</v>
      </c>
      <c r="BF148" s="163" t="s">
        <v>216</v>
      </c>
      <c r="BG148" s="163">
        <v>0.15253167126886299</v>
      </c>
      <c r="BH148" s="163">
        <v>0.108409444554252</v>
      </c>
      <c r="BI148" s="163">
        <v>7.1417944138573103E-3</v>
      </c>
      <c r="BJ148" s="163" t="s">
        <v>216</v>
      </c>
      <c r="BK148" s="163">
        <v>9.6277486427552794E-2</v>
      </c>
      <c r="BL148" s="163">
        <v>0.240456700724786</v>
      </c>
      <c r="BM148" s="163" t="s">
        <v>216</v>
      </c>
      <c r="BN148" s="163">
        <v>3.5409510528716201E-2</v>
      </c>
      <c r="BO148" s="163">
        <v>0.22431603006413001</v>
      </c>
      <c r="BP148" s="163" t="s">
        <v>216</v>
      </c>
      <c r="BQ148" s="163" t="s">
        <v>216</v>
      </c>
      <c r="BR148" s="163" t="s">
        <v>216</v>
      </c>
      <c r="BS148" s="163">
        <v>7.4009658374907E-2</v>
      </c>
      <c r="BT148" s="163">
        <v>9.4301785530119905E-2</v>
      </c>
    </row>
    <row r="149" spans="1:72" s="114" customFormat="1" hidden="1">
      <c r="A149" s="110" t="s">
        <v>283</v>
      </c>
      <c r="B149" s="111" t="s">
        <v>357</v>
      </c>
      <c r="C149" s="112" t="s">
        <v>383</v>
      </c>
      <c r="D149" s="113" t="s">
        <v>384</v>
      </c>
      <c r="E149" s="112" t="s">
        <v>367</v>
      </c>
      <c r="F149" s="112" t="s">
        <v>368</v>
      </c>
      <c r="G149" s="163">
        <v>5.4378372946895501E-2</v>
      </c>
      <c r="H149" s="163">
        <v>0.31937273341538602</v>
      </c>
      <c r="I149" s="163">
        <v>0.18533840572294899</v>
      </c>
      <c r="J149" s="163">
        <v>0.11307019243725699</v>
      </c>
      <c r="K149" s="163">
        <v>0.58057133839144504</v>
      </c>
      <c r="L149" s="163">
        <v>0.28789483799702098</v>
      </c>
      <c r="M149" s="163">
        <v>0.58818344860105398</v>
      </c>
      <c r="N149" s="163">
        <v>0.51750818140489097</v>
      </c>
      <c r="O149" s="163">
        <v>0.33334923771563901</v>
      </c>
      <c r="P149" s="163">
        <v>0.80721349365352701</v>
      </c>
      <c r="Q149" s="163">
        <v>0.28537845322337901</v>
      </c>
      <c r="R149" s="163">
        <v>2.9072888612914499E-2</v>
      </c>
      <c r="S149" s="163">
        <v>9.4624810442625107E-2</v>
      </c>
      <c r="T149" s="163" t="s">
        <v>216</v>
      </c>
      <c r="U149" s="163">
        <v>0.31127017209720198</v>
      </c>
      <c r="V149" s="163">
        <v>0.62835164714369196</v>
      </c>
      <c r="W149" s="163">
        <v>0.63311088741731802</v>
      </c>
      <c r="X149" s="163">
        <v>0.47859536166077399</v>
      </c>
      <c r="Y149" s="163">
        <v>0.33945605581360799</v>
      </c>
      <c r="Z149" s="163">
        <v>0.24245199876142601</v>
      </c>
      <c r="AA149" s="163">
        <v>0.813411078710922</v>
      </c>
      <c r="AB149" s="163">
        <v>0.36494210034351998</v>
      </c>
      <c r="AC149" s="163">
        <v>0.643467643472176</v>
      </c>
      <c r="AD149" s="163">
        <v>0.280100768313989</v>
      </c>
      <c r="AE149" s="163" t="s">
        <v>216</v>
      </c>
      <c r="AF149" s="163">
        <v>0.285354858747639</v>
      </c>
      <c r="AG149" s="163">
        <v>0.121145958395195</v>
      </c>
      <c r="AH149" s="163">
        <v>0.56888177986819599</v>
      </c>
      <c r="AI149" s="163">
        <v>2.3554161994320901E-3</v>
      </c>
      <c r="AJ149" s="163">
        <v>0.257037313520316</v>
      </c>
      <c r="AK149" s="163">
        <v>0.511873037807269</v>
      </c>
      <c r="AL149" s="163">
        <v>4.3617703689920899E-2</v>
      </c>
      <c r="AM149" s="163">
        <v>1</v>
      </c>
      <c r="AN149" s="163">
        <v>0.30916707153811002</v>
      </c>
      <c r="AO149" s="163">
        <v>0.55559723971429698</v>
      </c>
      <c r="AP149" s="163">
        <v>0.252740974820447</v>
      </c>
      <c r="AQ149" s="163">
        <v>0.36497262639272199</v>
      </c>
      <c r="AR149" s="163">
        <v>0.58042394508324502</v>
      </c>
      <c r="AS149" s="163">
        <v>0.48337756692288097</v>
      </c>
      <c r="AT149" s="163">
        <v>0.190136307478043</v>
      </c>
      <c r="AU149" s="163">
        <v>0.13900325789173701</v>
      </c>
      <c r="AV149" s="163">
        <v>0.49856213510349101</v>
      </c>
      <c r="AW149" s="163">
        <v>0.29832220256149899</v>
      </c>
      <c r="AX149" s="163">
        <v>0.342818920679063</v>
      </c>
      <c r="AY149" s="163">
        <v>0.40193798471581699</v>
      </c>
      <c r="AZ149" s="163">
        <v>0.58198610529573302</v>
      </c>
      <c r="BA149" s="163">
        <v>0.39097635545086301</v>
      </c>
      <c r="BB149" s="163">
        <v>4.1144901609790903E-2</v>
      </c>
      <c r="BC149" s="163">
        <v>0.54580090370114098</v>
      </c>
      <c r="BD149" s="163">
        <v>0.17916715056822899</v>
      </c>
      <c r="BE149" s="163">
        <v>0.54994700583330502</v>
      </c>
      <c r="BF149" s="163">
        <v>0.83157894735385696</v>
      </c>
      <c r="BG149" s="163">
        <v>7.2805889401785506E-2</v>
      </c>
      <c r="BH149" s="163">
        <v>0.16795449292925399</v>
      </c>
      <c r="BI149" s="163">
        <v>0.15166109900869801</v>
      </c>
      <c r="BJ149" s="163">
        <v>7.3380603000572905E-2</v>
      </c>
      <c r="BK149" s="163">
        <v>6.7461540571757503E-2</v>
      </c>
      <c r="BL149" s="163">
        <v>9.4564751246160997E-2</v>
      </c>
      <c r="BM149" s="163">
        <v>0.69803858979352795</v>
      </c>
      <c r="BN149" s="163">
        <v>0.406714472007635</v>
      </c>
      <c r="BO149" s="163">
        <v>0.55136793987173904</v>
      </c>
      <c r="BP149" s="163">
        <v>0.34759769435969301</v>
      </c>
      <c r="BQ149" s="163">
        <v>0.28403755869532399</v>
      </c>
      <c r="BR149" s="163">
        <v>0.33221410321518002</v>
      </c>
      <c r="BS149" s="163">
        <v>0.46147303595562</v>
      </c>
      <c r="BT149" s="163">
        <v>0.221512850790307</v>
      </c>
    </row>
    <row r="150" spans="1:72" s="114" customFormat="1" hidden="1">
      <c r="A150" s="110" t="s">
        <v>283</v>
      </c>
      <c r="B150" s="111" t="s">
        <v>357</v>
      </c>
      <c r="C150" s="112" t="s">
        <v>383</v>
      </c>
      <c r="D150" s="113" t="s">
        <v>384</v>
      </c>
      <c r="E150" s="112" t="s">
        <v>377</v>
      </c>
      <c r="F150" s="112" t="s">
        <v>378</v>
      </c>
      <c r="G150" s="163" t="s">
        <v>216</v>
      </c>
      <c r="H150" s="163" t="s">
        <v>216</v>
      </c>
      <c r="I150" s="163">
        <v>2.8862251199804199E-2</v>
      </c>
      <c r="J150" s="163">
        <v>3.3556793809442501E-2</v>
      </c>
      <c r="K150" s="163" t="s">
        <v>216</v>
      </c>
      <c r="L150" s="163" t="s">
        <v>216</v>
      </c>
      <c r="M150" s="163" t="s">
        <v>216</v>
      </c>
      <c r="N150" s="163">
        <v>7.5062334425673505E-2</v>
      </c>
      <c r="O150" s="163">
        <v>0.39431551233031797</v>
      </c>
      <c r="P150" s="163" t="s">
        <v>216</v>
      </c>
      <c r="Q150" s="163">
        <v>1.12902675310976E-2</v>
      </c>
      <c r="R150" s="163" t="s">
        <v>216</v>
      </c>
      <c r="S150" s="163" t="s">
        <v>216</v>
      </c>
      <c r="T150" s="163" t="s">
        <v>216</v>
      </c>
      <c r="U150" s="163">
        <v>7.2822821898582205E-2</v>
      </c>
      <c r="V150" s="163" t="s">
        <v>216</v>
      </c>
      <c r="W150" s="163" t="s">
        <v>216</v>
      </c>
      <c r="X150" s="163" t="s">
        <v>216</v>
      </c>
      <c r="Y150" s="163" t="s">
        <v>216</v>
      </c>
      <c r="Z150" s="163">
        <v>3.61708762068957E-2</v>
      </c>
      <c r="AA150" s="163" t="s">
        <v>216</v>
      </c>
      <c r="AB150" s="163" t="s">
        <v>216</v>
      </c>
      <c r="AC150" s="163">
        <v>0.178266178263912</v>
      </c>
      <c r="AD150" s="163">
        <v>4.0909824739917798E-3</v>
      </c>
      <c r="AE150" s="163" t="s">
        <v>216</v>
      </c>
      <c r="AF150" s="163" t="s">
        <v>216</v>
      </c>
      <c r="AG150" s="163" t="s">
        <v>216</v>
      </c>
      <c r="AH150" s="163" t="s">
        <v>216</v>
      </c>
      <c r="AI150" s="163" t="s">
        <v>216</v>
      </c>
      <c r="AJ150" s="163">
        <v>5.90409127580343E-5</v>
      </c>
      <c r="AK150" s="163" t="s">
        <v>216</v>
      </c>
      <c r="AL150" s="163" t="s">
        <v>216</v>
      </c>
      <c r="AM150" s="163" t="s">
        <v>216</v>
      </c>
      <c r="AN150" s="163" t="s">
        <v>216</v>
      </c>
      <c r="AO150" s="163" t="s">
        <v>216</v>
      </c>
      <c r="AP150" s="163">
        <v>4.92441640577451E-2</v>
      </c>
      <c r="AQ150" s="163">
        <v>4.8068111795331403E-3</v>
      </c>
      <c r="AR150" s="163" t="s">
        <v>216</v>
      </c>
      <c r="AS150" s="163" t="s">
        <v>216</v>
      </c>
      <c r="AT150" s="163">
        <v>2.2080523159672499E-2</v>
      </c>
      <c r="AU150" s="163">
        <v>9.4556772823588698E-4</v>
      </c>
      <c r="AV150" s="163" t="s">
        <v>216</v>
      </c>
      <c r="AW150" s="163" t="s">
        <v>216</v>
      </c>
      <c r="AX150" s="163" t="s">
        <v>216</v>
      </c>
      <c r="AY150" s="163" t="s">
        <v>216</v>
      </c>
      <c r="AZ150" s="163">
        <v>7.9315707641494398E-2</v>
      </c>
      <c r="BA150" s="163" t="s">
        <v>216</v>
      </c>
      <c r="BB150" s="163" t="s">
        <v>216</v>
      </c>
      <c r="BC150" s="163" t="s">
        <v>216</v>
      </c>
      <c r="BD150" s="163">
        <v>0.19160663391330901</v>
      </c>
      <c r="BE150" s="163" t="s">
        <v>216</v>
      </c>
      <c r="BF150" s="163" t="s">
        <v>216</v>
      </c>
      <c r="BG150" s="163">
        <v>6.32114377196368E-3</v>
      </c>
      <c r="BH150" s="163" t="s">
        <v>216</v>
      </c>
      <c r="BI150" s="163">
        <v>7.1417944138573103E-3</v>
      </c>
      <c r="BJ150" s="163">
        <v>0.15142029189221801</v>
      </c>
      <c r="BK150" s="163">
        <v>6.9008697600968893E-2</v>
      </c>
      <c r="BL150" s="163">
        <v>0.57041379678289195</v>
      </c>
      <c r="BM150" s="163">
        <v>7.1654097586451401E-2</v>
      </c>
      <c r="BN150" s="163" t="s">
        <v>216</v>
      </c>
      <c r="BO150" s="163" t="s">
        <v>216</v>
      </c>
      <c r="BP150" s="163">
        <v>0.108583034618899</v>
      </c>
      <c r="BQ150" s="163" t="s">
        <v>216</v>
      </c>
      <c r="BR150" s="163">
        <v>4.38601718035646E-2</v>
      </c>
      <c r="BS150" s="163" t="s">
        <v>216</v>
      </c>
      <c r="BT150" s="163" t="s">
        <v>216</v>
      </c>
    </row>
    <row r="151" spans="1:72" s="114" customFormat="1" hidden="1">
      <c r="A151" s="110" t="s">
        <v>283</v>
      </c>
      <c r="B151" s="111" t="s">
        <v>357</v>
      </c>
      <c r="C151" s="112" t="s">
        <v>383</v>
      </c>
      <c r="D151" s="113" t="s">
        <v>384</v>
      </c>
      <c r="E151" s="112" t="s">
        <v>369</v>
      </c>
      <c r="F151" s="112" t="s">
        <v>370</v>
      </c>
      <c r="G151" s="163">
        <v>0.210631681668904</v>
      </c>
      <c r="H151" s="163">
        <v>0.42637906447602802</v>
      </c>
      <c r="I151" s="163">
        <v>0.117295841131543</v>
      </c>
      <c r="J151" s="163">
        <v>0.303444971215304</v>
      </c>
      <c r="K151" s="163">
        <v>0.103535353532967</v>
      </c>
      <c r="L151" s="163">
        <v>0.309040288055695</v>
      </c>
      <c r="M151" s="163">
        <v>0.13532150219700001</v>
      </c>
      <c r="N151" s="163">
        <v>0.14027193393137299</v>
      </c>
      <c r="O151" s="163">
        <v>5.2184547528842599E-2</v>
      </c>
      <c r="P151" s="163">
        <v>0.19278650634647301</v>
      </c>
      <c r="Q151" s="163">
        <v>0.121942566650874</v>
      </c>
      <c r="R151" s="163">
        <v>0.33199284993933798</v>
      </c>
      <c r="S151" s="163">
        <v>0.13553438112900501</v>
      </c>
      <c r="T151" s="163">
        <v>0.54172560116742297</v>
      </c>
      <c r="U151" s="163">
        <v>8.8053266124262397E-2</v>
      </c>
      <c r="V151" s="163">
        <v>0.29778716986669201</v>
      </c>
      <c r="W151" s="163">
        <v>9.7351378290627302E-2</v>
      </c>
      <c r="X151" s="163" t="s">
        <v>216</v>
      </c>
      <c r="Y151" s="163">
        <v>0.34643707520080103</v>
      </c>
      <c r="Z151" s="163">
        <v>8.7749572764486999E-2</v>
      </c>
      <c r="AA151" s="163" t="s">
        <v>216</v>
      </c>
      <c r="AB151" s="163">
        <v>0.133144475916219</v>
      </c>
      <c r="AC151" s="163">
        <v>0.178266178263912</v>
      </c>
      <c r="AD151" s="163">
        <v>0.22433768334981899</v>
      </c>
      <c r="AE151" s="163" t="s">
        <v>216</v>
      </c>
      <c r="AF151" s="163">
        <v>0.20533877028415801</v>
      </c>
      <c r="AG151" s="163">
        <v>9.6143593659986398E-2</v>
      </c>
      <c r="AH151" s="163">
        <v>1.88152345167855E-3</v>
      </c>
      <c r="AI151" s="163">
        <v>0.49882229190028399</v>
      </c>
      <c r="AJ151" s="163">
        <v>0.284034936470764</v>
      </c>
      <c r="AK151" s="163">
        <v>0.307960561754553</v>
      </c>
      <c r="AL151" s="163">
        <v>0.35214881337626602</v>
      </c>
      <c r="AM151" s="163" t="s">
        <v>216</v>
      </c>
      <c r="AN151" s="163">
        <v>0.29044208968910501</v>
      </c>
      <c r="AO151" s="163" t="s">
        <v>216</v>
      </c>
      <c r="AP151" s="163" t="s">
        <v>216</v>
      </c>
      <c r="AQ151" s="163">
        <v>1.0826556279518699E-2</v>
      </c>
      <c r="AR151" s="163">
        <v>2.4718705652817499E-2</v>
      </c>
      <c r="AS151" s="163">
        <v>0.186552874010525</v>
      </c>
      <c r="AT151" s="163">
        <v>0.346841398417988</v>
      </c>
      <c r="AU151" s="163">
        <v>0.50780005843958298</v>
      </c>
      <c r="AV151" s="163">
        <v>0.24843283302838101</v>
      </c>
      <c r="AW151" s="163">
        <v>0.13591400047805799</v>
      </c>
      <c r="AX151" s="163">
        <v>8.4889258416278604E-2</v>
      </c>
      <c r="AY151" s="163" t="s">
        <v>216</v>
      </c>
      <c r="AZ151" s="163">
        <v>1.7444892303019301E-2</v>
      </c>
      <c r="BA151" s="163">
        <v>0.14627220153505099</v>
      </c>
      <c r="BB151" s="163">
        <v>0.15706618962015301</v>
      </c>
      <c r="BC151" s="163">
        <v>4.43210257697998E-2</v>
      </c>
      <c r="BD151" s="163">
        <v>7.2997614322187099E-2</v>
      </c>
      <c r="BE151" s="163">
        <v>0.30908850027501</v>
      </c>
      <c r="BF151" s="163" t="s">
        <v>216</v>
      </c>
      <c r="BG151" s="163">
        <v>0.19721979916014701</v>
      </c>
      <c r="BH151" s="163">
        <v>0.20792613904165799</v>
      </c>
      <c r="BI151" s="163">
        <v>2.8280734200564199E-2</v>
      </c>
      <c r="BJ151" s="163">
        <v>0.42189674897363999</v>
      </c>
      <c r="BK151" s="163">
        <v>0.122611209864946</v>
      </c>
      <c r="BL151" s="163" t="s">
        <v>216</v>
      </c>
      <c r="BM151" s="163">
        <v>0.195189853759136</v>
      </c>
      <c r="BN151" s="163">
        <v>0.42459231457839303</v>
      </c>
      <c r="BO151" s="163">
        <v>0.22431603006413001</v>
      </c>
      <c r="BP151" s="163">
        <v>9.4112367192190099E-2</v>
      </c>
      <c r="BQ151" s="163">
        <v>0.14201877934766199</v>
      </c>
      <c r="BR151" s="163">
        <v>0.27187646009362099</v>
      </c>
      <c r="BS151" s="163">
        <v>3.6854073227765197E-2</v>
      </c>
      <c r="BT151" s="163">
        <v>0.116327002523576</v>
      </c>
    </row>
    <row r="152" spans="1:72" s="114" customFormat="1" hidden="1">
      <c r="A152" s="110" t="s">
        <v>283</v>
      </c>
      <c r="B152" s="111" t="s">
        <v>357</v>
      </c>
      <c r="C152" s="112" t="s">
        <v>383</v>
      </c>
      <c r="D152" s="113" t="s">
        <v>384</v>
      </c>
      <c r="E152" s="112" t="s">
        <v>371</v>
      </c>
      <c r="F152" s="112" t="s">
        <v>372</v>
      </c>
      <c r="G152" s="163">
        <v>8.7830773489850106E-2</v>
      </c>
      <c r="H152" s="163">
        <v>7.6272364388241906E-2</v>
      </c>
      <c r="I152" s="163">
        <v>0.39296117100598299</v>
      </c>
      <c r="J152" s="163">
        <v>0.104166442540117</v>
      </c>
      <c r="K152" s="163">
        <v>3.1092171713293801E-2</v>
      </c>
      <c r="L152" s="163">
        <v>0.23355203503536801</v>
      </c>
      <c r="M152" s="163">
        <v>5.3440114537198297E-2</v>
      </c>
      <c r="N152" s="163">
        <v>0.18618123733889799</v>
      </c>
      <c r="O152" s="163">
        <v>1.1805209886865E-2</v>
      </c>
      <c r="P152" s="163" t="s">
        <v>216</v>
      </c>
      <c r="Q152" s="163">
        <v>0.225467375260168</v>
      </c>
      <c r="R152" s="163">
        <v>8.03623829287302E-2</v>
      </c>
      <c r="S152" s="163">
        <v>0.26952813638971901</v>
      </c>
      <c r="T152" s="163" t="s">
        <v>216</v>
      </c>
      <c r="U152" s="163">
        <v>0.23243474137988701</v>
      </c>
      <c r="V152" s="163">
        <v>7.6448754691048398E-3</v>
      </c>
      <c r="W152" s="163">
        <v>0.138820532194073</v>
      </c>
      <c r="X152" s="163">
        <v>0.33400626435096198</v>
      </c>
      <c r="Y152" s="163">
        <v>0.225482383768283</v>
      </c>
      <c r="Z152" s="163">
        <v>0.228654056778679</v>
      </c>
      <c r="AA152" s="163">
        <v>9.3294460644539001E-2</v>
      </c>
      <c r="AB152" s="163">
        <v>0.23562447190782401</v>
      </c>
      <c r="AC152" s="163" t="s">
        <v>216</v>
      </c>
      <c r="AD152" s="163">
        <v>0.108910722604338</v>
      </c>
      <c r="AE152" s="163" t="s">
        <v>216</v>
      </c>
      <c r="AF152" s="163">
        <v>8.2223140741594397E-2</v>
      </c>
      <c r="AG152" s="163">
        <v>0.52866526586775198</v>
      </c>
      <c r="AH152" s="163">
        <v>0.113478080483927</v>
      </c>
      <c r="AI152" s="163">
        <v>0.24941114595014199</v>
      </c>
      <c r="AJ152" s="163">
        <v>9.4116216978720801E-2</v>
      </c>
      <c r="AK152" s="163">
        <v>5.8317845661149198E-2</v>
      </c>
      <c r="AL152" s="163">
        <v>0.232841565067782</v>
      </c>
      <c r="AM152" s="163" t="s">
        <v>216</v>
      </c>
      <c r="AN152" s="163" t="s">
        <v>216</v>
      </c>
      <c r="AO152" s="163">
        <v>0.25168719692684899</v>
      </c>
      <c r="AP152" s="163" t="s">
        <v>216</v>
      </c>
      <c r="AQ152" s="163">
        <v>0.39242086206182702</v>
      </c>
      <c r="AR152" s="163">
        <v>0.39485734926393701</v>
      </c>
      <c r="AS152" s="163">
        <v>0.112835846761355</v>
      </c>
      <c r="AT152" s="163">
        <v>0.23047723929518399</v>
      </c>
      <c r="AU152" s="163">
        <v>0.17948672915382899</v>
      </c>
      <c r="AV152" s="163">
        <v>0.16894391051577401</v>
      </c>
      <c r="AW152" s="163">
        <v>8.7658290083253404E-2</v>
      </c>
      <c r="AX152" s="163">
        <v>0.24921246358709401</v>
      </c>
      <c r="AY152" s="163">
        <v>0.25024475880258101</v>
      </c>
      <c r="AZ152" s="163" t="s">
        <v>216</v>
      </c>
      <c r="BA152" s="163">
        <v>0.154109344010392</v>
      </c>
      <c r="BB152" s="163">
        <v>0.64472271914990298</v>
      </c>
      <c r="BC152" s="163">
        <v>9.1844868132555102E-2</v>
      </c>
      <c r="BD152" s="163">
        <v>0.22389842959278999</v>
      </c>
      <c r="BE152" s="163">
        <v>5.9088500275009698E-2</v>
      </c>
      <c r="BF152" s="163" t="s">
        <v>216</v>
      </c>
      <c r="BG152" s="163">
        <v>0.30815924567180802</v>
      </c>
      <c r="BH152" s="163">
        <v>0.132861608118407</v>
      </c>
      <c r="BI152" s="163">
        <v>8.7265832629134496E-2</v>
      </c>
      <c r="BJ152" s="163">
        <v>0.34564348056802902</v>
      </c>
      <c r="BK152" s="163">
        <v>1.16312718754303E-2</v>
      </c>
      <c r="BL152" s="163">
        <v>9.4564751246160997E-2</v>
      </c>
      <c r="BM152" s="163">
        <v>6.8897573992567299E-3</v>
      </c>
      <c r="BN152" s="163">
        <v>0.13328370288525601</v>
      </c>
      <c r="BO152" s="163" t="s">
        <v>216</v>
      </c>
      <c r="BP152" s="163">
        <v>7.1094480812909505E-2</v>
      </c>
      <c r="BQ152" s="163">
        <v>0.28990610326168997</v>
      </c>
      <c r="BR152" s="163">
        <v>0.24863016610938801</v>
      </c>
      <c r="BS152" s="163">
        <v>0.26292744839529097</v>
      </c>
      <c r="BT152" s="163">
        <v>0.37428866149007101</v>
      </c>
    </row>
    <row r="153" spans="1:72" s="114" customFormat="1" hidden="1">
      <c r="A153" s="110" t="s">
        <v>283</v>
      </c>
      <c r="B153" s="111" t="s">
        <v>357</v>
      </c>
      <c r="C153" s="112" t="s">
        <v>383</v>
      </c>
      <c r="D153" s="113" t="s">
        <v>384</v>
      </c>
      <c r="E153" s="112" t="s">
        <v>375</v>
      </c>
      <c r="F153" s="112" t="s">
        <v>376</v>
      </c>
      <c r="G153" s="163">
        <v>2.54278134875724E-2</v>
      </c>
      <c r="H153" s="163" t="s">
        <v>216</v>
      </c>
      <c r="I153" s="163" t="s">
        <v>216</v>
      </c>
      <c r="J153" s="163">
        <v>6.7364857553242105E-2</v>
      </c>
      <c r="K153" s="163" t="s">
        <v>216</v>
      </c>
      <c r="L153" s="163" t="s">
        <v>216</v>
      </c>
      <c r="M153" s="163" t="s">
        <v>216</v>
      </c>
      <c r="N153" s="163">
        <v>1.4726507715695799E-2</v>
      </c>
      <c r="O153" s="163">
        <v>2.1544788788661201E-2</v>
      </c>
      <c r="P153" s="163" t="s">
        <v>216</v>
      </c>
      <c r="Q153" s="163">
        <v>1.7083939813136498E-2</v>
      </c>
      <c r="R153" s="163" t="s">
        <v>216</v>
      </c>
      <c r="S153" s="163" t="s">
        <v>216</v>
      </c>
      <c r="T153" s="163" t="s">
        <v>216</v>
      </c>
      <c r="U153" s="163" t="s">
        <v>216</v>
      </c>
      <c r="V153" s="163" t="s">
        <v>216</v>
      </c>
      <c r="W153" s="163">
        <v>5.030243734272E-4</v>
      </c>
      <c r="X153" s="163" t="s">
        <v>216</v>
      </c>
      <c r="Y153" s="163" t="s">
        <v>216</v>
      </c>
      <c r="Z153" s="163" t="s">
        <v>216</v>
      </c>
      <c r="AA153" s="163" t="s">
        <v>216</v>
      </c>
      <c r="AB153" s="163" t="s">
        <v>216</v>
      </c>
      <c r="AC153" s="163" t="s">
        <v>216</v>
      </c>
      <c r="AD153" s="163" t="s">
        <v>216</v>
      </c>
      <c r="AE153" s="163" t="s">
        <v>216</v>
      </c>
      <c r="AF153" s="163" t="s">
        <v>216</v>
      </c>
      <c r="AG153" s="163">
        <v>5.8731661414522199E-2</v>
      </c>
      <c r="AH153" s="163">
        <v>0.125842308572579</v>
      </c>
      <c r="AI153" s="163" t="s">
        <v>216</v>
      </c>
      <c r="AJ153" s="163">
        <v>1.7111617223084599E-2</v>
      </c>
      <c r="AK153" s="163" t="s">
        <v>216</v>
      </c>
      <c r="AL153" s="163" t="s">
        <v>216</v>
      </c>
      <c r="AM153" s="163" t="s">
        <v>216</v>
      </c>
      <c r="AN153" s="163">
        <v>0.151890535884355</v>
      </c>
      <c r="AO153" s="163">
        <v>2.3596742628405401E-2</v>
      </c>
      <c r="AP153" s="163" t="s">
        <v>216</v>
      </c>
      <c r="AQ153" s="163" t="s">
        <v>216</v>
      </c>
      <c r="AR153" s="163" t="s">
        <v>216</v>
      </c>
      <c r="AS153" s="163">
        <v>2.02705382528682E-2</v>
      </c>
      <c r="AT153" s="163" t="s">
        <v>216</v>
      </c>
      <c r="AU153" s="163" t="s">
        <v>216</v>
      </c>
      <c r="AV153" s="163" t="s">
        <v>216</v>
      </c>
      <c r="AW153" s="163" t="s">
        <v>216</v>
      </c>
      <c r="AX153" s="163" t="s">
        <v>216</v>
      </c>
      <c r="AY153" s="163" t="s">
        <v>216</v>
      </c>
      <c r="AZ153" s="163">
        <v>6.8766820688817107E-2</v>
      </c>
      <c r="BA153" s="163" t="s">
        <v>216</v>
      </c>
      <c r="BB153" s="163" t="s">
        <v>216</v>
      </c>
      <c r="BC153" s="163" t="s">
        <v>216</v>
      </c>
      <c r="BD153" s="163">
        <v>4.8894062866915201E-2</v>
      </c>
      <c r="BE153" s="163">
        <v>8.1875993616675205E-2</v>
      </c>
      <c r="BF153" s="163" t="s">
        <v>216</v>
      </c>
      <c r="BG153" s="163">
        <v>6.2449526525092504E-3</v>
      </c>
      <c r="BH153" s="163" t="s">
        <v>216</v>
      </c>
      <c r="BI153" s="163">
        <v>5.9180852932675297E-2</v>
      </c>
      <c r="BJ153" s="163" t="s">
        <v>216</v>
      </c>
      <c r="BK153" s="163">
        <v>0.14065198936885401</v>
      </c>
      <c r="BL153" s="163" t="s">
        <v>216</v>
      </c>
      <c r="BM153" s="163" t="s">
        <v>216</v>
      </c>
      <c r="BN153" s="163" t="s">
        <v>216</v>
      </c>
      <c r="BO153" s="163" t="s">
        <v>216</v>
      </c>
      <c r="BP153" s="163">
        <v>0.34849367674200499</v>
      </c>
      <c r="BQ153" s="163" t="s">
        <v>216</v>
      </c>
      <c r="BR153" s="163" t="s">
        <v>216</v>
      </c>
      <c r="BS153" s="163">
        <v>2.2145747203071199E-2</v>
      </c>
      <c r="BT153" s="163" t="s">
        <v>216</v>
      </c>
    </row>
    <row r="154" spans="1:72" s="114" customFormat="1" hidden="1">
      <c r="A154" s="110" t="s">
        <v>283</v>
      </c>
      <c r="B154" s="111" t="s">
        <v>357</v>
      </c>
      <c r="C154" s="112" t="s">
        <v>383</v>
      </c>
      <c r="D154" s="113" t="s">
        <v>384</v>
      </c>
      <c r="E154" s="112" t="s">
        <v>373</v>
      </c>
      <c r="F154" s="112" t="s">
        <v>374</v>
      </c>
      <c r="G154" s="163" t="s">
        <v>216</v>
      </c>
      <c r="H154" s="163">
        <v>6.0403983768448098E-2</v>
      </c>
      <c r="I154" s="163">
        <v>9.0233286679301902E-2</v>
      </c>
      <c r="J154" s="163" t="s">
        <v>216</v>
      </c>
      <c r="K154" s="163" t="s">
        <v>216</v>
      </c>
      <c r="L154" s="163">
        <v>1.0916064860313501E-2</v>
      </c>
      <c r="M154" s="163">
        <v>8.8725313374011707E-3</v>
      </c>
      <c r="N154" s="163">
        <v>5.1912887637198299E-2</v>
      </c>
      <c r="O154" s="163" t="s">
        <v>216</v>
      </c>
      <c r="P154" s="163" t="s">
        <v>216</v>
      </c>
      <c r="Q154" s="163">
        <v>5.4797309671195199E-2</v>
      </c>
      <c r="R154" s="163" t="s">
        <v>216</v>
      </c>
      <c r="S154" s="163">
        <v>2.17426495570541E-2</v>
      </c>
      <c r="T154" s="163" t="s">
        <v>216</v>
      </c>
      <c r="U154" s="163">
        <v>0.11025759014864001</v>
      </c>
      <c r="V154" s="163" t="s">
        <v>216</v>
      </c>
      <c r="W154" s="163">
        <v>8.3873616987377604E-4</v>
      </c>
      <c r="X154" s="163" t="s">
        <v>216</v>
      </c>
      <c r="Y154" s="163">
        <v>2.2561184548874E-2</v>
      </c>
      <c r="Z154" s="163">
        <v>5.9479264109195101E-2</v>
      </c>
      <c r="AA154" s="163" t="s">
        <v>216</v>
      </c>
      <c r="AB154" s="163">
        <v>0.133144475916219</v>
      </c>
      <c r="AC154" s="163" t="s">
        <v>216</v>
      </c>
      <c r="AD154" s="163" t="s">
        <v>216</v>
      </c>
      <c r="AE154" s="163" t="s">
        <v>216</v>
      </c>
      <c r="AF154" s="163" t="s">
        <v>216</v>
      </c>
      <c r="AG154" s="163">
        <v>5.2979667541083901E-2</v>
      </c>
      <c r="AH154" s="163">
        <v>8.5458067909952598E-2</v>
      </c>
      <c r="AI154" s="163" t="s">
        <v>216</v>
      </c>
      <c r="AJ154" s="163">
        <v>0.116731993670146</v>
      </c>
      <c r="AK154" s="163">
        <v>4.0642675393986402E-2</v>
      </c>
      <c r="AL154" s="163">
        <v>4.8749198231761798E-2</v>
      </c>
      <c r="AM154" s="163" t="s">
        <v>216</v>
      </c>
      <c r="AN154" s="163" t="s">
        <v>216</v>
      </c>
      <c r="AO154" s="163">
        <v>7.3815268459907699E-2</v>
      </c>
      <c r="AP154" s="163">
        <v>0.195123745339188</v>
      </c>
      <c r="AQ154" s="163">
        <v>4.7392167096505497E-2</v>
      </c>
      <c r="AR154" s="163" t="s">
        <v>216</v>
      </c>
      <c r="AS154" s="163" t="s">
        <v>216</v>
      </c>
      <c r="AT154" s="163" t="s">
        <v>216</v>
      </c>
      <c r="AU154" s="163">
        <v>5.8297866424546298E-2</v>
      </c>
      <c r="AV154" s="163">
        <v>1.3397692910778899E-2</v>
      </c>
      <c r="AW154" s="163">
        <v>1.3737269811526301E-3</v>
      </c>
      <c r="AX154" s="163">
        <v>2.2628732055672101E-2</v>
      </c>
      <c r="AY154" s="163">
        <v>0.347817256481601</v>
      </c>
      <c r="AZ154" s="163" t="s">
        <v>216</v>
      </c>
      <c r="BA154" s="163">
        <v>9.8719237341772497E-3</v>
      </c>
      <c r="BB154" s="163" t="s">
        <v>216</v>
      </c>
      <c r="BC154" s="163" t="s">
        <v>216</v>
      </c>
      <c r="BD154" s="163">
        <v>7.4278173138690201E-2</v>
      </c>
      <c r="BE154" s="163" t="s">
        <v>216</v>
      </c>
      <c r="BF154" s="163" t="s">
        <v>216</v>
      </c>
      <c r="BG154" s="163" t="s">
        <v>216</v>
      </c>
      <c r="BH154" s="163">
        <v>0.31353062917928398</v>
      </c>
      <c r="BI154" s="163">
        <v>0.108706414531374</v>
      </c>
      <c r="BJ154" s="163" t="s">
        <v>216</v>
      </c>
      <c r="BK154" s="163">
        <v>0.27526628786351198</v>
      </c>
      <c r="BL154" s="163" t="s">
        <v>216</v>
      </c>
      <c r="BM154" s="163">
        <v>1.9339669892650499E-3</v>
      </c>
      <c r="BN154" s="163" t="s">
        <v>216</v>
      </c>
      <c r="BO154" s="163" t="s">
        <v>216</v>
      </c>
      <c r="BP154" s="163">
        <v>3.0118746274304001E-2</v>
      </c>
      <c r="BQ154" s="163">
        <v>0.14201877934766199</v>
      </c>
      <c r="BR154" s="163" t="s">
        <v>216</v>
      </c>
      <c r="BS154" s="163" t="s">
        <v>216</v>
      </c>
      <c r="BT154" s="163">
        <v>6.3079994734128897E-2</v>
      </c>
    </row>
    <row r="155" spans="1:72" s="114" customFormat="1" hidden="1">
      <c r="A155" s="110" t="s">
        <v>283</v>
      </c>
      <c r="B155" s="111" t="s">
        <v>357</v>
      </c>
      <c r="C155" s="112" t="s">
        <v>383</v>
      </c>
      <c r="D155" s="113" t="s">
        <v>384</v>
      </c>
      <c r="E155" s="112" t="s">
        <v>379</v>
      </c>
      <c r="F155" s="112" t="s">
        <v>380</v>
      </c>
      <c r="G155" s="163" t="s">
        <v>216</v>
      </c>
      <c r="H155" s="163" t="s">
        <v>216</v>
      </c>
      <c r="I155" s="163" t="s">
        <v>216</v>
      </c>
      <c r="J155" s="163">
        <v>4.8412274414719597E-2</v>
      </c>
      <c r="K155" s="163" t="s">
        <v>216</v>
      </c>
      <c r="L155" s="163" t="s">
        <v>216</v>
      </c>
      <c r="M155" s="163" t="s">
        <v>216</v>
      </c>
      <c r="N155" s="163" t="s">
        <v>216</v>
      </c>
      <c r="O155" s="163" t="s">
        <v>216</v>
      </c>
      <c r="P155" s="163" t="s">
        <v>216</v>
      </c>
      <c r="Q155" s="163">
        <v>9.4779443930511909E-3</v>
      </c>
      <c r="R155" s="163">
        <v>2.3698558008718201E-2</v>
      </c>
      <c r="S155" s="163" t="s">
        <v>216</v>
      </c>
      <c r="T155" s="163" t="s">
        <v>216</v>
      </c>
      <c r="U155" s="163" t="s">
        <v>216</v>
      </c>
      <c r="V155" s="163" t="s">
        <v>216</v>
      </c>
      <c r="W155" s="163" t="s">
        <v>216</v>
      </c>
      <c r="X155" s="163" t="s">
        <v>216</v>
      </c>
      <c r="Y155" s="163" t="s">
        <v>216</v>
      </c>
      <c r="Z155" s="163" t="s">
        <v>216</v>
      </c>
      <c r="AA155" s="163" t="s">
        <v>216</v>
      </c>
      <c r="AB155" s="163" t="s">
        <v>216</v>
      </c>
      <c r="AC155" s="163" t="s">
        <v>216</v>
      </c>
      <c r="AD155" s="163" t="s">
        <v>216</v>
      </c>
      <c r="AE155" s="163" t="s">
        <v>216</v>
      </c>
      <c r="AF155" s="163">
        <v>3.5464399532552697E-2</v>
      </c>
      <c r="AG155" s="163" t="s">
        <v>216</v>
      </c>
      <c r="AH155" s="163" t="s">
        <v>216</v>
      </c>
      <c r="AI155" s="163" t="s">
        <v>216</v>
      </c>
      <c r="AJ155" s="163" t="s">
        <v>216</v>
      </c>
      <c r="AK155" s="163" t="s">
        <v>216</v>
      </c>
      <c r="AL155" s="163">
        <v>0.32264271963426999</v>
      </c>
      <c r="AM155" s="163" t="s">
        <v>216</v>
      </c>
      <c r="AN155" s="163" t="s">
        <v>216</v>
      </c>
      <c r="AO155" s="163" t="s">
        <v>216</v>
      </c>
      <c r="AP155" s="163" t="s">
        <v>216</v>
      </c>
      <c r="AQ155" s="163" t="s">
        <v>216</v>
      </c>
      <c r="AR155" s="163" t="s">
        <v>216</v>
      </c>
      <c r="AS155" s="163" t="s">
        <v>216</v>
      </c>
      <c r="AT155" s="163">
        <v>5.44572776076638E-2</v>
      </c>
      <c r="AU155" s="163">
        <v>5.88889390222142E-3</v>
      </c>
      <c r="AV155" s="163" t="s">
        <v>216</v>
      </c>
      <c r="AW155" s="163" t="s">
        <v>216</v>
      </c>
      <c r="AX155" s="163" t="s">
        <v>216</v>
      </c>
      <c r="AY155" s="163" t="s">
        <v>216</v>
      </c>
      <c r="AZ155" s="163" t="s">
        <v>216</v>
      </c>
      <c r="BA155" s="163" t="s">
        <v>216</v>
      </c>
      <c r="BB155" s="163" t="s">
        <v>216</v>
      </c>
      <c r="BC155" s="163" t="s">
        <v>216</v>
      </c>
      <c r="BD155" s="163">
        <v>0.13814512999898501</v>
      </c>
      <c r="BE155" s="163" t="s">
        <v>216</v>
      </c>
      <c r="BF155" s="163">
        <v>0.16842105264614299</v>
      </c>
      <c r="BG155" s="163" t="s">
        <v>216</v>
      </c>
      <c r="BH155" s="163" t="s">
        <v>216</v>
      </c>
      <c r="BI155" s="163" t="s">
        <v>216</v>
      </c>
      <c r="BJ155" s="163" t="s">
        <v>216</v>
      </c>
      <c r="BK155" s="163" t="s">
        <v>216</v>
      </c>
      <c r="BL155" s="163" t="s">
        <v>216</v>
      </c>
      <c r="BM155" s="163" t="s">
        <v>216</v>
      </c>
      <c r="BN155" s="163" t="s">
        <v>216</v>
      </c>
      <c r="BO155" s="163" t="s">
        <v>216</v>
      </c>
      <c r="BP155" s="163" t="s">
        <v>216</v>
      </c>
      <c r="BQ155" s="163" t="s">
        <v>216</v>
      </c>
      <c r="BR155" s="163" t="s">
        <v>216</v>
      </c>
      <c r="BS155" s="163" t="s">
        <v>216</v>
      </c>
      <c r="BT155" s="163" t="s">
        <v>216</v>
      </c>
    </row>
    <row r="156" spans="1:72" s="119" customFormat="1" ht="15.75" hidden="1" thickBot="1">
      <c r="A156" s="115" t="s">
        <v>283</v>
      </c>
      <c r="B156" s="116" t="s">
        <v>357</v>
      </c>
      <c r="C156" s="117" t="s">
        <v>383</v>
      </c>
      <c r="D156" s="118" t="s">
        <v>384</v>
      </c>
      <c r="E156" s="117" t="s">
        <v>266</v>
      </c>
      <c r="F156" s="117" t="s">
        <v>216</v>
      </c>
      <c r="G156" s="164" t="s">
        <v>216</v>
      </c>
      <c r="H156" s="164" t="s">
        <v>216</v>
      </c>
      <c r="I156" s="164" t="s">
        <v>216</v>
      </c>
      <c r="J156" s="164" t="s">
        <v>216</v>
      </c>
      <c r="K156" s="164" t="s">
        <v>216</v>
      </c>
      <c r="L156" s="164" t="s">
        <v>216</v>
      </c>
      <c r="M156" s="164" t="s">
        <v>216</v>
      </c>
      <c r="N156" s="164" t="s">
        <v>216</v>
      </c>
      <c r="O156" s="164" t="s">
        <v>216</v>
      </c>
      <c r="P156" s="164" t="s">
        <v>216</v>
      </c>
      <c r="Q156" s="164" t="s">
        <v>216</v>
      </c>
      <c r="R156" s="164" t="s">
        <v>216</v>
      </c>
      <c r="S156" s="164" t="s">
        <v>216</v>
      </c>
      <c r="T156" s="164" t="s">
        <v>216</v>
      </c>
      <c r="U156" s="164" t="s">
        <v>216</v>
      </c>
      <c r="V156" s="164" t="s">
        <v>216</v>
      </c>
      <c r="W156" s="164" t="s">
        <v>216</v>
      </c>
      <c r="X156" s="164" t="s">
        <v>216</v>
      </c>
      <c r="Y156" s="164" t="s">
        <v>216</v>
      </c>
      <c r="Z156" s="164" t="s">
        <v>216</v>
      </c>
      <c r="AA156" s="164" t="s">
        <v>216</v>
      </c>
      <c r="AB156" s="164" t="s">
        <v>216</v>
      </c>
      <c r="AC156" s="164" t="s">
        <v>216</v>
      </c>
      <c r="AD156" s="164" t="s">
        <v>216</v>
      </c>
      <c r="AE156" s="164" t="s">
        <v>266</v>
      </c>
      <c r="AF156" s="164" t="s">
        <v>216</v>
      </c>
      <c r="AG156" s="164" t="s">
        <v>216</v>
      </c>
      <c r="AH156" s="164" t="s">
        <v>216</v>
      </c>
      <c r="AI156" s="164" t="s">
        <v>216</v>
      </c>
      <c r="AJ156" s="164" t="s">
        <v>216</v>
      </c>
      <c r="AK156" s="164" t="s">
        <v>216</v>
      </c>
      <c r="AL156" s="164" t="s">
        <v>216</v>
      </c>
      <c r="AM156" s="164" t="s">
        <v>216</v>
      </c>
      <c r="AN156" s="164" t="s">
        <v>216</v>
      </c>
      <c r="AO156" s="164" t="s">
        <v>216</v>
      </c>
      <c r="AP156" s="164" t="s">
        <v>216</v>
      </c>
      <c r="AQ156" s="164" t="s">
        <v>216</v>
      </c>
      <c r="AR156" s="164" t="s">
        <v>216</v>
      </c>
      <c r="AS156" s="164" t="s">
        <v>216</v>
      </c>
      <c r="AT156" s="164" t="s">
        <v>216</v>
      </c>
      <c r="AU156" s="164" t="s">
        <v>216</v>
      </c>
      <c r="AV156" s="164" t="s">
        <v>216</v>
      </c>
      <c r="AW156" s="164" t="s">
        <v>216</v>
      </c>
      <c r="AX156" s="164" t="s">
        <v>216</v>
      </c>
      <c r="AY156" s="164" t="s">
        <v>216</v>
      </c>
      <c r="AZ156" s="164" t="s">
        <v>216</v>
      </c>
      <c r="BA156" s="164" t="s">
        <v>216</v>
      </c>
      <c r="BB156" s="164" t="s">
        <v>216</v>
      </c>
      <c r="BC156" s="164" t="s">
        <v>216</v>
      </c>
      <c r="BD156" s="164" t="s">
        <v>216</v>
      </c>
      <c r="BE156" s="164" t="s">
        <v>216</v>
      </c>
      <c r="BF156" s="164" t="s">
        <v>216</v>
      </c>
      <c r="BG156" s="164" t="s">
        <v>216</v>
      </c>
      <c r="BH156" s="164" t="s">
        <v>216</v>
      </c>
      <c r="BI156" s="164" t="s">
        <v>216</v>
      </c>
      <c r="BJ156" s="164" t="s">
        <v>216</v>
      </c>
      <c r="BK156" s="164" t="s">
        <v>216</v>
      </c>
      <c r="BL156" s="164" t="s">
        <v>216</v>
      </c>
      <c r="BM156" s="164" t="s">
        <v>216</v>
      </c>
      <c r="BN156" s="164" t="s">
        <v>216</v>
      </c>
      <c r="BO156" s="164" t="s">
        <v>216</v>
      </c>
      <c r="BP156" s="164" t="s">
        <v>216</v>
      </c>
      <c r="BQ156" s="164" t="s">
        <v>216</v>
      </c>
      <c r="BR156" s="164" t="s">
        <v>216</v>
      </c>
      <c r="BS156" s="164" t="s">
        <v>216</v>
      </c>
      <c r="BT156" s="164" t="s">
        <v>216</v>
      </c>
    </row>
    <row r="157" spans="1:72" s="109" customFormat="1" hidden="1">
      <c r="A157" s="105" t="s">
        <v>283</v>
      </c>
      <c r="B157" s="106" t="s">
        <v>385</v>
      </c>
      <c r="C157" s="107" t="s">
        <v>386</v>
      </c>
      <c r="D157" s="108" t="s">
        <v>387</v>
      </c>
      <c r="E157" s="107" t="s">
        <v>388</v>
      </c>
      <c r="F157" s="107" t="s">
        <v>389</v>
      </c>
      <c r="G157" s="158">
        <v>4.3620194172044803E-2</v>
      </c>
      <c r="H157" s="158">
        <v>0.13563346437583501</v>
      </c>
      <c r="I157" s="158">
        <v>0.13471560871837601</v>
      </c>
      <c r="J157" s="158">
        <v>0.10582633845564</v>
      </c>
      <c r="K157" s="158">
        <v>2.4603344768945701E-2</v>
      </c>
      <c r="L157" s="158">
        <v>3.3657560315447301E-3</v>
      </c>
      <c r="M157" s="158">
        <v>0.18742314935698601</v>
      </c>
      <c r="N157" s="158">
        <v>5.2923387103281802E-2</v>
      </c>
      <c r="O157" s="158" t="s">
        <v>216</v>
      </c>
      <c r="P157" s="158">
        <v>5.8635307762772503E-2</v>
      </c>
      <c r="Q157" s="158">
        <v>0.14202124796898299</v>
      </c>
      <c r="R157" s="158">
        <v>7.1794985514322895E-2</v>
      </c>
      <c r="S157" s="158">
        <v>0.23710885454529401</v>
      </c>
      <c r="T157" s="158">
        <v>0.15906456254892801</v>
      </c>
      <c r="U157" s="158">
        <v>0.213283548873859</v>
      </c>
      <c r="V157" s="158">
        <v>1.1281953522663099E-3</v>
      </c>
      <c r="W157" s="158">
        <v>4.6465921749097701E-2</v>
      </c>
      <c r="X157" s="158">
        <v>4.19097443403414E-2</v>
      </c>
      <c r="Y157" s="158">
        <v>2.3469931226273399E-2</v>
      </c>
      <c r="Z157" s="158">
        <v>9.34828959568378E-2</v>
      </c>
      <c r="AA157" s="158">
        <v>0.14258828167288901</v>
      </c>
      <c r="AB157" s="158">
        <v>0.11045365264380901</v>
      </c>
      <c r="AC157" s="158">
        <v>2.7317050797812999E-2</v>
      </c>
      <c r="AD157" s="158">
        <v>0.28536390837811998</v>
      </c>
      <c r="AE157" s="158">
        <v>8.5066940746991206E-3</v>
      </c>
      <c r="AF157" s="158">
        <v>0.145259902657697</v>
      </c>
      <c r="AG157" s="158">
        <v>4.8451022305931499E-2</v>
      </c>
      <c r="AH157" s="158">
        <v>4.7908695910752898E-2</v>
      </c>
      <c r="AI157" s="158">
        <v>9.6659838942980802E-2</v>
      </c>
      <c r="AJ157" s="158">
        <v>0.26563435201037999</v>
      </c>
      <c r="AK157" s="158" t="s">
        <v>216</v>
      </c>
      <c r="AL157" s="158">
        <v>6.0237608678200001E-2</v>
      </c>
      <c r="AM157" s="158">
        <v>0.15339448626043301</v>
      </c>
      <c r="AN157" s="158">
        <v>6.3707081637236401E-2</v>
      </c>
      <c r="AO157" s="158">
        <v>9.7983731976897401E-2</v>
      </c>
      <c r="AP157" s="158">
        <v>1.3095398015281199E-2</v>
      </c>
      <c r="AQ157" s="158" t="s">
        <v>216</v>
      </c>
      <c r="AR157" s="158">
        <v>0.135588574330196</v>
      </c>
      <c r="AS157" s="158">
        <v>0.23667745039200899</v>
      </c>
      <c r="AT157" s="158">
        <v>2.2932674479323701E-4</v>
      </c>
      <c r="AU157" s="158">
        <v>8.6930302612298296E-2</v>
      </c>
      <c r="AV157" s="158">
        <v>3.5758926161657698E-2</v>
      </c>
      <c r="AW157" s="158">
        <v>0.154901283137485</v>
      </c>
      <c r="AX157" s="158">
        <v>9.9420165056679E-2</v>
      </c>
      <c r="AY157" s="158">
        <v>0.144212986493928</v>
      </c>
      <c r="AZ157" s="158">
        <v>2.5738664429165999E-2</v>
      </c>
      <c r="BA157" s="158">
        <v>6.8539362969179493E-2</v>
      </c>
      <c r="BB157" s="158" t="s">
        <v>216</v>
      </c>
      <c r="BC157" s="158">
        <v>0.158388417674691</v>
      </c>
      <c r="BD157" s="158">
        <v>6.3168178190401006E-2</v>
      </c>
      <c r="BE157" s="158">
        <v>0.12856659660924799</v>
      </c>
      <c r="BF157" s="158">
        <v>3.0071382914288201E-2</v>
      </c>
      <c r="BG157" s="158">
        <v>1.6469155128663902E-2</v>
      </c>
      <c r="BH157" s="158">
        <v>7.0878195373092298E-2</v>
      </c>
      <c r="BI157" s="158">
        <v>2.8028249459420399E-2</v>
      </c>
      <c r="BJ157" s="158">
        <v>0.14688444258196301</v>
      </c>
      <c r="BK157" s="158">
        <v>2.7018039791888899E-2</v>
      </c>
      <c r="BL157" s="158" t="s">
        <v>216</v>
      </c>
      <c r="BM157" s="158">
        <v>5.33381483607318E-2</v>
      </c>
      <c r="BN157" s="158">
        <v>1.60774477988724E-2</v>
      </c>
      <c r="BO157" s="158">
        <v>7.7344768686187601E-2</v>
      </c>
      <c r="BP157" s="158">
        <v>4.2976983690222903E-2</v>
      </c>
      <c r="BQ157" s="158">
        <v>0.22114138905727801</v>
      </c>
      <c r="BR157" s="158">
        <v>3.3105401675202401E-2</v>
      </c>
      <c r="BS157" s="158">
        <v>0.12863807240404701</v>
      </c>
      <c r="BT157" s="158">
        <v>1.6579385696746499E-2</v>
      </c>
    </row>
    <row r="158" spans="1:72" s="114" customFormat="1" hidden="1">
      <c r="A158" s="110" t="s">
        <v>283</v>
      </c>
      <c r="B158" s="111" t="s">
        <v>385</v>
      </c>
      <c r="C158" s="112" t="s">
        <v>386</v>
      </c>
      <c r="D158" s="113" t="s">
        <v>387</v>
      </c>
      <c r="E158" s="112" t="s">
        <v>390</v>
      </c>
      <c r="F158" s="112" t="s">
        <v>216</v>
      </c>
      <c r="G158" s="159" t="s">
        <v>216</v>
      </c>
      <c r="H158" s="159">
        <v>1.38003657051958E-2</v>
      </c>
      <c r="I158" s="159" t="s">
        <v>216</v>
      </c>
      <c r="J158" s="159" t="s">
        <v>216</v>
      </c>
      <c r="K158" s="159" t="s">
        <v>216</v>
      </c>
      <c r="L158" s="159">
        <v>0.10793580338348201</v>
      </c>
      <c r="M158" s="159" t="s">
        <v>216</v>
      </c>
      <c r="N158" s="159" t="s">
        <v>216</v>
      </c>
      <c r="O158" s="159">
        <v>1.8418675848241899E-2</v>
      </c>
      <c r="P158" s="159">
        <v>6.1562794116012502E-2</v>
      </c>
      <c r="Q158" s="159">
        <v>2.8560023175617098E-3</v>
      </c>
      <c r="R158" s="159" t="s">
        <v>216</v>
      </c>
      <c r="S158" s="159">
        <v>3.7929723058648702E-2</v>
      </c>
      <c r="T158" s="159" t="s">
        <v>216</v>
      </c>
      <c r="U158" s="159" t="s">
        <v>216</v>
      </c>
      <c r="V158" s="159" t="s">
        <v>216</v>
      </c>
      <c r="W158" s="159">
        <v>0.153925069327805</v>
      </c>
      <c r="X158" s="159" t="s">
        <v>216</v>
      </c>
      <c r="Y158" s="159" t="s">
        <v>216</v>
      </c>
      <c r="Z158" s="159" t="s">
        <v>216</v>
      </c>
      <c r="AA158" s="159" t="s">
        <v>216</v>
      </c>
      <c r="AB158" s="159" t="s">
        <v>216</v>
      </c>
      <c r="AC158" s="159" t="s">
        <v>216</v>
      </c>
      <c r="AD158" s="159" t="s">
        <v>216</v>
      </c>
      <c r="AE158" s="159" t="s">
        <v>216</v>
      </c>
      <c r="AF158" s="159" t="s">
        <v>216</v>
      </c>
      <c r="AG158" s="159" t="s">
        <v>216</v>
      </c>
      <c r="AH158" s="159" t="s">
        <v>216</v>
      </c>
      <c r="AI158" s="159" t="s">
        <v>216</v>
      </c>
      <c r="AJ158" s="159" t="s">
        <v>216</v>
      </c>
      <c r="AK158" s="159" t="s">
        <v>216</v>
      </c>
      <c r="AL158" s="159" t="s">
        <v>216</v>
      </c>
      <c r="AM158" s="159" t="s">
        <v>216</v>
      </c>
      <c r="AN158" s="159" t="s">
        <v>216</v>
      </c>
      <c r="AO158" s="159" t="s">
        <v>216</v>
      </c>
      <c r="AP158" s="159">
        <v>0.101105174500073</v>
      </c>
      <c r="AQ158" s="159" t="s">
        <v>216</v>
      </c>
      <c r="AR158" s="159" t="s">
        <v>216</v>
      </c>
      <c r="AS158" s="159" t="s">
        <v>216</v>
      </c>
      <c r="AT158" s="159">
        <v>5.5410330841585101E-2</v>
      </c>
      <c r="AU158" s="159">
        <v>0.11146771559119099</v>
      </c>
      <c r="AV158" s="159">
        <v>6.3462656093031297E-2</v>
      </c>
      <c r="AW158" s="159" t="s">
        <v>216</v>
      </c>
      <c r="AX158" s="159" t="s">
        <v>216</v>
      </c>
      <c r="AY158" s="159" t="s">
        <v>216</v>
      </c>
      <c r="AZ158" s="159" t="s">
        <v>216</v>
      </c>
      <c r="BA158" s="159" t="s">
        <v>216</v>
      </c>
      <c r="BB158" s="159">
        <v>0.386486919391751</v>
      </c>
      <c r="BC158" s="159" t="s">
        <v>216</v>
      </c>
      <c r="BD158" s="159" t="s">
        <v>216</v>
      </c>
      <c r="BE158" s="159" t="s">
        <v>216</v>
      </c>
      <c r="BF158" s="159" t="s">
        <v>216</v>
      </c>
      <c r="BG158" s="159">
        <v>5.7882028117123702E-2</v>
      </c>
      <c r="BH158" s="159" t="s">
        <v>216</v>
      </c>
      <c r="BI158" s="159" t="s">
        <v>216</v>
      </c>
      <c r="BJ158" s="159" t="s">
        <v>216</v>
      </c>
      <c r="BK158" s="159" t="s">
        <v>216</v>
      </c>
      <c r="BL158" s="159">
        <v>0.13638543318118601</v>
      </c>
      <c r="BM158" s="159" t="s">
        <v>216</v>
      </c>
      <c r="BN158" s="159">
        <v>3.0617882990942601E-2</v>
      </c>
      <c r="BO158" s="159">
        <v>2.0813108371399599E-2</v>
      </c>
      <c r="BP158" s="159" t="s">
        <v>216</v>
      </c>
      <c r="BQ158" s="159" t="s">
        <v>216</v>
      </c>
      <c r="BR158" s="159" t="s">
        <v>216</v>
      </c>
      <c r="BS158" s="159" t="s">
        <v>216</v>
      </c>
      <c r="BT158" s="159" t="s">
        <v>216</v>
      </c>
    </row>
    <row r="159" spans="1:72" s="114" customFormat="1" hidden="1">
      <c r="A159" s="110" t="s">
        <v>283</v>
      </c>
      <c r="B159" s="111" t="s">
        <v>385</v>
      </c>
      <c r="C159" s="112" t="s">
        <v>386</v>
      </c>
      <c r="D159" s="113" t="s">
        <v>387</v>
      </c>
      <c r="E159" s="112" t="s">
        <v>391</v>
      </c>
      <c r="F159" s="112" t="s">
        <v>392</v>
      </c>
      <c r="G159" s="159">
        <v>0.15820410549147201</v>
      </c>
      <c r="H159" s="159">
        <v>1.78059217077291E-2</v>
      </c>
      <c r="I159" s="159">
        <v>4.7016488281421902E-2</v>
      </c>
      <c r="J159" s="159">
        <v>0.10525458993623001</v>
      </c>
      <c r="K159" s="159">
        <v>8.2011149229818895E-3</v>
      </c>
      <c r="L159" s="159" t="s">
        <v>216</v>
      </c>
      <c r="M159" s="159">
        <v>2.6732638949025E-2</v>
      </c>
      <c r="N159" s="159">
        <v>2.5796317626793599E-2</v>
      </c>
      <c r="O159" s="159" t="s">
        <v>216</v>
      </c>
      <c r="P159" s="159" t="s">
        <v>216</v>
      </c>
      <c r="Q159" s="159">
        <v>2.0078865830417101E-2</v>
      </c>
      <c r="R159" s="159">
        <v>9.2060801558335806E-3</v>
      </c>
      <c r="S159" s="159" t="s">
        <v>216</v>
      </c>
      <c r="T159" s="159">
        <v>0.12567146022686401</v>
      </c>
      <c r="U159" s="159">
        <v>0.16457789349978499</v>
      </c>
      <c r="V159" s="159">
        <v>0.183007416553395</v>
      </c>
      <c r="W159" s="159" t="s">
        <v>216</v>
      </c>
      <c r="X159" s="159">
        <v>0.12676811813630401</v>
      </c>
      <c r="Y159" s="159">
        <v>0.23085913002804401</v>
      </c>
      <c r="Z159" s="159">
        <v>0.118222888405746</v>
      </c>
      <c r="AA159" s="159">
        <v>0.16442975518750699</v>
      </c>
      <c r="AB159" s="159">
        <v>0.103973132978557</v>
      </c>
      <c r="AC159" s="159">
        <v>4.0840464043771098E-2</v>
      </c>
      <c r="AD159" s="159">
        <v>4.0994390771927597E-2</v>
      </c>
      <c r="AE159" s="159">
        <v>6.5413372289644597E-2</v>
      </c>
      <c r="AF159" s="159">
        <v>0.13129148848265301</v>
      </c>
      <c r="AG159" s="159">
        <v>4.6534274820901202E-2</v>
      </c>
      <c r="AH159" s="159">
        <v>7.4506201203163203E-2</v>
      </c>
      <c r="AI159" s="159">
        <v>0.224018863108951</v>
      </c>
      <c r="AJ159" s="159">
        <v>1.8687669792477799E-2</v>
      </c>
      <c r="AK159" s="159">
        <v>2.6667477139236801E-2</v>
      </c>
      <c r="AL159" s="159">
        <v>7.9082223778918395E-2</v>
      </c>
      <c r="AM159" s="159">
        <v>0.23135998408151401</v>
      </c>
      <c r="AN159" s="159">
        <v>0.155616317098934</v>
      </c>
      <c r="AO159" s="159">
        <v>0.121862952493799</v>
      </c>
      <c r="AP159" s="159" t="s">
        <v>216</v>
      </c>
      <c r="AQ159" s="159">
        <v>9.1814664111665806E-2</v>
      </c>
      <c r="AR159" s="159">
        <v>0.100236559932529</v>
      </c>
      <c r="AS159" s="159">
        <v>1.8502971900662898E-2</v>
      </c>
      <c r="AT159" s="159" t="s">
        <v>216</v>
      </c>
      <c r="AU159" s="159" t="s">
        <v>216</v>
      </c>
      <c r="AV159" s="159">
        <v>7.66643067969691E-3</v>
      </c>
      <c r="AW159" s="159">
        <v>0.14743403050214199</v>
      </c>
      <c r="AX159" s="159">
        <v>0.155392849442681</v>
      </c>
      <c r="AY159" s="159">
        <v>0.139334088465039</v>
      </c>
      <c r="AZ159" s="159">
        <v>0.104456088104145</v>
      </c>
      <c r="BA159" s="159">
        <v>0.115776540921604</v>
      </c>
      <c r="BB159" s="159" t="s">
        <v>216</v>
      </c>
      <c r="BC159" s="159">
        <v>0.15266651317798299</v>
      </c>
      <c r="BD159" s="159">
        <v>0.27544772360460801</v>
      </c>
      <c r="BE159" s="159">
        <v>6.5993052134221103E-2</v>
      </c>
      <c r="BF159" s="159">
        <v>6.6599722971119796E-2</v>
      </c>
      <c r="BG159" s="159">
        <v>2.8647245444189999E-2</v>
      </c>
      <c r="BH159" s="159">
        <v>0.146505338139299</v>
      </c>
      <c r="BI159" s="159">
        <v>0.21299572318335999</v>
      </c>
      <c r="BJ159" s="159">
        <v>0.21810026807077801</v>
      </c>
      <c r="BK159" s="159">
        <v>2.9227187251717399E-2</v>
      </c>
      <c r="BL159" s="159" t="s">
        <v>216</v>
      </c>
      <c r="BM159" s="159">
        <v>0.22506924943061299</v>
      </c>
      <c r="BN159" s="159" t="s">
        <v>216</v>
      </c>
      <c r="BO159" s="159">
        <v>2.4888514527641199E-2</v>
      </c>
      <c r="BP159" s="159">
        <v>0.12741766102267499</v>
      </c>
      <c r="BQ159" s="159">
        <v>0.14449623619798599</v>
      </c>
      <c r="BR159" s="159">
        <v>6.4928704043831498E-2</v>
      </c>
      <c r="BS159" s="159">
        <v>7.5647690822406105E-2</v>
      </c>
      <c r="BT159" s="159">
        <v>4.3374748710282497E-2</v>
      </c>
    </row>
    <row r="160" spans="1:72" s="114" customFormat="1" hidden="1">
      <c r="A160" s="110" t="s">
        <v>283</v>
      </c>
      <c r="B160" s="111" t="s">
        <v>385</v>
      </c>
      <c r="C160" s="112" t="s">
        <v>386</v>
      </c>
      <c r="D160" s="113" t="s">
        <v>387</v>
      </c>
      <c r="E160" s="112" t="s">
        <v>393</v>
      </c>
      <c r="F160" s="112" t="s">
        <v>394</v>
      </c>
      <c r="G160" s="159">
        <v>0.46392030197700002</v>
      </c>
      <c r="H160" s="159">
        <v>0.29895522404734498</v>
      </c>
      <c r="I160" s="159">
        <v>0.24158811911355499</v>
      </c>
      <c r="J160" s="159">
        <v>0.173082324162047</v>
      </c>
      <c r="K160" s="159">
        <v>0.55352073766485299</v>
      </c>
      <c r="L160" s="159">
        <v>0.15788300860580701</v>
      </c>
      <c r="M160" s="159">
        <v>0.40176038330611602</v>
      </c>
      <c r="N160" s="159">
        <v>7.2604646663376904E-2</v>
      </c>
      <c r="O160" s="159">
        <v>0.93937481818007795</v>
      </c>
      <c r="P160" s="159">
        <v>0.34473898251777801</v>
      </c>
      <c r="Q160" s="159">
        <v>9.0769250658571998E-2</v>
      </c>
      <c r="R160" s="159">
        <v>4.8731461225853201E-2</v>
      </c>
      <c r="S160" s="159">
        <v>0.20725463897402799</v>
      </c>
      <c r="T160" s="159">
        <v>0.29371567423209899</v>
      </c>
      <c r="U160" s="159">
        <v>0.206893497586323</v>
      </c>
      <c r="V160" s="159">
        <v>0.68802157725785995</v>
      </c>
      <c r="W160" s="159">
        <v>0.35342340061545302</v>
      </c>
      <c r="X160" s="159">
        <v>0.29906420159416702</v>
      </c>
      <c r="Y160" s="159">
        <v>0.27866505485471199</v>
      </c>
      <c r="Z160" s="159">
        <v>0.260910848199703</v>
      </c>
      <c r="AA160" s="159">
        <v>0.26021511765689098</v>
      </c>
      <c r="AB160" s="159">
        <v>0.25242213534191199</v>
      </c>
      <c r="AC160" s="159">
        <v>0.35570343013556499</v>
      </c>
      <c r="AD160" s="159">
        <v>0.26531089845802303</v>
      </c>
      <c r="AE160" s="159">
        <v>0.23983134281177701</v>
      </c>
      <c r="AF160" s="159">
        <v>8.1458214659241898E-2</v>
      </c>
      <c r="AG160" s="159">
        <v>0.12555424399955001</v>
      </c>
      <c r="AH160" s="159">
        <v>0.57113687298869598</v>
      </c>
      <c r="AI160" s="159">
        <v>0.16653829113944699</v>
      </c>
      <c r="AJ160" s="159">
        <v>0.13315528699843601</v>
      </c>
      <c r="AK160" s="159">
        <v>0.62975348093699202</v>
      </c>
      <c r="AL160" s="159">
        <v>0.44154455824988398</v>
      </c>
      <c r="AM160" s="159">
        <v>0.26296868123319</v>
      </c>
      <c r="AN160" s="159">
        <v>0.39436662580471299</v>
      </c>
      <c r="AO160" s="159">
        <v>8.52289833842758E-2</v>
      </c>
      <c r="AP160" s="159">
        <v>0.35864922068601801</v>
      </c>
      <c r="AQ160" s="159">
        <v>0.57238125442320098</v>
      </c>
      <c r="AR160" s="159">
        <v>0.23220937213482201</v>
      </c>
      <c r="AS160" s="159">
        <v>0.38096964919957799</v>
      </c>
      <c r="AT160" s="159">
        <v>0.225032832203615</v>
      </c>
      <c r="AU160" s="159">
        <v>0.27572233670605301</v>
      </c>
      <c r="AV160" s="159">
        <v>0.261900770382542</v>
      </c>
      <c r="AW160" s="159">
        <v>0.37080200783089501</v>
      </c>
      <c r="AX160" s="159">
        <v>0.133558486313096</v>
      </c>
      <c r="AY160" s="159">
        <v>0.42114302609098497</v>
      </c>
      <c r="AZ160" s="159">
        <v>0.439897237018818</v>
      </c>
      <c r="BA160" s="159">
        <v>0.24044512168433199</v>
      </c>
      <c r="BB160" s="159">
        <v>0.14149553024140701</v>
      </c>
      <c r="BC160" s="159">
        <v>0.319448281942112</v>
      </c>
      <c r="BD160" s="159">
        <v>0.39177440233112198</v>
      </c>
      <c r="BE160" s="159">
        <v>0.28879685896308399</v>
      </c>
      <c r="BF160" s="159">
        <v>0.48134222189064402</v>
      </c>
      <c r="BG160" s="159">
        <v>0.37017730845382402</v>
      </c>
      <c r="BH160" s="159">
        <v>0.565809822449581</v>
      </c>
      <c r="BI160" s="159">
        <v>0.189855475857378</v>
      </c>
      <c r="BJ160" s="159">
        <v>0.35977289256081901</v>
      </c>
      <c r="BK160" s="159">
        <v>0.284352246150475</v>
      </c>
      <c r="BL160" s="159">
        <v>0.41988061668996801</v>
      </c>
      <c r="BM160" s="159">
        <v>0.27078692811437699</v>
      </c>
      <c r="BN160" s="159">
        <v>0.30633370442427998</v>
      </c>
      <c r="BO160" s="159">
        <v>0.155337343714266</v>
      </c>
      <c r="BP160" s="159">
        <v>0.524479900764249</v>
      </c>
      <c r="BQ160" s="159">
        <v>0.353421002537608</v>
      </c>
      <c r="BR160" s="159">
        <v>0.21362915772242599</v>
      </c>
      <c r="BS160" s="159">
        <v>0.37841811802390501</v>
      </c>
      <c r="BT160" s="159">
        <v>0.53352178702410702</v>
      </c>
    </row>
    <row r="161" spans="1:72" s="114" customFormat="1" hidden="1">
      <c r="A161" s="110" t="s">
        <v>283</v>
      </c>
      <c r="B161" s="111" t="s">
        <v>385</v>
      </c>
      <c r="C161" s="112" t="s">
        <v>386</v>
      </c>
      <c r="D161" s="113" t="s">
        <v>387</v>
      </c>
      <c r="E161" s="112" t="s">
        <v>395</v>
      </c>
      <c r="F161" s="112" t="s">
        <v>396</v>
      </c>
      <c r="G161" s="159">
        <v>6.7252726854497194E-2</v>
      </c>
      <c r="H161" s="159">
        <v>6.7603561687859706E-2</v>
      </c>
      <c r="I161" s="159">
        <v>0.17465645957392001</v>
      </c>
      <c r="J161" s="159">
        <v>6.7581229282232896E-2</v>
      </c>
      <c r="K161" s="159">
        <v>7.3810034306836997E-2</v>
      </c>
      <c r="L161" s="159">
        <v>0.20538055387992801</v>
      </c>
      <c r="M161" s="159">
        <v>3.08967337400693E-2</v>
      </c>
      <c r="N161" s="159">
        <v>0.282724761048187</v>
      </c>
      <c r="O161" s="159" t="s">
        <v>216</v>
      </c>
      <c r="P161" s="159">
        <v>0.15160203604896999</v>
      </c>
      <c r="Q161" s="159">
        <v>5.0122986994535899E-2</v>
      </c>
      <c r="R161" s="159">
        <v>0.26329398327058401</v>
      </c>
      <c r="S161" s="159">
        <v>5.4107825341401801E-2</v>
      </c>
      <c r="T161" s="159">
        <v>7.8359107772795505E-2</v>
      </c>
      <c r="U161" s="159">
        <v>9.0027148292098E-2</v>
      </c>
      <c r="V161" s="159" t="s">
        <v>216</v>
      </c>
      <c r="W161" s="159">
        <v>6.5371998757356706E-2</v>
      </c>
      <c r="X161" s="159">
        <v>8.7977972931343795E-2</v>
      </c>
      <c r="Y161" s="159">
        <v>3.7181286333534999E-2</v>
      </c>
      <c r="Z161" s="159">
        <v>4.0303924853275899E-2</v>
      </c>
      <c r="AA161" s="159">
        <v>7.62586969847521E-2</v>
      </c>
      <c r="AB161" s="159">
        <v>0.23368304750813301</v>
      </c>
      <c r="AC161" s="159">
        <v>0.30923712076946203</v>
      </c>
      <c r="AD161" s="159">
        <v>7.7093549773866898E-2</v>
      </c>
      <c r="AE161" s="159">
        <v>6.7967550932883106E-2</v>
      </c>
      <c r="AF161" s="159">
        <v>5.0653337149006897E-2</v>
      </c>
      <c r="AG161" s="159">
        <v>0.21787921070539901</v>
      </c>
      <c r="AH161" s="159">
        <v>4.1948052242234801E-2</v>
      </c>
      <c r="AI161" s="159">
        <v>5.0725754526106198E-2</v>
      </c>
      <c r="AJ161" s="159">
        <v>7.5470119761959095E-2</v>
      </c>
      <c r="AK161" s="159">
        <v>7.6020352562251897E-2</v>
      </c>
      <c r="AL161" s="159">
        <v>5.92924574502059E-2</v>
      </c>
      <c r="AM161" s="159">
        <v>7.3441709808747604E-2</v>
      </c>
      <c r="AN161" s="159">
        <v>0.154929132420798</v>
      </c>
      <c r="AO161" s="159">
        <v>0.137222701025072</v>
      </c>
      <c r="AP161" s="159">
        <v>0.22304079197611801</v>
      </c>
      <c r="AQ161" s="159">
        <v>5.6522365181167003E-2</v>
      </c>
      <c r="AR161" s="159">
        <v>0.16796290169377101</v>
      </c>
      <c r="AS161" s="159">
        <v>2.5436869965301999E-2</v>
      </c>
      <c r="AT161" s="159">
        <v>1.9283670719445201E-3</v>
      </c>
      <c r="AU161" s="159">
        <v>5.7998450338644397E-2</v>
      </c>
      <c r="AV161" s="159">
        <v>0.19155567234514601</v>
      </c>
      <c r="AW161" s="159">
        <v>6.9132894758011695E-2</v>
      </c>
      <c r="AX161" s="159">
        <v>4.7133903432245598E-2</v>
      </c>
      <c r="AY161" s="159">
        <v>0.114388678795542</v>
      </c>
      <c r="AZ161" s="159">
        <v>9.1957171787961603E-2</v>
      </c>
      <c r="BA161" s="159">
        <v>4.37622051510312E-2</v>
      </c>
      <c r="BB161" s="159">
        <v>1.47483706236896E-2</v>
      </c>
      <c r="BC161" s="159">
        <v>7.0230763525492304E-2</v>
      </c>
      <c r="BD161" s="159">
        <v>8.02629835501531E-2</v>
      </c>
      <c r="BE161" s="159">
        <v>6.24463874027123E-2</v>
      </c>
      <c r="BF161" s="159">
        <v>1.27631578947141E-2</v>
      </c>
      <c r="BG161" s="159">
        <v>5.7294490888379901E-2</v>
      </c>
      <c r="BH161" s="159">
        <v>4.9663270959535301E-2</v>
      </c>
      <c r="BI161" s="159">
        <v>0.111681845234502</v>
      </c>
      <c r="BJ161" s="159">
        <v>2.8172515290983101E-2</v>
      </c>
      <c r="BK161" s="159">
        <v>7.3968309926647893E-2</v>
      </c>
      <c r="BL161" s="159">
        <v>0.122260239551245</v>
      </c>
      <c r="BM161" s="159">
        <v>8.5768752915810001E-2</v>
      </c>
      <c r="BN161" s="159">
        <v>0.141429667256562</v>
      </c>
      <c r="BO161" s="159">
        <v>0.213364571239929</v>
      </c>
      <c r="BP161" s="159">
        <v>6.1460651522021001E-2</v>
      </c>
      <c r="BQ161" s="159">
        <v>8.6843802465401895E-2</v>
      </c>
      <c r="BR161" s="159">
        <v>8.4628006806823405E-2</v>
      </c>
      <c r="BS161" s="159">
        <v>0.11417322238631</v>
      </c>
      <c r="BT161" s="159">
        <v>4.5321545439637803E-2</v>
      </c>
    </row>
    <row r="162" spans="1:72" s="114" customFormat="1" hidden="1">
      <c r="A162" s="110" t="s">
        <v>283</v>
      </c>
      <c r="B162" s="111" t="s">
        <v>385</v>
      </c>
      <c r="C162" s="112" t="s">
        <v>386</v>
      </c>
      <c r="D162" s="113" t="s">
        <v>387</v>
      </c>
      <c r="E162" s="112" t="s">
        <v>397</v>
      </c>
      <c r="F162" s="112" t="s">
        <v>398</v>
      </c>
      <c r="G162" s="159">
        <v>4.3634510203608798E-2</v>
      </c>
      <c r="H162" s="159">
        <v>8.0340214195656803E-2</v>
      </c>
      <c r="I162" s="159">
        <v>5.9816303680161102E-2</v>
      </c>
      <c r="J162" s="159">
        <v>3.26934294254052E-2</v>
      </c>
      <c r="K162" s="159">
        <v>0.102123423937337</v>
      </c>
      <c r="L162" s="159">
        <v>0.11458108400222999</v>
      </c>
      <c r="M162" s="159">
        <v>4.13213232843384E-2</v>
      </c>
      <c r="N162" s="159">
        <v>0.105902777786246</v>
      </c>
      <c r="O162" s="159">
        <v>7.3285238428266704E-3</v>
      </c>
      <c r="P162" s="159">
        <v>3.8955341905556003E-2</v>
      </c>
      <c r="Q162" s="159">
        <v>2.5610027110858202E-2</v>
      </c>
      <c r="R162" s="159">
        <v>7.2237156860304005E-2</v>
      </c>
      <c r="S162" s="159">
        <v>6.6641784963256401E-3</v>
      </c>
      <c r="T162" s="159">
        <v>0.11803021270704001</v>
      </c>
      <c r="U162" s="159">
        <v>2.4476818403342399E-2</v>
      </c>
      <c r="V162" s="159">
        <v>8.1640629496549794E-3</v>
      </c>
      <c r="W162" s="159">
        <v>3.6319954437666099E-2</v>
      </c>
      <c r="X162" s="159">
        <v>8.8316600383876398E-2</v>
      </c>
      <c r="Y162" s="159">
        <v>5.55886939478877E-2</v>
      </c>
      <c r="Z162" s="159">
        <v>1.1491071491358499E-2</v>
      </c>
      <c r="AA162" s="159">
        <v>3.2806752489535601E-2</v>
      </c>
      <c r="AB162" s="159">
        <v>9.0198087420074999E-2</v>
      </c>
      <c r="AC162" s="159">
        <v>0.122230280799006</v>
      </c>
      <c r="AD162" s="159">
        <v>7.9276695627249292E-3</v>
      </c>
      <c r="AE162" s="159">
        <v>0.10829982872784701</v>
      </c>
      <c r="AF162" s="159" t="s">
        <v>216</v>
      </c>
      <c r="AG162" s="159">
        <v>1.7767402986083199E-2</v>
      </c>
      <c r="AH162" s="159">
        <v>1.3951304824373401E-2</v>
      </c>
      <c r="AI162" s="159">
        <v>3.0682574599635699E-3</v>
      </c>
      <c r="AJ162" s="159">
        <v>1.60616172046299E-2</v>
      </c>
      <c r="AK162" s="159">
        <v>5.3084814622515299E-3</v>
      </c>
      <c r="AL162" s="159">
        <v>0.116136302449882</v>
      </c>
      <c r="AM162" s="159">
        <v>1.9712826729693399E-2</v>
      </c>
      <c r="AN162" s="159">
        <v>2.98251570519849E-2</v>
      </c>
      <c r="AO162" s="159">
        <v>1.02429877605435E-2</v>
      </c>
      <c r="AP162" s="159">
        <v>9.3028295148188306E-2</v>
      </c>
      <c r="AQ162" s="159">
        <v>3.56243256648636E-2</v>
      </c>
      <c r="AR162" s="159">
        <v>3.2722556780436E-2</v>
      </c>
      <c r="AS162" s="159" t="s">
        <v>216</v>
      </c>
      <c r="AT162" s="159">
        <v>3.3457316312594701E-2</v>
      </c>
      <c r="AU162" s="159">
        <v>4.8729487999375799E-3</v>
      </c>
      <c r="AV162" s="159">
        <v>5.02697832176787E-2</v>
      </c>
      <c r="AW162" s="159">
        <v>1.21613516236836E-2</v>
      </c>
      <c r="AX162" s="159">
        <v>2.68317912210937E-2</v>
      </c>
      <c r="AY162" s="159">
        <v>2.10836290233271E-2</v>
      </c>
      <c r="AZ162" s="159" t="s">
        <v>216</v>
      </c>
      <c r="BA162" s="159">
        <v>1.34902904222772E-2</v>
      </c>
      <c r="BB162" s="159">
        <v>2.8824833694967199E-2</v>
      </c>
      <c r="BC162" s="159">
        <v>2.6333627195127898E-2</v>
      </c>
      <c r="BD162" s="159">
        <v>1.32347113411723E-2</v>
      </c>
      <c r="BE162" s="159">
        <v>3.1915150637702401E-2</v>
      </c>
      <c r="BF162" s="159">
        <v>3.3103482402058203E-2</v>
      </c>
      <c r="BG162" s="159">
        <v>2.8813289101316902E-2</v>
      </c>
      <c r="BH162" s="159">
        <v>2.7948662837524701E-2</v>
      </c>
      <c r="BI162" s="159">
        <v>1.6873341987743502E-2</v>
      </c>
      <c r="BJ162" s="159">
        <v>2.0507876321164201E-3</v>
      </c>
      <c r="BK162" s="159">
        <v>7.7839030823559599E-2</v>
      </c>
      <c r="BL162" s="159">
        <v>0.106015860388202</v>
      </c>
      <c r="BM162" s="159">
        <v>4.22847162103452E-2</v>
      </c>
      <c r="BN162" s="159">
        <v>1.15827133799401E-2</v>
      </c>
      <c r="BO162" s="159">
        <v>0.18415171303494601</v>
      </c>
      <c r="BP162" s="159">
        <v>7.8721162590792301E-2</v>
      </c>
      <c r="BQ162" s="159">
        <v>1.9492359549367001E-2</v>
      </c>
      <c r="BR162" s="159">
        <v>2.0492003026913602E-2</v>
      </c>
      <c r="BS162" s="159">
        <v>6.7830280506103999E-2</v>
      </c>
      <c r="BT162" s="159">
        <v>1.1375642229661699E-2</v>
      </c>
    </row>
    <row r="163" spans="1:72" s="114" customFormat="1" hidden="1">
      <c r="A163" s="110" t="s">
        <v>283</v>
      </c>
      <c r="B163" s="111" t="s">
        <v>385</v>
      </c>
      <c r="C163" s="112" t="s">
        <v>386</v>
      </c>
      <c r="D163" s="113" t="s">
        <v>387</v>
      </c>
      <c r="E163" s="112" t="s">
        <v>399</v>
      </c>
      <c r="F163" s="112" t="s">
        <v>400</v>
      </c>
      <c r="G163" s="159">
        <v>0.18568130256375401</v>
      </c>
      <c r="H163" s="159">
        <v>0.31829625734431499</v>
      </c>
      <c r="I163" s="159">
        <v>0.20900683704905201</v>
      </c>
      <c r="J163" s="159">
        <v>0.37030508593585298</v>
      </c>
      <c r="K163" s="159">
        <v>0.22954022947606401</v>
      </c>
      <c r="L163" s="159">
        <v>0.41085379409700801</v>
      </c>
      <c r="M163" s="159">
        <v>0.26876193041556301</v>
      </c>
      <c r="N163" s="159">
        <v>0.434251792145321</v>
      </c>
      <c r="O163" s="159">
        <v>2.62009039525667E-2</v>
      </c>
      <c r="P163" s="159">
        <v>0.34450553764891101</v>
      </c>
      <c r="Q163" s="159">
        <v>0.64784412611136599</v>
      </c>
      <c r="R163" s="159">
        <v>0.51743353952055604</v>
      </c>
      <c r="S163" s="159">
        <v>0.45693477958430201</v>
      </c>
      <c r="T163" s="159">
        <v>0.19129088982138501</v>
      </c>
      <c r="U163" s="159">
        <v>0.23099969841142201</v>
      </c>
      <c r="V163" s="159">
        <v>0.11967874788682301</v>
      </c>
      <c r="W163" s="159">
        <v>0.34449365511262098</v>
      </c>
      <c r="X163" s="159">
        <v>0.34548592652888199</v>
      </c>
      <c r="Y163" s="159">
        <v>0.21324860843820601</v>
      </c>
      <c r="Z163" s="159">
        <v>0.423468008655287</v>
      </c>
      <c r="AA163" s="159">
        <v>0.22746437334577199</v>
      </c>
      <c r="AB163" s="159">
        <v>0.13235155247161401</v>
      </c>
      <c r="AC163" s="159">
        <v>0.14226107692355</v>
      </c>
      <c r="AD163" s="159">
        <v>0.18833430836102599</v>
      </c>
      <c r="AE163" s="159">
        <v>0.49612139118244603</v>
      </c>
      <c r="AF163" s="159">
        <v>0.55149622394655595</v>
      </c>
      <c r="AG163" s="159">
        <v>0.42722473128671501</v>
      </c>
      <c r="AH163" s="159">
        <v>0.212792587736926</v>
      </c>
      <c r="AI163" s="159">
        <v>0.37382844938790599</v>
      </c>
      <c r="AJ163" s="159">
        <v>0.35646718609323402</v>
      </c>
      <c r="AK163" s="159">
        <v>0.20813217753980701</v>
      </c>
      <c r="AL163" s="159">
        <v>0.16278530058652799</v>
      </c>
      <c r="AM163" s="159">
        <v>0.21305438741699401</v>
      </c>
      <c r="AN163" s="159">
        <v>0.17060983035391999</v>
      </c>
      <c r="AO163" s="159">
        <v>0.46113042832929901</v>
      </c>
      <c r="AP163" s="159">
        <v>0.211081119674321</v>
      </c>
      <c r="AQ163" s="159">
        <v>0.14932625505067601</v>
      </c>
      <c r="AR163" s="159">
        <v>0.28878045269187402</v>
      </c>
      <c r="AS163" s="159">
        <v>0.26981546446238103</v>
      </c>
      <c r="AT163" s="159">
        <v>0.683941826825468</v>
      </c>
      <c r="AU163" s="159">
        <v>0.46300824595187501</v>
      </c>
      <c r="AV163" s="159">
        <v>0.342431017118843</v>
      </c>
      <c r="AW163" s="159">
        <v>0.17090912057428301</v>
      </c>
      <c r="AX163" s="159">
        <v>0.197133051558187</v>
      </c>
      <c r="AY163" s="159">
        <v>7.3629414918819705E-2</v>
      </c>
      <c r="AZ163" s="159">
        <v>0.238090210148177</v>
      </c>
      <c r="BA163" s="159">
        <v>0.45907281706409703</v>
      </c>
      <c r="BB163" s="159">
        <v>0.42844434604818499</v>
      </c>
      <c r="BC163" s="159">
        <v>0.18740075344259999</v>
      </c>
      <c r="BD163" s="159">
        <v>0.107094711985492</v>
      </c>
      <c r="BE163" s="159">
        <v>0.348981599099772</v>
      </c>
      <c r="BF163" s="159">
        <v>0.320610644408027</v>
      </c>
      <c r="BG163" s="159">
        <v>0.440716482866502</v>
      </c>
      <c r="BH163" s="159">
        <v>9.0154194246984801E-2</v>
      </c>
      <c r="BI163" s="159">
        <v>0.155857580096916</v>
      </c>
      <c r="BJ163" s="159">
        <v>0.11262275132852299</v>
      </c>
      <c r="BK163" s="159">
        <v>0.42413093376425198</v>
      </c>
      <c r="BL163" s="159">
        <v>0.2154578501894</v>
      </c>
      <c r="BM163" s="159">
        <v>0.23782914271566599</v>
      </c>
      <c r="BN163" s="159">
        <v>0.49395858414940302</v>
      </c>
      <c r="BO163" s="159">
        <v>0.32409998042563098</v>
      </c>
      <c r="BP163" s="159">
        <v>5.1933756112569403E-2</v>
      </c>
      <c r="BQ163" s="159">
        <v>0.133509557636042</v>
      </c>
      <c r="BR163" s="159">
        <v>0.58321672672480296</v>
      </c>
      <c r="BS163" s="159">
        <v>9.0466660859163398E-2</v>
      </c>
      <c r="BT163" s="159">
        <v>0.16440199286969101</v>
      </c>
    </row>
    <row r="164" spans="1:72" s="114" customFormat="1" hidden="1">
      <c r="A164" s="110" t="s">
        <v>283</v>
      </c>
      <c r="B164" s="111" t="s">
        <v>385</v>
      </c>
      <c r="C164" s="112" t="s">
        <v>386</v>
      </c>
      <c r="D164" s="113" t="s">
        <v>387</v>
      </c>
      <c r="E164" s="112" t="s">
        <v>401</v>
      </c>
      <c r="F164" s="112" t="s">
        <v>402</v>
      </c>
      <c r="G164" s="159">
        <v>1.49650827646499E-2</v>
      </c>
      <c r="H164" s="159">
        <v>9.7763523090878598E-3</v>
      </c>
      <c r="I164" s="159">
        <v>4.7129230576339103E-2</v>
      </c>
      <c r="J164" s="159">
        <v>6.4770224360849393E-2</v>
      </c>
      <c r="K164" s="159">
        <v>8.2011149229818895E-3</v>
      </c>
      <c r="L164" s="159" t="s">
        <v>216</v>
      </c>
      <c r="M164" s="159">
        <v>1.16647826465873E-2</v>
      </c>
      <c r="N164" s="159">
        <v>2.5796317626793599E-2</v>
      </c>
      <c r="O164" s="159">
        <v>8.6770781762868093E-3</v>
      </c>
      <c r="P164" s="159" t="s">
        <v>216</v>
      </c>
      <c r="Q164" s="159">
        <v>6.7725598176054296E-3</v>
      </c>
      <c r="R164" s="159">
        <v>1.7302793452546299E-2</v>
      </c>
      <c r="S164" s="159" t="s">
        <v>216</v>
      </c>
      <c r="T164" s="159">
        <v>2.1836007130068499E-2</v>
      </c>
      <c r="U164" s="159">
        <v>2.9186346188490302E-2</v>
      </c>
      <c r="V164" s="159" t="s">
        <v>216</v>
      </c>
      <c r="W164" s="159" t="s">
        <v>216</v>
      </c>
      <c r="X164" s="159">
        <v>1.04774360850853E-2</v>
      </c>
      <c r="Y164" s="159">
        <v>6.1437436386111197E-2</v>
      </c>
      <c r="Z164" s="159">
        <v>6.2393470483162504E-3</v>
      </c>
      <c r="AA164" s="159">
        <v>3.1282644575483798E-2</v>
      </c>
      <c r="AB164" s="159">
        <v>5.3976857805976601E-2</v>
      </c>
      <c r="AC164" s="159">
        <v>2.41057653083308E-3</v>
      </c>
      <c r="AD164" s="159">
        <v>8.8479109527188002E-2</v>
      </c>
      <c r="AE164" s="159">
        <v>1.3859819980703E-2</v>
      </c>
      <c r="AF164" s="159">
        <v>1.22201553032642E-2</v>
      </c>
      <c r="AG164" s="159">
        <v>0.10305280745555601</v>
      </c>
      <c r="AH164" s="159">
        <v>1.32774991203377E-2</v>
      </c>
      <c r="AI164" s="159">
        <v>6.1526746278781602E-2</v>
      </c>
      <c r="AJ164" s="159">
        <v>5.4978624126919499E-2</v>
      </c>
      <c r="AK164" s="159">
        <v>5.0680990383469703E-2</v>
      </c>
      <c r="AL164" s="159">
        <v>2.16952846887602E-2</v>
      </c>
      <c r="AM164" s="159">
        <v>3.4687966452289699E-2</v>
      </c>
      <c r="AN164" s="159">
        <v>2.88804197155214E-2</v>
      </c>
      <c r="AO164" s="159">
        <v>8.6328215030113495E-2</v>
      </c>
      <c r="AP164" s="159" t="s">
        <v>216</v>
      </c>
      <c r="AQ164" s="159">
        <v>9.43311355684259E-2</v>
      </c>
      <c r="AR164" s="159">
        <v>4.2499582436372703E-2</v>
      </c>
      <c r="AS164" s="159">
        <v>5.0094622179404198E-2</v>
      </c>
      <c r="AT164" s="159" t="s">
        <v>216</v>
      </c>
      <c r="AU164" s="159" t="s">
        <v>216</v>
      </c>
      <c r="AV164" s="159" t="s">
        <v>216</v>
      </c>
      <c r="AW164" s="159">
        <v>6.0585510641673803E-3</v>
      </c>
      <c r="AX164" s="159">
        <v>3.1302253664049602E-2</v>
      </c>
      <c r="AY164" s="159">
        <v>5.9662092635205603E-2</v>
      </c>
      <c r="AZ164" s="159">
        <v>3.0623726537198599E-2</v>
      </c>
      <c r="BA164" s="159">
        <v>4.7365380716874697E-2</v>
      </c>
      <c r="BB164" s="159" t="s">
        <v>216</v>
      </c>
      <c r="BC164" s="159">
        <v>1.2973107232512099E-2</v>
      </c>
      <c r="BD164" s="159">
        <v>1.7999998608420699E-2</v>
      </c>
      <c r="BE164" s="159">
        <v>1.9448672418866299E-2</v>
      </c>
      <c r="BF164" s="159">
        <v>1.91520467855727E-2</v>
      </c>
      <c r="BG164" s="159" t="s">
        <v>216</v>
      </c>
      <c r="BH164" s="159">
        <v>1.00928413808567E-2</v>
      </c>
      <c r="BI164" s="159">
        <v>6.1570019460657398E-2</v>
      </c>
      <c r="BJ164" s="159">
        <v>7.7589732684503601E-2</v>
      </c>
      <c r="BK164" s="159">
        <v>3.1436995316345299E-2</v>
      </c>
      <c r="BL164" s="159" t="s">
        <v>216</v>
      </c>
      <c r="BM164" s="159">
        <v>1.66986333525748E-2</v>
      </c>
      <c r="BN164" s="159" t="s">
        <v>216</v>
      </c>
      <c r="BO164" s="159" t="s">
        <v>216</v>
      </c>
      <c r="BP164" s="159">
        <v>7.5443638455087905E-2</v>
      </c>
      <c r="BQ164" s="159">
        <v>3.2411272309777202E-2</v>
      </c>
      <c r="BR164" s="159" t="s">
        <v>216</v>
      </c>
      <c r="BS164" s="159">
        <v>1.9824015626968301E-2</v>
      </c>
      <c r="BT164" s="159">
        <v>0.147714305473789</v>
      </c>
    </row>
    <row r="165" spans="1:72" s="119" customFormat="1" ht="15.75" hidden="1" thickBot="1">
      <c r="A165" s="115" t="s">
        <v>283</v>
      </c>
      <c r="B165" s="116" t="s">
        <v>385</v>
      </c>
      <c r="C165" s="117" t="s">
        <v>386</v>
      </c>
      <c r="D165" s="118" t="s">
        <v>387</v>
      </c>
      <c r="E165" s="117" t="s">
        <v>403</v>
      </c>
      <c r="F165" s="117" t="s">
        <v>404</v>
      </c>
      <c r="G165" s="160">
        <v>2.2721775972974E-2</v>
      </c>
      <c r="H165" s="160">
        <v>5.7788638626975801E-2</v>
      </c>
      <c r="I165" s="160">
        <v>8.6070953007174503E-2</v>
      </c>
      <c r="J165" s="160">
        <v>8.0486778441743095E-2</v>
      </c>
      <c r="K165" s="160" t="s">
        <v>216</v>
      </c>
      <c r="L165" s="160" t="s">
        <v>216</v>
      </c>
      <c r="M165" s="160">
        <v>3.14390583013145E-2</v>
      </c>
      <c r="N165" s="160" t="s">
        <v>216</v>
      </c>
      <c r="O165" s="160" t="s">
        <v>216</v>
      </c>
      <c r="P165" s="160" t="s">
        <v>216</v>
      </c>
      <c r="Q165" s="160">
        <v>1.3924933190100901E-2</v>
      </c>
      <c r="R165" s="160" t="s">
        <v>216</v>
      </c>
      <c r="S165" s="160" t="s">
        <v>216</v>
      </c>
      <c r="T165" s="160">
        <v>1.20320855608218E-2</v>
      </c>
      <c r="U165" s="160">
        <v>4.0555048744680501E-2</v>
      </c>
      <c r="V165" s="160" t="s">
        <v>216</v>
      </c>
      <c r="W165" s="160" t="s">
        <v>216</v>
      </c>
      <c r="X165" s="160" t="s">
        <v>216</v>
      </c>
      <c r="Y165" s="160">
        <v>9.9549858785230996E-2</v>
      </c>
      <c r="Z165" s="160">
        <v>4.5881015389475997E-2</v>
      </c>
      <c r="AA165" s="160">
        <v>6.4954378087168793E-2</v>
      </c>
      <c r="AB165" s="160">
        <v>2.2941533829922402E-2</v>
      </c>
      <c r="AC165" s="160" t="s">
        <v>216</v>
      </c>
      <c r="AD165" s="160">
        <v>4.6496165167123099E-2</v>
      </c>
      <c r="AE165" s="160" t="s">
        <v>216</v>
      </c>
      <c r="AF165" s="160">
        <v>2.76206778015806E-2</v>
      </c>
      <c r="AG165" s="160">
        <v>1.35363064398636E-2</v>
      </c>
      <c r="AH165" s="160">
        <v>2.4478785973516499E-2</v>
      </c>
      <c r="AI165" s="160">
        <v>2.36337991558641E-2</v>
      </c>
      <c r="AJ165" s="160">
        <v>7.9545144011963304E-2</v>
      </c>
      <c r="AK165" s="160">
        <v>3.4370399759904302E-3</v>
      </c>
      <c r="AL165" s="160">
        <v>5.9226264117620803E-2</v>
      </c>
      <c r="AM165" s="160">
        <v>1.13799580171386E-2</v>
      </c>
      <c r="AN165" s="160">
        <v>2.0654359168926699E-3</v>
      </c>
      <c r="AO165" s="160" t="s">
        <v>216</v>
      </c>
      <c r="AP165" s="160" t="s">
        <v>216</v>
      </c>
      <c r="AQ165" s="160" t="s">
        <v>216</v>
      </c>
      <c r="AR165" s="160" t="s">
        <v>216</v>
      </c>
      <c r="AS165" s="160">
        <v>1.8502971900662898E-2</v>
      </c>
      <c r="AT165" s="160" t="s">
        <v>216</v>
      </c>
      <c r="AU165" s="160" t="s">
        <v>216</v>
      </c>
      <c r="AV165" s="160">
        <v>4.6954744001404099E-2</v>
      </c>
      <c r="AW165" s="160">
        <v>6.8600760509331699E-2</v>
      </c>
      <c r="AX165" s="160">
        <v>0.30922749931196902</v>
      </c>
      <c r="AY165" s="160">
        <v>2.6546083577153799E-2</v>
      </c>
      <c r="AZ165" s="160">
        <v>6.9236901974533804E-2</v>
      </c>
      <c r="BA165" s="160">
        <v>1.15482810706047E-2</v>
      </c>
      <c r="BB165" s="160" t="s">
        <v>216</v>
      </c>
      <c r="BC165" s="160">
        <v>7.2558535809481794E-2</v>
      </c>
      <c r="BD165" s="160">
        <v>5.1017290388631897E-2</v>
      </c>
      <c r="BE165" s="160">
        <v>5.3851682734393801E-2</v>
      </c>
      <c r="BF165" s="160">
        <v>3.6357340733576098E-2</v>
      </c>
      <c r="BG165" s="160" t="s">
        <v>216</v>
      </c>
      <c r="BH165" s="160">
        <v>3.8947674613126697E-2</v>
      </c>
      <c r="BI165" s="160">
        <v>0.223137764720024</v>
      </c>
      <c r="BJ165" s="160">
        <v>5.4806609850312903E-2</v>
      </c>
      <c r="BK165" s="160">
        <v>5.2027256975114101E-2</v>
      </c>
      <c r="BL165" s="160" t="s">
        <v>216</v>
      </c>
      <c r="BM165" s="160">
        <v>6.8224428899881506E-2</v>
      </c>
      <c r="BN165" s="160" t="s">
        <v>216</v>
      </c>
      <c r="BO165" s="160" t="s">
        <v>216</v>
      </c>
      <c r="BP165" s="160">
        <v>3.7566245842382801E-2</v>
      </c>
      <c r="BQ165" s="160">
        <v>8.6843802465401895E-3</v>
      </c>
      <c r="BR165" s="160" t="s">
        <v>216</v>
      </c>
      <c r="BS165" s="160">
        <v>0.12500193937109599</v>
      </c>
      <c r="BT165" s="160">
        <v>3.7710592556084402E-2</v>
      </c>
    </row>
    <row r="166" spans="1:72">
      <c r="A166" s="99" t="s">
        <v>405</v>
      </c>
      <c r="B166" s="99" t="s">
        <v>406</v>
      </c>
      <c r="C166" s="98" t="s">
        <v>407</v>
      </c>
      <c r="D166" s="100" t="s">
        <v>408</v>
      </c>
      <c r="E166" s="98" t="s">
        <v>409</v>
      </c>
      <c r="F166" s="98" t="s">
        <v>410</v>
      </c>
      <c r="G166" s="161">
        <v>3.33546898361467E-2</v>
      </c>
      <c r="H166" s="161">
        <v>0.24455024196981801</v>
      </c>
      <c r="I166" s="161">
        <v>2.88953577410162E-4</v>
      </c>
      <c r="J166" s="161">
        <v>0</v>
      </c>
      <c r="K166" s="161">
        <v>9.7482174697532502E-3</v>
      </c>
      <c r="L166" s="161">
        <v>3.4984749340998399E-2</v>
      </c>
      <c r="M166" s="161">
        <v>0.127147072674936</v>
      </c>
      <c r="N166" s="161">
        <v>0.43084066475839999</v>
      </c>
      <c r="O166" s="161">
        <v>1.11022302462516E-16</v>
      </c>
      <c r="P166" s="161">
        <v>4.0675618632844301E-2</v>
      </c>
      <c r="Q166" s="161">
        <v>0.82118402398771495</v>
      </c>
      <c r="R166" s="161">
        <v>0.12699754821495701</v>
      </c>
      <c r="S166" s="161">
        <v>0.16613807081135501</v>
      </c>
      <c r="T166" s="161">
        <v>0</v>
      </c>
      <c r="U166" s="161">
        <v>5.6993669204219402E-2</v>
      </c>
      <c r="V166" s="161">
        <v>0</v>
      </c>
      <c r="W166" s="161">
        <v>3.3515830639027702E-2</v>
      </c>
      <c r="X166" s="161">
        <v>5.0794724247468E-3</v>
      </c>
      <c r="Y166" s="161">
        <v>3.05479210638517E-2</v>
      </c>
      <c r="Z166" s="161">
        <v>0</v>
      </c>
      <c r="AA166" s="161">
        <v>0</v>
      </c>
      <c r="AB166" s="161">
        <v>5.6596409085022201E-3</v>
      </c>
      <c r="AC166" s="161">
        <v>0</v>
      </c>
      <c r="AD166" s="161">
        <v>4.24660946961887E-2</v>
      </c>
      <c r="AE166" s="161">
        <v>0</v>
      </c>
      <c r="AF166" s="161">
        <v>8.4638974859003999E-2</v>
      </c>
      <c r="AG166" s="161">
        <v>3.24894289659498E-2</v>
      </c>
      <c r="AH166" s="161">
        <v>0</v>
      </c>
      <c r="AI166" s="161">
        <v>0</v>
      </c>
      <c r="AJ166" s="161">
        <v>8.9180838461062506E-2</v>
      </c>
      <c r="AK166" s="161">
        <v>1.6058890071868798E-2</v>
      </c>
      <c r="AL166" s="161">
        <v>0</v>
      </c>
      <c r="AM166" s="161">
        <v>1.13799580171386E-2</v>
      </c>
      <c r="AN166" s="161">
        <v>2.5575823649204001E-2</v>
      </c>
      <c r="AO166" s="161">
        <v>0</v>
      </c>
      <c r="AP166" s="161">
        <v>4.5420241776732997E-2</v>
      </c>
      <c r="AQ166" s="161">
        <v>8.3659868866697101E-2</v>
      </c>
      <c r="AR166" s="161">
        <v>0</v>
      </c>
      <c r="AS166" s="161">
        <v>1.11022302462516E-16</v>
      </c>
      <c r="AT166" s="161">
        <v>1.4042060444215999E-2</v>
      </c>
      <c r="AU166" s="161">
        <v>0.12788791327295199</v>
      </c>
      <c r="AV166" s="161">
        <v>1.26925312186063E-2</v>
      </c>
      <c r="AW166" s="161">
        <v>3.0022584550580801E-2</v>
      </c>
      <c r="AX166" s="161">
        <v>2.7600265282374799E-2</v>
      </c>
      <c r="AY166" s="161">
        <v>5.0693684184170099E-2</v>
      </c>
      <c r="AZ166" s="161">
        <v>1.11022302462516E-16</v>
      </c>
      <c r="BA166" s="161">
        <v>2.63895946053E-2</v>
      </c>
      <c r="BB166" s="161">
        <v>0.129490982043027</v>
      </c>
      <c r="BC166" s="161">
        <v>8.1530084515645002E-2</v>
      </c>
      <c r="BD166" s="161">
        <v>3.2754327386191197E-2</v>
      </c>
      <c r="BE166" s="161">
        <v>0</v>
      </c>
      <c r="BF166" s="161">
        <v>0</v>
      </c>
      <c r="BG166" s="161">
        <v>0.69804097385135599</v>
      </c>
      <c r="BH166" s="161">
        <v>4.5959038682320701E-2</v>
      </c>
      <c r="BI166" s="161">
        <v>0</v>
      </c>
      <c r="BJ166" s="161">
        <v>3.0029665754265299E-3</v>
      </c>
      <c r="BK166" s="161">
        <v>0</v>
      </c>
      <c r="BL166" s="161">
        <v>0</v>
      </c>
      <c r="BM166" s="161">
        <v>4.4247409589598698E-3</v>
      </c>
      <c r="BN166" s="161">
        <v>4.0663583764080503E-2</v>
      </c>
      <c r="BO166" s="161">
        <v>0</v>
      </c>
      <c r="BP166" s="161">
        <v>3.0903687137777299E-2</v>
      </c>
      <c r="BQ166" s="161">
        <v>0</v>
      </c>
      <c r="BR166" s="161">
        <v>1.0158268315752899E-2</v>
      </c>
      <c r="BS166" s="161">
        <v>0.11703568146976499</v>
      </c>
      <c r="BT166" s="161">
        <v>4.7178591972360301E-3</v>
      </c>
    </row>
    <row r="167" spans="1:72">
      <c r="A167" s="99" t="s">
        <v>405</v>
      </c>
      <c r="B167" s="99" t="s">
        <v>406</v>
      </c>
      <c r="C167" s="98" t="s">
        <v>407</v>
      </c>
      <c r="D167" s="100" t="s">
        <v>408</v>
      </c>
      <c r="E167" s="98" t="s">
        <v>411</v>
      </c>
      <c r="F167" s="98" t="s">
        <v>412</v>
      </c>
      <c r="G167" s="161">
        <v>0.11100913206738899</v>
      </c>
      <c r="H167" s="161">
        <v>0.47468027205521202</v>
      </c>
      <c r="I167" s="161">
        <v>0.26382927060605099</v>
      </c>
      <c r="J167" s="161">
        <v>9.5102651211149997E-2</v>
      </c>
      <c r="K167" s="161">
        <v>0.2079493729405</v>
      </c>
      <c r="L167" s="161">
        <v>0</v>
      </c>
      <c r="M167" s="161">
        <v>0.21896338518976199</v>
      </c>
      <c r="N167" s="161">
        <v>0.28616813294646298</v>
      </c>
      <c r="O167" s="161">
        <v>0.19689538767481499</v>
      </c>
      <c r="P167" s="161">
        <v>9.7222470175224208E-3</v>
      </c>
      <c r="Q167" s="161">
        <v>6.9459919524365005E-2</v>
      </c>
      <c r="R167" s="161">
        <v>0.29641893239904998</v>
      </c>
      <c r="S167" s="161">
        <v>0.186867293993113</v>
      </c>
      <c r="T167" s="161">
        <v>0.56764087292460097</v>
      </c>
      <c r="U167" s="161">
        <v>0.29571420317213998</v>
      </c>
      <c r="V167" s="161">
        <v>0.11807946726636701</v>
      </c>
      <c r="W167" s="161">
        <v>8.5960785436017401E-2</v>
      </c>
      <c r="X167" s="161">
        <v>0.190587756874638</v>
      </c>
      <c r="Y167" s="161">
        <v>0.50167895773022897</v>
      </c>
      <c r="Z167" s="161">
        <v>0.62041138313063504</v>
      </c>
      <c r="AA167" s="161">
        <v>0.498474008354718</v>
      </c>
      <c r="AB167" s="161">
        <v>0.45542161911544499</v>
      </c>
      <c r="AC167" s="161">
        <v>7.3015631886867993E-2</v>
      </c>
      <c r="AD167" s="161">
        <v>0.14119189405747001</v>
      </c>
      <c r="AE167" s="161">
        <v>0.280738392601106</v>
      </c>
      <c r="AF167" s="161">
        <v>0.27254712571325501</v>
      </c>
      <c r="AG167" s="161">
        <v>0.52182153355102301</v>
      </c>
      <c r="AH167" s="161">
        <v>4.32188120855019E-2</v>
      </c>
      <c r="AI167" s="161">
        <v>0.13118423343440999</v>
      </c>
      <c r="AJ167" s="161">
        <v>0.105427769567359</v>
      </c>
      <c r="AK167" s="161">
        <v>0.23691976154039901</v>
      </c>
      <c r="AL167" s="161">
        <v>0.55688169672181098</v>
      </c>
      <c r="AM167" s="161">
        <v>0.30246161464993199</v>
      </c>
      <c r="AN167" s="161">
        <v>0.478533300951892</v>
      </c>
      <c r="AO167" s="161">
        <v>0.19662597832223899</v>
      </c>
      <c r="AP167" s="161">
        <v>0.43948514868870298</v>
      </c>
      <c r="AQ167" s="161">
        <v>0.64960034145683099</v>
      </c>
      <c r="AR167" s="161">
        <v>0.205807575310158</v>
      </c>
      <c r="AS167" s="161">
        <v>1.5337014420713099E-2</v>
      </c>
      <c r="AT167" s="161">
        <v>0.16359619103123901</v>
      </c>
      <c r="AU167" s="161">
        <v>0.24259990584004801</v>
      </c>
      <c r="AV167" s="161">
        <v>0</v>
      </c>
      <c r="AW167" s="161">
        <v>2.0571593448962099E-2</v>
      </c>
      <c r="AX167" s="161">
        <v>0.47087499450281101</v>
      </c>
      <c r="AY167" s="161">
        <v>0.28968031154472901</v>
      </c>
      <c r="AZ167" s="161">
        <v>0.110535493968777</v>
      </c>
      <c r="BA167" s="161">
        <v>0.82096655857795098</v>
      </c>
      <c r="BB167" s="161">
        <v>0.35622698314365198</v>
      </c>
      <c r="BC167" s="161">
        <v>0.24986454918633599</v>
      </c>
      <c r="BD167" s="161">
        <v>0.63670654215566802</v>
      </c>
      <c r="BE167" s="161">
        <v>0.175739291152639</v>
      </c>
      <c r="BF167" s="161">
        <v>0.11282248298124301</v>
      </c>
      <c r="BG167" s="161">
        <v>0.114746505753745</v>
      </c>
      <c r="BH167" s="161">
        <v>0.147444039453235</v>
      </c>
      <c r="BI167" s="161">
        <v>0.20147779195368701</v>
      </c>
      <c r="BJ167" s="161">
        <v>0.26048657318118601</v>
      </c>
      <c r="BK167" s="161">
        <v>0.119900806868459</v>
      </c>
      <c r="BL167" s="161">
        <v>6.0444038109960498E-2</v>
      </c>
      <c r="BM167" s="161">
        <v>0.4017425276737</v>
      </c>
      <c r="BN167" s="161">
        <v>0.29685032282724699</v>
      </c>
      <c r="BO167" s="161">
        <v>0</v>
      </c>
      <c r="BP167" s="161">
        <v>0.32258354380048299</v>
      </c>
      <c r="BQ167" s="161">
        <v>0.45224966770657399</v>
      </c>
      <c r="BR167" s="161">
        <v>0.20207773921609901</v>
      </c>
      <c r="BS167" s="161">
        <v>0.30711150695228301</v>
      </c>
      <c r="BT167" s="161">
        <v>0.14302490068238</v>
      </c>
    </row>
    <row r="168" spans="1:72">
      <c r="A168" s="99" t="s">
        <v>405</v>
      </c>
      <c r="B168" s="99" t="s">
        <v>406</v>
      </c>
      <c r="C168" s="98" t="s">
        <v>407</v>
      </c>
      <c r="D168" s="100" t="s">
        <v>408</v>
      </c>
      <c r="E168" s="98" t="s">
        <v>413</v>
      </c>
      <c r="F168" s="98" t="s">
        <v>414</v>
      </c>
      <c r="G168" s="161">
        <v>4.4472919781528897E-2</v>
      </c>
      <c r="H168" s="161">
        <v>0.16891568072111299</v>
      </c>
      <c r="I168" s="161">
        <v>6.4979339659335597E-2</v>
      </c>
      <c r="J168" s="161">
        <v>3.4203225528123E-2</v>
      </c>
      <c r="K168" s="161">
        <v>0.122569908653028</v>
      </c>
      <c r="L168" s="161">
        <v>0.13993899736399301</v>
      </c>
      <c r="M168" s="161">
        <v>0.19687367962977201</v>
      </c>
      <c r="N168" s="161">
        <v>4.0811339197244001E-2</v>
      </c>
      <c r="O168" s="161">
        <v>0.68751120387724096</v>
      </c>
      <c r="P168" s="161">
        <v>3.8723189978178703E-2</v>
      </c>
      <c r="Q168" s="161">
        <v>7.6752982589154098E-2</v>
      </c>
      <c r="R168" s="161">
        <v>0.262161177298184</v>
      </c>
      <c r="S168" s="161">
        <v>0.36672584654823598</v>
      </c>
      <c r="T168" s="161">
        <v>0.29829410401078099</v>
      </c>
      <c r="U168" s="161">
        <v>0.109044540391249</v>
      </c>
      <c r="V168" s="161">
        <v>0.25185264242159999</v>
      </c>
      <c r="W168" s="161">
        <v>0.22342227723098099</v>
      </c>
      <c r="X168" s="161">
        <v>0.30481167456895197</v>
      </c>
      <c r="Y168" s="161">
        <v>0.25541897717373102</v>
      </c>
      <c r="Z168" s="161">
        <v>0.188050500927156</v>
      </c>
      <c r="AA168" s="161">
        <v>0.27292601973831199</v>
      </c>
      <c r="AB168" s="161">
        <v>0.25851756154044297</v>
      </c>
      <c r="AC168" s="161">
        <v>0.31912545931818198</v>
      </c>
      <c r="AD168" s="161">
        <v>0.67414358009509301</v>
      </c>
      <c r="AE168" s="161">
        <v>0.49610028429015401</v>
      </c>
      <c r="AF168" s="161">
        <v>0.218343504644402</v>
      </c>
      <c r="AG168" s="161">
        <v>0.22208168785488</v>
      </c>
      <c r="AH168" s="161">
        <v>0.33141231157254902</v>
      </c>
      <c r="AI168" s="161">
        <v>0.104089194540914</v>
      </c>
      <c r="AJ168" s="161">
        <v>0.40990629404330498</v>
      </c>
      <c r="AK168" s="161">
        <v>3.5899296786694401E-2</v>
      </c>
      <c r="AL168" s="161">
        <v>0.36003014846721798</v>
      </c>
      <c r="AM168" s="161">
        <v>0.102137084721965</v>
      </c>
      <c r="AN168" s="161">
        <v>0.29556571208356602</v>
      </c>
      <c r="AO168" s="161">
        <v>1.05502318867678E-2</v>
      </c>
      <c r="AP168" s="161">
        <v>1.47977472412406E-2</v>
      </c>
      <c r="AQ168" s="161">
        <v>0.238234416676502</v>
      </c>
      <c r="AR168" s="161">
        <v>0.14733970864361601</v>
      </c>
      <c r="AS168" s="161">
        <v>3.0674028841426101E-2</v>
      </c>
      <c r="AT168" s="161">
        <v>0.39323018196734499</v>
      </c>
      <c r="AU168" s="161">
        <v>0.49125999563584799</v>
      </c>
      <c r="AV168" s="161">
        <v>0</v>
      </c>
      <c r="AW168" s="161">
        <v>3.6398402782038798E-2</v>
      </c>
      <c r="AX168" s="161">
        <v>0.23895709664502199</v>
      </c>
      <c r="AY168" s="161">
        <v>0.228124687822165</v>
      </c>
      <c r="AZ168" s="161">
        <v>0.60395865110351998</v>
      </c>
      <c r="BA168" s="161">
        <v>0.11589981614133101</v>
      </c>
      <c r="BB168" s="161">
        <v>0.26623056667914602</v>
      </c>
      <c r="BC168" s="161">
        <v>0.16440523605669799</v>
      </c>
      <c r="BD168" s="161">
        <v>0.16041477677846699</v>
      </c>
      <c r="BE168" s="161">
        <v>0.63045770820018598</v>
      </c>
      <c r="BF168" s="161">
        <v>0.64192897895440504</v>
      </c>
      <c r="BG168" s="161">
        <v>0.285594879356875</v>
      </c>
      <c r="BH168" s="161">
        <v>0.24002026559966599</v>
      </c>
      <c r="BI168" s="161">
        <v>0.426137755850376</v>
      </c>
      <c r="BJ168" s="161">
        <v>9.25978197821547E-2</v>
      </c>
      <c r="BK168" s="161">
        <v>0.56805569347832796</v>
      </c>
      <c r="BL168" s="161">
        <v>0</v>
      </c>
      <c r="BM168" s="161">
        <v>0.44143534848538402</v>
      </c>
      <c r="BN168" s="161">
        <v>0.101681356091872</v>
      </c>
      <c r="BO168" s="161">
        <v>0</v>
      </c>
      <c r="BP168" s="161">
        <v>0.27420713189427898</v>
      </c>
      <c r="BQ168" s="161">
        <v>9.5312867493141801E-2</v>
      </c>
      <c r="BR168" s="161">
        <v>0.51123102548874</v>
      </c>
      <c r="BS168" s="161">
        <v>0.114402684810541</v>
      </c>
      <c r="BT168" s="161">
        <v>0.48559431007868697</v>
      </c>
    </row>
    <row r="169" spans="1:72">
      <c r="A169" s="99" t="s">
        <v>405</v>
      </c>
      <c r="B169" s="99" t="s">
        <v>406</v>
      </c>
      <c r="C169" s="98" t="s">
        <v>407</v>
      </c>
      <c r="D169" s="100" t="s">
        <v>408</v>
      </c>
      <c r="E169" s="98" t="s">
        <v>415</v>
      </c>
      <c r="F169" s="98" t="s">
        <v>416</v>
      </c>
      <c r="G169" s="161">
        <v>0</v>
      </c>
      <c r="H169" s="161">
        <v>9.3482854638633497E-2</v>
      </c>
      <c r="I169" s="161">
        <v>2.2824204283637201E-2</v>
      </c>
      <c r="J169" s="161">
        <v>0</v>
      </c>
      <c r="K169" s="161">
        <v>5.3145800619309E-2</v>
      </c>
      <c r="L169" s="161">
        <v>2.9319771429102501E-2</v>
      </c>
      <c r="M169" s="161">
        <v>1.23069829125568E-2</v>
      </c>
      <c r="N169" s="161">
        <v>0</v>
      </c>
      <c r="O169" s="161">
        <v>7.9388273646999793E-3</v>
      </c>
      <c r="P169" s="161">
        <v>0.102768691203799</v>
      </c>
      <c r="Q169" s="161">
        <v>0.144700343863404</v>
      </c>
      <c r="R169" s="161">
        <v>1.32237962536746E-2</v>
      </c>
      <c r="S169" s="161">
        <v>8.6739354713709999E-2</v>
      </c>
      <c r="T169" s="161">
        <v>5.65167243347902E-2</v>
      </c>
      <c r="U169" s="161">
        <v>3.4700580791353103E-2</v>
      </c>
      <c r="V169" s="161">
        <v>0.32483513417299198</v>
      </c>
      <c r="W169" s="161">
        <v>0.16991084034332701</v>
      </c>
      <c r="X169" s="161">
        <v>0.14591292850219401</v>
      </c>
      <c r="Y169" s="161">
        <v>0.15960986680251599</v>
      </c>
      <c r="Z169" s="161">
        <v>0.15839915666499299</v>
      </c>
      <c r="AA169" s="161">
        <v>0</v>
      </c>
      <c r="AB169" s="161">
        <v>0</v>
      </c>
      <c r="AC169" s="161">
        <v>0.114165320031375</v>
      </c>
      <c r="AD169" s="161">
        <v>4.5885582680537003E-2</v>
      </c>
      <c r="AE169" s="161">
        <v>0</v>
      </c>
      <c r="AF169" s="161">
        <v>0.16774682756922399</v>
      </c>
      <c r="AG169" s="161">
        <v>0.25516952510895902</v>
      </c>
      <c r="AH169" s="161">
        <v>5.2351974289518002E-2</v>
      </c>
      <c r="AI169" s="161">
        <v>0.342324906085475</v>
      </c>
      <c r="AJ169" s="161">
        <v>0.282774414740185</v>
      </c>
      <c r="AK169" s="161">
        <v>0</v>
      </c>
      <c r="AL169" s="161">
        <v>7.1309511874374495E-2</v>
      </c>
      <c r="AM169" s="161">
        <v>0</v>
      </c>
      <c r="AN169" s="161">
        <v>1.49541411378541E-2</v>
      </c>
      <c r="AO169" s="161">
        <v>0</v>
      </c>
      <c r="AP169" s="161">
        <v>2.8229891934150299E-2</v>
      </c>
      <c r="AQ169" s="161">
        <v>0</v>
      </c>
      <c r="AR169" s="161">
        <v>0</v>
      </c>
      <c r="AS169" s="161">
        <v>1.5337014420713099E-2</v>
      </c>
      <c r="AT169" s="161">
        <v>8.4574335050680696E-2</v>
      </c>
      <c r="AU169" s="161">
        <v>0.26402084327713299</v>
      </c>
      <c r="AV169" s="161">
        <v>0</v>
      </c>
      <c r="AW169" s="161">
        <v>7.7474140192062502E-2</v>
      </c>
      <c r="AX169" s="161">
        <v>9.3157694836700902E-2</v>
      </c>
      <c r="AY169" s="161">
        <v>6.2132043651288603E-3</v>
      </c>
      <c r="AZ169" s="161">
        <v>1.11022302462516E-16</v>
      </c>
      <c r="BA169" s="161">
        <v>4.9741832555706599E-2</v>
      </c>
      <c r="BB169" s="161">
        <v>7.3741853118448206E-2</v>
      </c>
      <c r="BC169" s="161">
        <v>2.27622019520443E-2</v>
      </c>
      <c r="BD169" s="161">
        <v>8.9999993042103408E-3</v>
      </c>
      <c r="BE169" s="161">
        <v>7.6157860405534794E-2</v>
      </c>
      <c r="BF169" s="161">
        <v>0</v>
      </c>
      <c r="BG169" s="161">
        <v>0.11622773503042499</v>
      </c>
      <c r="BH169" s="161">
        <v>0.21283012936158899</v>
      </c>
      <c r="BI169" s="161">
        <v>5.2400225182655101E-2</v>
      </c>
      <c r="BJ169" s="161">
        <v>9.4984370705495005E-3</v>
      </c>
      <c r="BK169" s="161">
        <v>9.1534290646600097E-2</v>
      </c>
      <c r="BL169" s="161">
        <v>6.1287135379069303E-2</v>
      </c>
      <c r="BM169" s="161">
        <v>0.19478152303580001</v>
      </c>
      <c r="BN169" s="161">
        <v>0</v>
      </c>
      <c r="BO169" s="161">
        <v>4.4538684131112498E-2</v>
      </c>
      <c r="BP169" s="161">
        <v>0.122168204577339</v>
      </c>
      <c r="BQ169" s="161">
        <v>0</v>
      </c>
      <c r="BR169" s="161">
        <v>9.2290225756575806E-2</v>
      </c>
      <c r="BS169" s="161">
        <v>5.2925888058654398E-2</v>
      </c>
      <c r="BT169" s="161">
        <v>2.70607812745031E-2</v>
      </c>
    </row>
    <row r="170" spans="1:72">
      <c r="A170" s="99" t="s">
        <v>405</v>
      </c>
      <c r="B170" s="99" t="s">
        <v>406</v>
      </c>
      <c r="C170" s="98" t="s">
        <v>407</v>
      </c>
      <c r="D170" s="100" t="s">
        <v>408</v>
      </c>
      <c r="E170" s="98" t="s">
        <v>417</v>
      </c>
      <c r="F170" s="98" t="s">
        <v>418</v>
      </c>
      <c r="G170" s="161">
        <v>0</v>
      </c>
      <c r="H170" s="161">
        <v>9.6383745037837296E-2</v>
      </c>
      <c r="I170" s="161">
        <v>1.9973272123522401E-2</v>
      </c>
      <c r="J170" s="161">
        <v>2.60015007047232E-2</v>
      </c>
      <c r="K170" s="161">
        <v>0.12618183321329299</v>
      </c>
      <c r="L170" s="161">
        <v>0.58405933080561501</v>
      </c>
      <c r="M170" s="161">
        <v>5.0293310380626802E-2</v>
      </c>
      <c r="N170" s="161">
        <v>0</v>
      </c>
      <c r="O170" s="161">
        <v>3.1092457640152699E-2</v>
      </c>
      <c r="P170" s="161">
        <v>0.41815537899760302</v>
      </c>
      <c r="Q170" s="161">
        <v>8.2263378661285802E-2</v>
      </c>
      <c r="R170" s="161">
        <v>2.2049656978219E-2</v>
      </c>
      <c r="S170" s="161">
        <v>0.23787942830801201</v>
      </c>
      <c r="T170" s="161">
        <v>1.16782006913859E-2</v>
      </c>
      <c r="U170" s="161">
        <v>6.6816279425031794E-2</v>
      </c>
      <c r="V170" s="161">
        <v>0.31347046761599201</v>
      </c>
      <c r="W170" s="161">
        <v>0.478471914475807</v>
      </c>
      <c r="X170" s="161">
        <v>6.61598132328622E-2</v>
      </c>
      <c r="Y170" s="161">
        <v>4.1143496901118397E-2</v>
      </c>
      <c r="Z170" s="161">
        <v>8.9960354389108793E-2</v>
      </c>
      <c r="AA170" s="161">
        <v>0</v>
      </c>
      <c r="AB170" s="161">
        <v>1.2124316936662501E-2</v>
      </c>
      <c r="AC170" s="161">
        <v>6.0553977705294797E-2</v>
      </c>
      <c r="AD170" s="161">
        <v>0.13094520422337699</v>
      </c>
      <c r="AE170" s="161">
        <v>1.3337365749567599E-2</v>
      </c>
      <c r="AF170" s="161">
        <v>0.24440439093545499</v>
      </c>
      <c r="AG170" s="161">
        <v>2.9611201033864401E-2</v>
      </c>
      <c r="AH170" s="161">
        <v>0.16142421030543699</v>
      </c>
      <c r="AI170" s="161">
        <v>0.404235944780655</v>
      </c>
      <c r="AJ170" s="161">
        <v>0.40817406565449299</v>
      </c>
      <c r="AK170" s="161">
        <v>4.3325349126931596E-3</v>
      </c>
      <c r="AL170" s="161">
        <v>8.1359901320657804E-2</v>
      </c>
      <c r="AM170" s="161">
        <v>4.5928588993616903E-2</v>
      </c>
      <c r="AN170" s="161">
        <v>1.8147972158232401E-2</v>
      </c>
      <c r="AO170" s="161">
        <v>5.9823490055358301E-2</v>
      </c>
      <c r="AP170" s="161">
        <v>0.44035754075758698</v>
      </c>
      <c r="AQ170" s="161">
        <v>0</v>
      </c>
      <c r="AR170" s="161">
        <v>0.32780324193642901</v>
      </c>
      <c r="AS170" s="161">
        <v>0.89582036347500904</v>
      </c>
      <c r="AT170" s="161">
        <v>0.455398375492095</v>
      </c>
      <c r="AU170" s="161">
        <v>0.117708745323227</v>
      </c>
      <c r="AV170" s="161">
        <v>1.26925312186063E-2</v>
      </c>
      <c r="AW170" s="161">
        <v>0.12965567430101099</v>
      </c>
      <c r="AX170" s="161">
        <v>3.5488294074726499E-2</v>
      </c>
      <c r="AY170" s="161">
        <v>0</v>
      </c>
      <c r="AZ170" s="161">
        <v>2.9480156459642599E-2</v>
      </c>
      <c r="BA170" s="161">
        <v>1.52436238766493E-2</v>
      </c>
      <c r="BB170" s="161">
        <v>0.24703240834206899</v>
      </c>
      <c r="BC170" s="161">
        <v>0.184418665156697</v>
      </c>
      <c r="BD170" s="161">
        <v>7.0813968387426998E-2</v>
      </c>
      <c r="BE170" s="161">
        <v>8.2218960645804195E-2</v>
      </c>
      <c r="BF170" s="161">
        <v>1.06359649122617E-2</v>
      </c>
      <c r="BG170" s="161">
        <v>0.28812050988499499</v>
      </c>
      <c r="BH170" s="161">
        <v>0.21037635961129</v>
      </c>
      <c r="BI170" s="161">
        <v>0.108937317494403</v>
      </c>
      <c r="BJ170" s="161">
        <v>0</v>
      </c>
      <c r="BK170" s="161">
        <v>0.48721991475944498</v>
      </c>
      <c r="BL170" s="161">
        <v>0.213101493122416</v>
      </c>
      <c r="BM170" s="161">
        <v>6.3691492735609298E-2</v>
      </c>
      <c r="BN170" s="161">
        <v>0.21479336508452199</v>
      </c>
      <c r="BO170" s="161">
        <v>0.54581294390704505</v>
      </c>
      <c r="BP170" s="161">
        <v>0.118964760100952</v>
      </c>
      <c r="BQ170" s="161">
        <v>0</v>
      </c>
      <c r="BR170" s="161">
        <v>3.0179852246720301E-2</v>
      </c>
      <c r="BS170" s="161">
        <v>0.20087647770515099</v>
      </c>
      <c r="BT170" s="161">
        <v>0.214047136517968</v>
      </c>
    </row>
    <row r="171" spans="1:72">
      <c r="A171" s="99" t="s">
        <v>405</v>
      </c>
      <c r="B171" s="99" t="s">
        <v>406</v>
      </c>
      <c r="C171" s="98" t="s">
        <v>407</v>
      </c>
      <c r="D171" s="100" t="s">
        <v>408</v>
      </c>
      <c r="E171" s="98" t="s">
        <v>419</v>
      </c>
      <c r="F171" s="98" t="s">
        <v>420</v>
      </c>
      <c r="G171" s="161">
        <v>0</v>
      </c>
      <c r="H171" s="161">
        <v>0</v>
      </c>
      <c r="I171" s="161">
        <v>0</v>
      </c>
      <c r="J171" s="161">
        <v>0</v>
      </c>
      <c r="K171" s="161">
        <v>0</v>
      </c>
      <c r="L171" s="161">
        <v>0</v>
      </c>
      <c r="M171" s="161">
        <v>0</v>
      </c>
      <c r="N171" s="161">
        <v>0</v>
      </c>
      <c r="O171" s="161">
        <v>1.11022302462516E-16</v>
      </c>
      <c r="P171" s="161">
        <v>0</v>
      </c>
      <c r="Q171" s="161">
        <v>5.6646620367596895E-4</v>
      </c>
      <c r="R171" s="161">
        <v>0</v>
      </c>
      <c r="S171" s="161">
        <v>1.11022302462516E-16</v>
      </c>
      <c r="T171" s="161">
        <v>0</v>
      </c>
      <c r="U171" s="161">
        <v>1.11022302462516E-16</v>
      </c>
      <c r="V171" s="161">
        <v>0</v>
      </c>
      <c r="W171" s="161">
        <v>0</v>
      </c>
      <c r="X171" s="161">
        <v>0</v>
      </c>
      <c r="Y171" s="161">
        <v>0</v>
      </c>
      <c r="Z171" s="161">
        <v>0</v>
      </c>
      <c r="AA171" s="161">
        <v>0</v>
      </c>
      <c r="AB171" s="161">
        <v>0</v>
      </c>
      <c r="AC171" s="161">
        <v>0</v>
      </c>
      <c r="AD171" s="161">
        <v>0</v>
      </c>
      <c r="AE171" s="161">
        <v>0</v>
      </c>
      <c r="AF171" s="161">
        <v>0</v>
      </c>
      <c r="AG171" s="161">
        <v>1.11022302462516E-16</v>
      </c>
      <c r="AH171" s="161">
        <v>0</v>
      </c>
      <c r="AI171" s="161">
        <v>0</v>
      </c>
      <c r="AJ171" s="161">
        <v>1.6530475810258499E-2</v>
      </c>
      <c r="AK171" s="161">
        <v>0</v>
      </c>
      <c r="AL171" s="161">
        <v>0</v>
      </c>
      <c r="AM171" s="161">
        <v>0</v>
      </c>
      <c r="AN171" s="161">
        <v>0</v>
      </c>
      <c r="AO171" s="161">
        <v>0</v>
      </c>
      <c r="AP171" s="161">
        <v>1.11022302462516E-16</v>
      </c>
      <c r="AQ171" s="161">
        <v>0</v>
      </c>
      <c r="AR171" s="161">
        <v>0</v>
      </c>
      <c r="AS171" s="161">
        <v>1.11022302462516E-16</v>
      </c>
      <c r="AT171" s="161">
        <v>0</v>
      </c>
      <c r="AU171" s="161">
        <v>0</v>
      </c>
      <c r="AV171" s="161">
        <v>0</v>
      </c>
      <c r="AW171" s="161">
        <v>0</v>
      </c>
      <c r="AX171" s="161">
        <v>1.11022302462516E-16</v>
      </c>
      <c r="AY171" s="161">
        <v>0</v>
      </c>
      <c r="AZ171" s="161">
        <v>1.11022302462516E-16</v>
      </c>
      <c r="BA171" s="161">
        <v>0</v>
      </c>
      <c r="BB171" s="161">
        <v>0</v>
      </c>
      <c r="BC171" s="161">
        <v>0</v>
      </c>
      <c r="BD171" s="161">
        <v>0</v>
      </c>
      <c r="BE171" s="161">
        <v>0</v>
      </c>
      <c r="BF171" s="161">
        <v>0</v>
      </c>
      <c r="BG171" s="161">
        <v>0</v>
      </c>
      <c r="BH171" s="161">
        <v>1.11022302462516E-16</v>
      </c>
      <c r="BI171" s="161">
        <v>0</v>
      </c>
      <c r="BJ171" s="161">
        <v>0</v>
      </c>
      <c r="BK171" s="161">
        <v>0</v>
      </c>
      <c r="BL171" s="161">
        <v>0</v>
      </c>
      <c r="BM171" s="161">
        <v>1.11022302462516E-16</v>
      </c>
      <c r="BN171" s="161">
        <v>0</v>
      </c>
      <c r="BO171" s="161">
        <v>0</v>
      </c>
      <c r="BP171" s="161">
        <v>1.2014726218550801E-2</v>
      </c>
      <c r="BQ171" s="161">
        <v>0</v>
      </c>
      <c r="BR171" s="161">
        <v>1.11022302462516E-16</v>
      </c>
      <c r="BS171" s="161">
        <v>0</v>
      </c>
      <c r="BT171" s="161">
        <v>5.0840789762126798E-3</v>
      </c>
    </row>
    <row r="172" spans="1:72">
      <c r="A172" s="99" t="s">
        <v>405</v>
      </c>
      <c r="B172" s="99" t="s">
        <v>406</v>
      </c>
      <c r="C172" s="98" t="s">
        <v>407</v>
      </c>
      <c r="D172" s="100" t="s">
        <v>408</v>
      </c>
      <c r="E172" s="98" t="s">
        <v>421</v>
      </c>
      <c r="F172" s="98" t="s">
        <v>422</v>
      </c>
      <c r="G172" s="161">
        <v>9.7014324368332808E-3</v>
      </c>
      <c r="H172" s="161">
        <v>8.88560559839985E-3</v>
      </c>
      <c r="I172" s="161">
        <v>0</v>
      </c>
      <c r="J172" s="161">
        <v>0</v>
      </c>
      <c r="K172" s="161">
        <v>0</v>
      </c>
      <c r="L172" s="161">
        <v>0</v>
      </c>
      <c r="M172" s="161">
        <v>0.359085040856785</v>
      </c>
      <c r="N172" s="161">
        <v>1.02639296200304E-2</v>
      </c>
      <c r="O172" s="161">
        <v>1.11022302462516E-16</v>
      </c>
      <c r="P172" s="161">
        <v>0</v>
      </c>
      <c r="Q172" s="161">
        <v>1.1297933669867401E-2</v>
      </c>
      <c r="R172" s="161">
        <v>0</v>
      </c>
      <c r="S172" s="161">
        <v>3.9644003826303897E-2</v>
      </c>
      <c r="T172" s="161">
        <v>0</v>
      </c>
      <c r="U172" s="161">
        <v>1.11022302462516E-16</v>
      </c>
      <c r="V172" s="161">
        <v>0</v>
      </c>
      <c r="W172" s="161">
        <v>0</v>
      </c>
      <c r="X172" s="161">
        <v>0</v>
      </c>
      <c r="Y172" s="161">
        <v>1.26143156631826E-2</v>
      </c>
      <c r="Z172" s="161">
        <v>0</v>
      </c>
      <c r="AA172" s="161">
        <v>0</v>
      </c>
      <c r="AB172" s="161">
        <v>0</v>
      </c>
      <c r="AC172" s="161">
        <v>0</v>
      </c>
      <c r="AD172" s="161">
        <v>0</v>
      </c>
      <c r="AE172" s="161">
        <v>0</v>
      </c>
      <c r="AF172" s="161">
        <v>0</v>
      </c>
      <c r="AG172" s="161">
        <v>1.11022302462516E-16</v>
      </c>
      <c r="AH172" s="161">
        <v>0</v>
      </c>
      <c r="AI172" s="161">
        <v>0</v>
      </c>
      <c r="AJ172" s="161">
        <v>8.4033024496655995E-3</v>
      </c>
      <c r="AK172" s="161">
        <v>0</v>
      </c>
      <c r="AL172" s="161">
        <v>0</v>
      </c>
      <c r="AM172" s="161">
        <v>0</v>
      </c>
      <c r="AN172" s="161">
        <v>0</v>
      </c>
      <c r="AO172" s="161">
        <v>0</v>
      </c>
      <c r="AP172" s="161">
        <v>1.11022302462516E-16</v>
      </c>
      <c r="AQ172" s="161">
        <v>0</v>
      </c>
      <c r="AR172" s="161">
        <v>0</v>
      </c>
      <c r="AS172" s="161">
        <v>1.11022302462516E-16</v>
      </c>
      <c r="AT172" s="161">
        <v>0</v>
      </c>
      <c r="AU172" s="161">
        <v>1.2344866216154901E-2</v>
      </c>
      <c r="AV172" s="161">
        <v>0</v>
      </c>
      <c r="AW172" s="161">
        <v>0</v>
      </c>
      <c r="AX172" s="161">
        <v>1.11022302462516E-16</v>
      </c>
      <c r="AY172" s="161">
        <v>0</v>
      </c>
      <c r="AZ172" s="161">
        <v>1.11022302462516E-16</v>
      </c>
      <c r="BA172" s="161">
        <v>0</v>
      </c>
      <c r="BB172" s="161">
        <v>0</v>
      </c>
      <c r="BC172" s="161">
        <v>0</v>
      </c>
      <c r="BD172" s="161">
        <v>7.22171156618276E-3</v>
      </c>
      <c r="BE172" s="161">
        <v>0</v>
      </c>
      <c r="BF172" s="161">
        <v>0</v>
      </c>
      <c r="BG172" s="161">
        <v>0</v>
      </c>
      <c r="BH172" s="161">
        <v>1.11022302462516E-16</v>
      </c>
      <c r="BI172" s="161">
        <v>0</v>
      </c>
      <c r="BJ172" s="161">
        <v>2.8729942582607401E-2</v>
      </c>
      <c r="BK172" s="161">
        <v>0</v>
      </c>
      <c r="BL172" s="161">
        <v>0</v>
      </c>
      <c r="BM172" s="161">
        <v>1.11022302462516E-16</v>
      </c>
      <c r="BN172" s="161">
        <v>0</v>
      </c>
      <c r="BO172" s="161">
        <v>0</v>
      </c>
      <c r="BP172" s="161">
        <v>0</v>
      </c>
      <c r="BQ172" s="161">
        <v>0</v>
      </c>
      <c r="BR172" s="161">
        <v>1.11022302462516E-16</v>
      </c>
      <c r="BS172" s="161">
        <v>0</v>
      </c>
      <c r="BT172" s="161">
        <v>1.6106117395962101E-3</v>
      </c>
    </row>
    <row r="173" spans="1:72">
      <c r="A173" s="99" t="s">
        <v>405</v>
      </c>
      <c r="B173" s="99" t="s">
        <v>406</v>
      </c>
      <c r="C173" s="98" t="s">
        <v>407</v>
      </c>
      <c r="D173" s="100" t="s">
        <v>408</v>
      </c>
      <c r="E173" s="98" t="s">
        <v>423</v>
      </c>
      <c r="F173" s="98" t="s">
        <v>424</v>
      </c>
      <c r="G173" s="161">
        <v>0.13742011448196101</v>
      </c>
      <c r="H173" s="161">
        <v>6.0240702015147397E-2</v>
      </c>
      <c r="I173" s="161">
        <v>0.15881419006505201</v>
      </c>
      <c r="J173" s="161">
        <v>0.117533037019494</v>
      </c>
      <c r="K173" s="161">
        <v>8.1019844807506097E-2</v>
      </c>
      <c r="L173" s="161">
        <v>0</v>
      </c>
      <c r="M173" s="161">
        <v>6.3199089772932399E-2</v>
      </c>
      <c r="N173" s="161">
        <v>2.0283479957183201E-2</v>
      </c>
      <c r="O173" s="161">
        <v>1.11022302462516E-16</v>
      </c>
      <c r="P173" s="161">
        <v>6.1848107204017198E-2</v>
      </c>
      <c r="Q173" s="161">
        <v>1.37221388457029E-3</v>
      </c>
      <c r="R173" s="161">
        <v>7.5291324081935396E-2</v>
      </c>
      <c r="S173" s="161">
        <v>2.9355751536978099E-3</v>
      </c>
      <c r="T173" s="161">
        <v>5.8670343142440698E-2</v>
      </c>
      <c r="U173" s="161">
        <v>0.16172588566430501</v>
      </c>
      <c r="V173" s="161">
        <v>2.1651218583471099E-3</v>
      </c>
      <c r="W173" s="161">
        <v>0</v>
      </c>
      <c r="X173" s="161">
        <v>0.17481670606741401</v>
      </c>
      <c r="Y173" s="161">
        <v>2.7140053114313899E-2</v>
      </c>
      <c r="Z173" s="161">
        <v>0.100561948840463</v>
      </c>
      <c r="AA173" s="161">
        <v>0</v>
      </c>
      <c r="AB173" s="161">
        <v>5.5199795073440902E-2</v>
      </c>
      <c r="AC173" s="161">
        <v>3.8308155695393302E-2</v>
      </c>
      <c r="AD173" s="161">
        <v>1.6117346721292999E-2</v>
      </c>
      <c r="AE173" s="161">
        <v>1.43502157378021E-2</v>
      </c>
      <c r="AF173" s="161">
        <v>1.45452526870704E-2</v>
      </c>
      <c r="AG173" s="161">
        <v>0.14006229086982699</v>
      </c>
      <c r="AH173" s="161">
        <v>9.50782542656088E-2</v>
      </c>
      <c r="AI173" s="161">
        <v>7.8522758528075706E-2</v>
      </c>
      <c r="AJ173" s="161">
        <v>1.79350014759154E-2</v>
      </c>
      <c r="AK173" s="161">
        <v>0.249371295995551</v>
      </c>
      <c r="AL173" s="161">
        <v>0</v>
      </c>
      <c r="AM173" s="161">
        <v>8.14577801639608E-3</v>
      </c>
      <c r="AN173" s="161">
        <v>0.12655248008001299</v>
      </c>
      <c r="AO173" s="161">
        <v>0.106096356914437</v>
      </c>
      <c r="AP173" s="161">
        <v>3.52851196554622E-3</v>
      </c>
      <c r="AQ173" s="161">
        <v>4.8396653392789304E-3</v>
      </c>
      <c r="AR173" s="161">
        <v>0</v>
      </c>
      <c r="AS173" s="161">
        <v>1.5337014420713099E-2</v>
      </c>
      <c r="AT173" s="161">
        <v>0</v>
      </c>
      <c r="AU173" s="161">
        <v>0</v>
      </c>
      <c r="AV173" s="161">
        <v>0.13531775917518701</v>
      </c>
      <c r="AW173" s="161">
        <v>9.9784752488084397E-2</v>
      </c>
      <c r="AX173" s="161">
        <v>0.14508805068256</v>
      </c>
      <c r="AY173" s="161">
        <v>1.1077063772063399E-2</v>
      </c>
      <c r="AZ173" s="161">
        <v>1.11022302462516E-16</v>
      </c>
      <c r="BA173" s="161">
        <v>2.3814361370122598E-2</v>
      </c>
      <c r="BB173" s="161">
        <v>0</v>
      </c>
      <c r="BC173" s="161">
        <v>5.3819521523120001E-2</v>
      </c>
      <c r="BD173" s="161">
        <v>3.9013983379243597E-2</v>
      </c>
      <c r="BE173" s="161">
        <v>9.4205262014810005E-3</v>
      </c>
      <c r="BF173" s="161">
        <v>6.9944598360347403E-3</v>
      </c>
      <c r="BG173" s="161">
        <v>5.6445789021771801E-3</v>
      </c>
      <c r="BH173" s="161">
        <v>6.4978881269666597E-2</v>
      </c>
      <c r="BI173" s="161">
        <v>8.5890217159177704E-2</v>
      </c>
      <c r="BJ173" s="161">
        <v>0.19326808189390299</v>
      </c>
      <c r="BK173" s="161">
        <v>3.1062481087214301E-2</v>
      </c>
      <c r="BL173" s="161">
        <v>8.6334489493975403E-2</v>
      </c>
      <c r="BM173" s="161">
        <v>1.31294253638844E-2</v>
      </c>
      <c r="BN173" s="161">
        <v>1.2763096454756E-2</v>
      </c>
      <c r="BO173" s="161">
        <v>0</v>
      </c>
      <c r="BP173" s="161">
        <v>6.3525130834057503E-2</v>
      </c>
      <c r="BQ173" s="161">
        <v>4.76564337465709E-2</v>
      </c>
      <c r="BR173" s="161">
        <v>1.0864800358726201E-2</v>
      </c>
      <c r="BS173" s="161">
        <v>1.8267849483834399E-2</v>
      </c>
      <c r="BT173" s="161">
        <v>3.5807510454080503E-2</v>
      </c>
    </row>
    <row r="174" spans="1:72">
      <c r="A174" s="99" t="s">
        <v>405</v>
      </c>
      <c r="B174" s="99" t="s">
        <v>406</v>
      </c>
      <c r="C174" s="98" t="s">
        <v>407</v>
      </c>
      <c r="D174" s="100" t="s">
        <v>408</v>
      </c>
      <c r="E174" s="98" t="s">
        <v>425</v>
      </c>
      <c r="F174" s="98" t="s">
        <v>426</v>
      </c>
      <c r="G174" s="161">
        <v>0.68124100616935201</v>
      </c>
      <c r="H174" s="161">
        <v>1.94711934080408E-2</v>
      </c>
      <c r="I174" s="161">
        <v>0.369584338060442</v>
      </c>
      <c r="J174" s="161">
        <v>0.59800202331267405</v>
      </c>
      <c r="K174" s="161">
        <v>0.46559100280523302</v>
      </c>
      <c r="L174" s="161">
        <v>0.15872651971030899</v>
      </c>
      <c r="M174" s="161">
        <v>5.5620972144883797E-2</v>
      </c>
      <c r="N174" s="161">
        <v>0.23184611083678999</v>
      </c>
      <c r="O174" s="161">
        <v>7.1394905401144099E-2</v>
      </c>
      <c r="P174" s="161">
        <v>0.365080634134888</v>
      </c>
      <c r="Q174" s="161">
        <v>0</v>
      </c>
      <c r="R174" s="161">
        <v>0.31869532602237</v>
      </c>
      <c r="S174" s="161">
        <v>1.4584299847965001E-2</v>
      </c>
      <c r="T174" s="161">
        <v>1.6850490192208401E-2</v>
      </c>
      <c r="U174" s="161">
        <v>0.26181758345934902</v>
      </c>
      <c r="V174" s="161">
        <v>0.125174251681063</v>
      </c>
      <c r="W174" s="161">
        <v>2.6103151295190301E-2</v>
      </c>
      <c r="X174" s="161">
        <v>0.18666974159612301</v>
      </c>
      <c r="Y174" s="161">
        <v>0.15873860821876301</v>
      </c>
      <c r="Z174" s="161">
        <v>5.85755080300948E-2</v>
      </c>
      <c r="AA174" s="161">
        <v>0.25836849922653199</v>
      </c>
      <c r="AB174" s="161">
        <v>0.25620207561035102</v>
      </c>
      <c r="AC174" s="161">
        <v>0.63429675195144497</v>
      </c>
      <c r="AD174" s="161">
        <v>0.18666608400542101</v>
      </c>
      <c r="AE174" s="161">
        <v>0.21486784190539901</v>
      </c>
      <c r="AF174" s="161">
        <v>0.19180809306551799</v>
      </c>
      <c r="AG174" s="161">
        <v>4.3733096530540902E-2</v>
      </c>
      <c r="AH174" s="161">
        <v>0.41807641277910002</v>
      </c>
      <c r="AI174" s="161">
        <v>0</v>
      </c>
      <c r="AJ174" s="161">
        <v>2.14582590325696E-2</v>
      </c>
      <c r="AK174" s="161">
        <v>0.46085736518596199</v>
      </c>
      <c r="AL174" s="161">
        <v>2.5329456166797201E-2</v>
      </c>
      <c r="AM174" s="161">
        <v>0.55909397220696899</v>
      </c>
      <c r="AN174" s="161">
        <v>0.32794060877019798</v>
      </c>
      <c r="AO174" s="161">
        <v>0.62450677394450305</v>
      </c>
      <c r="AP174" s="161">
        <v>0.17294827783372499</v>
      </c>
      <c r="AQ174" s="161">
        <v>0.101119997852344</v>
      </c>
      <c r="AR174" s="161">
        <v>0.67489412169608798</v>
      </c>
      <c r="AS174" s="161">
        <v>7.1867310552212099E-2</v>
      </c>
      <c r="AT174" s="161">
        <v>1.86266255225261E-2</v>
      </c>
      <c r="AU174" s="161">
        <v>1.64320062927318E-2</v>
      </c>
      <c r="AV174" s="161">
        <v>0.80158389943703101</v>
      </c>
      <c r="AW174" s="161">
        <v>0.56328708984155795</v>
      </c>
      <c r="AX174" s="161">
        <v>0.16932303044778799</v>
      </c>
      <c r="AY174" s="161">
        <v>0.51295810510617201</v>
      </c>
      <c r="AZ174" s="161">
        <v>0.37445826228505302</v>
      </c>
      <c r="BA174" s="161">
        <v>0.10631710879014</v>
      </c>
      <c r="BB174" s="161">
        <v>0.112920062207998</v>
      </c>
      <c r="BC174" s="161">
        <v>0.29656298677302301</v>
      </c>
      <c r="BD174" s="161">
        <v>5.5262382700796399E-2</v>
      </c>
      <c r="BE174" s="161">
        <v>0.24595020655741701</v>
      </c>
      <c r="BF174" s="161">
        <v>0.41249495201615399</v>
      </c>
      <c r="BG174" s="161">
        <v>4.6787008771296101E-2</v>
      </c>
      <c r="BH174" s="161">
        <v>0.112459081916308</v>
      </c>
      <c r="BI174" s="161">
        <v>0.12959401838242701</v>
      </c>
      <c r="BJ174" s="161">
        <v>0.34936491521271301</v>
      </c>
      <c r="BK174" s="161">
        <v>0.10167766949875599</v>
      </c>
      <c r="BL174" s="161">
        <v>0.61957862183762702</v>
      </c>
      <c r="BM174" s="161">
        <v>8.3116591537828795E-3</v>
      </c>
      <c r="BN174" s="161">
        <v>0.36386615876846601</v>
      </c>
      <c r="BO174" s="161">
        <v>0.37114602087767501</v>
      </c>
      <c r="BP174" s="161">
        <v>0.22940271611136401</v>
      </c>
      <c r="BQ174" s="161">
        <v>0.35931616247227599</v>
      </c>
      <c r="BR174" s="161">
        <v>0.13538471866737301</v>
      </c>
      <c r="BS174" s="161">
        <v>0.21004587374617101</v>
      </c>
      <c r="BT174" s="161">
        <v>0.19181784664808499</v>
      </c>
    </row>
    <row r="175" spans="1:72">
      <c r="A175" s="99" t="s">
        <v>405</v>
      </c>
      <c r="B175" s="99" t="s">
        <v>406</v>
      </c>
      <c r="C175" s="98" t="s">
        <v>407</v>
      </c>
      <c r="D175" s="100" t="s">
        <v>408</v>
      </c>
      <c r="E175" s="98" t="s">
        <v>427</v>
      </c>
      <c r="F175" s="98" t="s">
        <v>428</v>
      </c>
      <c r="G175" s="161">
        <v>0.197713990375226</v>
      </c>
      <c r="H175" s="161">
        <v>1.88031578610603E-2</v>
      </c>
      <c r="I175" s="161">
        <v>7.6080680945457401E-3</v>
      </c>
      <c r="J175" s="161">
        <v>0.18208284631757901</v>
      </c>
      <c r="K175" s="161">
        <v>0.104267132992318</v>
      </c>
      <c r="L175" s="161">
        <v>1.8764870262225501E-2</v>
      </c>
      <c r="M175" s="161">
        <v>1.22905125754825E-2</v>
      </c>
      <c r="N175" s="161">
        <v>4.3732253402333998E-2</v>
      </c>
      <c r="O175" s="161">
        <v>1.4347016877048001E-2</v>
      </c>
      <c r="P175" s="161">
        <v>1.9013717704463501E-2</v>
      </c>
      <c r="Q175" s="161">
        <v>0</v>
      </c>
      <c r="R175" s="161">
        <v>0.163137901224194</v>
      </c>
      <c r="S175" s="161">
        <v>8.07760679678559E-3</v>
      </c>
      <c r="T175" s="161">
        <v>0</v>
      </c>
      <c r="U175" s="161">
        <v>5.9939698008848602E-2</v>
      </c>
      <c r="V175" s="161">
        <v>1.9614735559620499E-3</v>
      </c>
      <c r="W175" s="161">
        <v>1.01497819787876E-3</v>
      </c>
      <c r="X175" s="161">
        <v>0</v>
      </c>
      <c r="Y175" s="161">
        <v>0.148015545723613</v>
      </c>
      <c r="Z175" s="161">
        <v>1.4886220651614299E-2</v>
      </c>
      <c r="AA175" s="161">
        <v>6.8526978624111404E-3</v>
      </c>
      <c r="AB175" s="161">
        <v>4.6681466295808001E-2</v>
      </c>
      <c r="AC175" s="161">
        <v>6.0032520440049503E-2</v>
      </c>
      <c r="AD175" s="161">
        <v>0.11784551468914101</v>
      </c>
      <c r="AE175" s="161">
        <v>0</v>
      </c>
      <c r="AF175" s="161">
        <v>0.178292356857045</v>
      </c>
      <c r="AG175" s="161">
        <v>3.9627599513571303E-2</v>
      </c>
      <c r="AH175" s="161">
        <v>0.10311754086838799</v>
      </c>
      <c r="AI175" s="161">
        <v>0.219858831409351</v>
      </c>
      <c r="AJ175" s="161">
        <v>1.21846145953183E-2</v>
      </c>
      <c r="AK175" s="161">
        <v>2.7254849776701499E-3</v>
      </c>
      <c r="AL175" s="161">
        <v>2.0441749684607501E-2</v>
      </c>
      <c r="AM175" s="161">
        <v>0</v>
      </c>
      <c r="AN175" s="161">
        <v>0.23794201816149599</v>
      </c>
      <c r="AO175" s="161">
        <v>0.15715092787662599</v>
      </c>
      <c r="AP175" s="161">
        <v>1.11022302462516E-16</v>
      </c>
      <c r="AQ175" s="161">
        <v>4.6475566844430598E-2</v>
      </c>
      <c r="AR175" s="161">
        <v>5.7571702093299801E-2</v>
      </c>
      <c r="AS175" s="161">
        <v>2.80558846170282E-3</v>
      </c>
      <c r="AT175" s="161">
        <v>9.55932167561174E-2</v>
      </c>
      <c r="AU175" s="161">
        <v>0.146692640534303</v>
      </c>
      <c r="AV175" s="161">
        <v>0.128147570059128</v>
      </c>
      <c r="AW175" s="161">
        <v>6.1954862039182599E-3</v>
      </c>
      <c r="AX175" s="161">
        <v>0.13345436489662499</v>
      </c>
      <c r="AY175" s="161">
        <v>0.16755363696289699</v>
      </c>
      <c r="AZ175" s="161">
        <v>0.16097534846064601</v>
      </c>
      <c r="BA175" s="161">
        <v>5.6379567579082197E-2</v>
      </c>
      <c r="BB175" s="161">
        <v>0.107872356775983</v>
      </c>
      <c r="BC175" s="161">
        <v>0.141660228875507</v>
      </c>
      <c r="BD175" s="161">
        <v>3.67740928766098E-2</v>
      </c>
      <c r="BE175" s="161">
        <v>0.12783757338288701</v>
      </c>
      <c r="BF175" s="161">
        <v>0.27279094331134102</v>
      </c>
      <c r="BG175" s="161">
        <v>1.46068971534887E-3</v>
      </c>
      <c r="BH175" s="161">
        <v>0.107447566692113</v>
      </c>
      <c r="BI175" s="161">
        <v>0.15094945199531601</v>
      </c>
      <c r="BJ175" s="161">
        <v>0</v>
      </c>
      <c r="BK175" s="161">
        <v>3.0958555050428702E-2</v>
      </c>
      <c r="BL175" s="161">
        <v>3.5539394529654901E-3</v>
      </c>
      <c r="BM175" s="161">
        <v>2.4005807290274701E-2</v>
      </c>
      <c r="BN175" s="161">
        <v>8.0387238994362193E-3</v>
      </c>
      <c r="BO175" s="161">
        <v>0.13353388388411799</v>
      </c>
      <c r="BP175" s="161">
        <v>9.1506462301985406E-2</v>
      </c>
      <c r="BQ175" s="161">
        <v>1.02075360082253E-2</v>
      </c>
      <c r="BR175" s="161">
        <v>5.4324001793630804E-3</v>
      </c>
      <c r="BS175" s="161">
        <v>4.21006551482528E-2</v>
      </c>
      <c r="BT175" s="161">
        <v>0.18870839876696499</v>
      </c>
    </row>
    <row r="176" spans="1:72">
      <c r="A176" s="99" t="s">
        <v>405</v>
      </c>
      <c r="B176" s="99" t="s">
        <v>406</v>
      </c>
      <c r="C176" s="98" t="s">
        <v>407</v>
      </c>
      <c r="D176" s="100" t="s">
        <v>408</v>
      </c>
      <c r="E176" s="98" t="s">
        <v>429</v>
      </c>
      <c r="F176" s="98" t="s">
        <v>430</v>
      </c>
      <c r="G176" s="161">
        <v>0.14198136580718199</v>
      </c>
      <c r="H176" s="161">
        <v>3.7141801239784403E-2</v>
      </c>
      <c r="I176" s="161">
        <v>8.8905320285918604E-2</v>
      </c>
      <c r="J176" s="161">
        <v>0.160069819765848</v>
      </c>
      <c r="K176" s="161">
        <v>0.121676211514937</v>
      </c>
      <c r="L176" s="161">
        <v>5.2197285540600803E-2</v>
      </c>
      <c r="M176" s="161">
        <v>1.38678699189793E-2</v>
      </c>
      <c r="N176" s="161">
        <v>6.1164641795499498E-2</v>
      </c>
      <c r="O176" s="161">
        <v>4.4448483711351003E-2</v>
      </c>
      <c r="P176" s="161">
        <v>0</v>
      </c>
      <c r="Q176" s="161">
        <v>0</v>
      </c>
      <c r="R176" s="161">
        <v>0.144990609067431</v>
      </c>
      <c r="S176" s="161">
        <v>9.7240573640578101E-2</v>
      </c>
      <c r="T176" s="161">
        <v>9.6752110029941801E-2</v>
      </c>
      <c r="U176" s="161">
        <v>4.6629568305189002E-2</v>
      </c>
      <c r="V176" s="161">
        <v>2.8086701353509401E-2</v>
      </c>
      <c r="W176" s="161">
        <v>2.71299168473461E-2</v>
      </c>
      <c r="X176" s="161">
        <v>7.3883770293516601E-2</v>
      </c>
      <c r="Y176" s="161">
        <v>0.11219095970653201</v>
      </c>
      <c r="Z176" s="161">
        <v>8.3805721302222594E-2</v>
      </c>
      <c r="AA176" s="161">
        <v>6.3219828533393696E-2</v>
      </c>
      <c r="AB176" s="161">
        <v>0.105969247593786</v>
      </c>
      <c r="AC176" s="161">
        <v>1.9523876427804902E-2</v>
      </c>
      <c r="AD176" s="161">
        <v>9.8773501265159394E-2</v>
      </c>
      <c r="AE176" s="161">
        <v>6.6140489654751304E-3</v>
      </c>
      <c r="AF176" s="161">
        <v>6.40271489886238E-2</v>
      </c>
      <c r="AG176" s="161">
        <v>8.6849148904046805E-4</v>
      </c>
      <c r="AH176" s="161">
        <v>0.136007700456408</v>
      </c>
      <c r="AI176" s="161">
        <v>1.1505965474863399E-3</v>
      </c>
      <c r="AJ176" s="161">
        <v>1.00830053313322E-3</v>
      </c>
      <c r="AK176" s="161">
        <v>1.45864354316929E-2</v>
      </c>
      <c r="AL176" s="161">
        <v>5.2500223429812101E-2</v>
      </c>
      <c r="AM176" s="161">
        <v>0.11957897886701201</v>
      </c>
      <c r="AN176" s="161">
        <v>2.05258244733083E-2</v>
      </c>
      <c r="AO176" s="161">
        <v>9.6664161108189997E-2</v>
      </c>
      <c r="AP176" s="161">
        <v>1.11022302462516E-16</v>
      </c>
      <c r="AQ176" s="161">
        <v>4.0673017672972697E-3</v>
      </c>
      <c r="AR176" s="161">
        <v>7.0587200251182904E-3</v>
      </c>
      <c r="AS176" s="161">
        <v>1.8703923078018799E-3</v>
      </c>
      <c r="AT176" s="161">
        <v>4.5865348958647401E-4</v>
      </c>
      <c r="AU176" s="161">
        <v>5.6906250714568599E-3</v>
      </c>
      <c r="AV176" s="161">
        <v>5.9022082928113603E-2</v>
      </c>
      <c r="AW176" s="161">
        <v>9.5012706821861304E-2</v>
      </c>
      <c r="AX176" s="161">
        <v>5.4634623642656997E-2</v>
      </c>
      <c r="AY176" s="161">
        <v>7.5751029851569895E-2</v>
      </c>
      <c r="AZ176" s="161">
        <v>5.1251616434855297E-2</v>
      </c>
      <c r="BA176" s="161">
        <v>1.6899103917969501E-2</v>
      </c>
      <c r="BB176" s="161">
        <v>6.9290465670866098E-3</v>
      </c>
      <c r="BC176" s="161">
        <v>9.8231480958758596E-3</v>
      </c>
      <c r="BD176" s="161">
        <v>0.100596315363981</v>
      </c>
      <c r="BE176" s="161">
        <v>1.6601435092520898E-2</v>
      </c>
      <c r="BF176" s="161">
        <v>6.5814777337418598E-2</v>
      </c>
      <c r="BG176" s="161">
        <v>0</v>
      </c>
      <c r="BH176" s="161">
        <v>1.11022302462516E-16</v>
      </c>
      <c r="BI176" s="161">
        <v>0.113372939312571</v>
      </c>
      <c r="BJ176" s="161">
        <v>0.102962251072615</v>
      </c>
      <c r="BK176" s="161">
        <v>5.5421732858082502E-2</v>
      </c>
      <c r="BL176" s="161">
        <v>7.84634020561462E-2</v>
      </c>
      <c r="BM176" s="161">
        <v>6.05973401373069E-3</v>
      </c>
      <c r="BN176" s="161">
        <v>1.4929515813410199E-2</v>
      </c>
      <c r="BO176" s="161">
        <v>4.8149522802696902E-2</v>
      </c>
      <c r="BP176" s="161">
        <v>1.58778718983109E-2</v>
      </c>
      <c r="BQ176" s="161">
        <v>0.106040215088418</v>
      </c>
      <c r="BR176" s="161">
        <v>5.0953293963905501E-2</v>
      </c>
      <c r="BS176" s="161">
        <v>8.1197434680811906E-2</v>
      </c>
      <c r="BT176" s="161">
        <v>2.57106918009831E-2</v>
      </c>
    </row>
    <row r="177" spans="1:72">
      <c r="A177" s="99" t="s">
        <v>405</v>
      </c>
      <c r="B177" s="99" t="s">
        <v>406</v>
      </c>
      <c r="C177" s="98" t="s">
        <v>407</v>
      </c>
      <c r="D177" s="100" t="s">
        <v>408</v>
      </c>
      <c r="E177" s="98" t="s">
        <v>225</v>
      </c>
      <c r="F177" s="98" t="s">
        <v>362</v>
      </c>
      <c r="G177" s="161">
        <v>0</v>
      </c>
      <c r="H177" s="161">
        <v>0</v>
      </c>
      <c r="I177" s="161">
        <v>5.7491716483730601E-3</v>
      </c>
      <c r="J177" s="161">
        <v>7.4425565140961401E-3</v>
      </c>
      <c r="K177" s="161">
        <v>0</v>
      </c>
      <c r="L177" s="161">
        <v>0</v>
      </c>
      <c r="M177" s="161">
        <v>1.3906151244283901E-2</v>
      </c>
      <c r="N177" s="161">
        <v>3.07917888600912E-2</v>
      </c>
      <c r="O177" s="161">
        <v>3.7437223742589301E-4</v>
      </c>
      <c r="P177" s="161">
        <v>0</v>
      </c>
      <c r="Q177" s="161">
        <v>0</v>
      </c>
      <c r="R177" s="161">
        <v>1.54803295758292E-2</v>
      </c>
      <c r="S177" s="161">
        <v>1.11022302462516E-16</v>
      </c>
      <c r="T177" s="161">
        <v>0</v>
      </c>
      <c r="U177" s="161">
        <v>1.11022302462516E-16</v>
      </c>
      <c r="V177" s="161">
        <v>0</v>
      </c>
      <c r="W177" s="161">
        <v>0</v>
      </c>
      <c r="X177" s="161">
        <v>0</v>
      </c>
      <c r="Y177" s="161">
        <v>2.5026996078901E-2</v>
      </c>
      <c r="Z177" s="161">
        <v>0</v>
      </c>
      <c r="AA177" s="161">
        <v>0</v>
      </c>
      <c r="AB177" s="161">
        <v>0</v>
      </c>
      <c r="AC177" s="161">
        <v>0</v>
      </c>
      <c r="AD177" s="161">
        <v>0</v>
      </c>
      <c r="AE177" s="161">
        <v>0</v>
      </c>
      <c r="AF177" s="161">
        <v>0</v>
      </c>
      <c r="AG177" s="161">
        <v>2.5418634641272798E-4</v>
      </c>
      <c r="AH177" s="161">
        <v>0</v>
      </c>
      <c r="AI177" s="161">
        <v>0</v>
      </c>
      <c r="AJ177" s="161">
        <v>0</v>
      </c>
      <c r="AK177" s="161">
        <v>0</v>
      </c>
      <c r="AL177" s="161">
        <v>0</v>
      </c>
      <c r="AM177" s="161">
        <v>0</v>
      </c>
      <c r="AN177" s="161">
        <v>8.69493893761418E-3</v>
      </c>
      <c r="AO177" s="161">
        <v>0</v>
      </c>
      <c r="AP177" s="161">
        <v>1.11022302462516E-16</v>
      </c>
      <c r="AQ177" s="161">
        <v>0</v>
      </c>
      <c r="AR177" s="161">
        <v>0</v>
      </c>
      <c r="AS177" s="161">
        <v>1.11022302462516E-16</v>
      </c>
      <c r="AT177" s="161">
        <v>0</v>
      </c>
      <c r="AU177" s="161">
        <v>2.2762500285827401E-2</v>
      </c>
      <c r="AV177" s="161">
        <v>0</v>
      </c>
      <c r="AW177" s="161">
        <v>0</v>
      </c>
      <c r="AX177" s="161">
        <v>5.8795462142716103E-2</v>
      </c>
      <c r="AY177" s="161">
        <v>2.8488242824931301E-2</v>
      </c>
      <c r="AZ177" s="161">
        <v>1.11022302462516E-16</v>
      </c>
      <c r="BA177" s="161">
        <v>0</v>
      </c>
      <c r="BB177" s="161">
        <v>0</v>
      </c>
      <c r="BC177" s="161">
        <v>0</v>
      </c>
      <c r="BD177" s="161">
        <v>0</v>
      </c>
      <c r="BE177" s="161">
        <v>0</v>
      </c>
      <c r="BF177" s="161">
        <v>0</v>
      </c>
      <c r="BG177" s="161">
        <v>5.7892198406384399E-3</v>
      </c>
      <c r="BH177" s="161">
        <v>2.6893320017573798E-2</v>
      </c>
      <c r="BI177" s="161">
        <v>0</v>
      </c>
      <c r="BJ177" s="161">
        <v>0</v>
      </c>
      <c r="BK177" s="161">
        <v>3.26713849559346E-2</v>
      </c>
      <c r="BL177" s="161">
        <v>0</v>
      </c>
      <c r="BM177" s="161">
        <v>1.11022302462516E-16</v>
      </c>
      <c r="BN177" s="161">
        <v>0</v>
      </c>
      <c r="BO177" s="161">
        <v>1.16305041375278E-2</v>
      </c>
      <c r="BP177" s="161">
        <v>0</v>
      </c>
      <c r="BQ177" s="161">
        <v>1.2918912760410199E-2</v>
      </c>
      <c r="BR177" s="161">
        <v>1.11022302462516E-16</v>
      </c>
      <c r="BS177" s="161">
        <v>0</v>
      </c>
      <c r="BT177" s="161">
        <v>0</v>
      </c>
    </row>
    <row r="178" spans="1:72">
      <c r="A178" s="99" t="s">
        <v>405</v>
      </c>
      <c r="B178" s="99" t="s">
        <v>406</v>
      </c>
      <c r="C178" s="98" t="s">
        <v>407</v>
      </c>
      <c r="D178" s="100" t="s">
        <v>408</v>
      </c>
      <c r="E178" s="98" t="s">
        <v>227</v>
      </c>
      <c r="F178" s="98" t="s">
        <v>228</v>
      </c>
      <c r="G178" s="161">
        <v>0</v>
      </c>
      <c r="H178" s="161">
        <v>0</v>
      </c>
      <c r="I178" s="161">
        <v>0</v>
      </c>
      <c r="J178" s="161">
        <v>0</v>
      </c>
      <c r="K178" s="161">
        <v>0</v>
      </c>
      <c r="L178" s="161">
        <v>0</v>
      </c>
      <c r="M178" s="161">
        <v>0</v>
      </c>
      <c r="N178" s="161">
        <v>0</v>
      </c>
      <c r="O178" s="161">
        <v>1.11022302462516E-16</v>
      </c>
      <c r="P178" s="161">
        <v>0</v>
      </c>
      <c r="Q178" s="161">
        <v>0</v>
      </c>
      <c r="R178" s="161">
        <v>0</v>
      </c>
      <c r="S178" s="161">
        <v>1.11022302462516E-16</v>
      </c>
      <c r="T178" s="161">
        <v>0</v>
      </c>
      <c r="U178" s="161">
        <v>1.11022302462516E-16</v>
      </c>
      <c r="V178" s="161">
        <v>0</v>
      </c>
      <c r="W178" s="161">
        <v>0</v>
      </c>
      <c r="X178" s="161">
        <v>0</v>
      </c>
      <c r="Y178" s="161">
        <v>0</v>
      </c>
      <c r="Z178" s="161">
        <v>0</v>
      </c>
      <c r="AA178" s="161">
        <v>0</v>
      </c>
      <c r="AB178" s="161">
        <v>0</v>
      </c>
      <c r="AC178" s="161">
        <v>0</v>
      </c>
      <c r="AD178" s="161">
        <v>0</v>
      </c>
      <c r="AE178" s="161">
        <v>0</v>
      </c>
      <c r="AF178" s="161">
        <v>0</v>
      </c>
      <c r="AG178" s="161">
        <v>1.11022302462516E-16</v>
      </c>
      <c r="AH178" s="161">
        <v>0</v>
      </c>
      <c r="AI178" s="161">
        <v>0</v>
      </c>
      <c r="AJ178" s="161">
        <v>0</v>
      </c>
      <c r="AK178" s="161">
        <v>0</v>
      </c>
      <c r="AL178" s="161">
        <v>0</v>
      </c>
      <c r="AM178" s="161">
        <v>0</v>
      </c>
      <c r="AN178" s="161">
        <v>0</v>
      </c>
      <c r="AO178" s="161">
        <v>0</v>
      </c>
      <c r="AP178" s="161">
        <v>1.11022302462516E-16</v>
      </c>
      <c r="AQ178" s="161">
        <v>0</v>
      </c>
      <c r="AR178" s="161">
        <v>0</v>
      </c>
      <c r="AS178" s="161">
        <v>1.11022302462516E-16</v>
      </c>
      <c r="AT178" s="161">
        <v>0</v>
      </c>
      <c r="AU178" s="161">
        <v>0</v>
      </c>
      <c r="AV178" s="161">
        <v>0</v>
      </c>
      <c r="AW178" s="161">
        <v>0</v>
      </c>
      <c r="AX178" s="161">
        <v>1.11022302462516E-16</v>
      </c>
      <c r="AY178" s="161">
        <v>0</v>
      </c>
      <c r="AZ178" s="161">
        <v>1.11022302462516E-16</v>
      </c>
      <c r="BA178" s="161">
        <v>0</v>
      </c>
      <c r="BB178" s="161">
        <v>0</v>
      </c>
      <c r="BC178" s="161">
        <v>0</v>
      </c>
      <c r="BD178" s="161">
        <v>0</v>
      </c>
      <c r="BE178" s="161">
        <v>0</v>
      </c>
      <c r="BF178" s="161">
        <v>0</v>
      </c>
      <c r="BG178" s="161">
        <v>0</v>
      </c>
      <c r="BH178" s="161">
        <v>1.11022302462516E-16</v>
      </c>
      <c r="BI178" s="161">
        <v>0</v>
      </c>
      <c r="BJ178" s="161">
        <v>0</v>
      </c>
      <c r="BK178" s="161">
        <v>0</v>
      </c>
      <c r="BL178" s="161">
        <v>0</v>
      </c>
      <c r="BM178" s="161">
        <v>1.11022302462516E-16</v>
      </c>
      <c r="BN178" s="161">
        <v>0</v>
      </c>
      <c r="BO178" s="161">
        <v>0</v>
      </c>
      <c r="BP178" s="161">
        <v>0</v>
      </c>
      <c r="BQ178" s="161">
        <v>0</v>
      </c>
      <c r="BR178" s="161">
        <v>1.11022302462516E-16</v>
      </c>
      <c r="BS178" s="161">
        <v>0</v>
      </c>
      <c r="BT178" s="161">
        <v>0</v>
      </c>
    </row>
    <row r="179" spans="1:72" hidden="1">
      <c r="A179" s="99" t="s">
        <v>405</v>
      </c>
      <c r="B179" s="99" t="s">
        <v>406</v>
      </c>
      <c r="C179" s="98" t="s">
        <v>431</v>
      </c>
      <c r="D179" s="100" t="s">
        <v>432</v>
      </c>
      <c r="E179" s="98" t="s">
        <v>409</v>
      </c>
      <c r="F179" s="98" t="s">
        <v>410</v>
      </c>
      <c r="G179" s="161">
        <v>2.22364598907644E-2</v>
      </c>
      <c r="H179" s="161">
        <v>0.24222489509626499</v>
      </c>
      <c r="I179" s="161">
        <v>0</v>
      </c>
      <c r="J179" s="161">
        <v>0</v>
      </c>
      <c r="K179" s="161">
        <v>9.7482174697532502E-3</v>
      </c>
      <c r="L179" s="161">
        <v>0</v>
      </c>
      <c r="M179" s="161">
        <v>0.116546888943065</v>
      </c>
      <c r="N179" s="161">
        <v>0.41031280551833899</v>
      </c>
      <c r="O179" s="161">
        <v>1.11022302462516E-16</v>
      </c>
      <c r="P179" s="161">
        <v>0</v>
      </c>
      <c r="Q179" s="161">
        <v>0.47923573430386102</v>
      </c>
      <c r="R179" s="161">
        <v>9.0056073471660406E-2</v>
      </c>
      <c r="S179" s="161">
        <v>0.171801499929398</v>
      </c>
      <c r="T179" s="161">
        <v>0</v>
      </c>
      <c r="U179" s="161">
        <v>4.5847124997786301E-2</v>
      </c>
      <c r="V179" s="161">
        <v>0</v>
      </c>
      <c r="W179" s="161">
        <v>3.3515830639027702E-2</v>
      </c>
      <c r="X179" s="161">
        <v>2.7725834289469301E-2</v>
      </c>
      <c r="Y179" s="161">
        <v>3.05479210638517E-2</v>
      </c>
      <c r="Z179" s="161">
        <v>2.6705220686556001E-2</v>
      </c>
      <c r="AA179" s="161">
        <v>0</v>
      </c>
      <c r="AB179" s="161">
        <v>5.4644808817070102E-3</v>
      </c>
      <c r="AC179" s="161">
        <v>0</v>
      </c>
      <c r="AD179" s="161">
        <v>4.24660946961887E-2</v>
      </c>
      <c r="AE179" s="161">
        <v>0</v>
      </c>
      <c r="AF179" s="161">
        <v>1.7523430542983401E-2</v>
      </c>
      <c r="AG179" s="161">
        <v>1.8093695872872399E-2</v>
      </c>
      <c r="AH179" s="161">
        <v>0</v>
      </c>
      <c r="AI179" s="161">
        <v>0</v>
      </c>
      <c r="AJ179" s="161">
        <v>4.1384808456411903E-2</v>
      </c>
      <c r="AK179" s="161">
        <v>1.6058890071868798E-2</v>
      </c>
      <c r="AL179" s="161">
        <v>0</v>
      </c>
      <c r="AM179" s="161">
        <v>0</v>
      </c>
      <c r="AN179" s="161">
        <v>2.1821238472653999E-2</v>
      </c>
      <c r="AO179" s="161">
        <v>0</v>
      </c>
      <c r="AP179" s="161">
        <v>6.7012041086562503E-3</v>
      </c>
      <c r="AQ179" s="161">
        <v>8.3659868866697101E-2</v>
      </c>
      <c r="AR179" s="161">
        <v>0</v>
      </c>
      <c r="AS179" s="161">
        <v>9.3519615390093899E-4</v>
      </c>
      <c r="AT179" s="161">
        <v>1.4042060444215999E-2</v>
      </c>
      <c r="AU179" s="161">
        <v>0.123451217926655</v>
      </c>
      <c r="AV179" s="161">
        <v>0</v>
      </c>
      <c r="AW179" s="161">
        <v>2.03301133174115E-2</v>
      </c>
      <c r="AX179" s="161">
        <v>2.6251659770130099E-2</v>
      </c>
      <c r="AY179" s="161">
        <v>4.8338172003578997E-2</v>
      </c>
      <c r="AZ179" s="161">
        <v>1.11022302462516E-16</v>
      </c>
      <c r="BA179" s="161">
        <v>2.3814361370122598E-2</v>
      </c>
      <c r="BB179" s="161">
        <v>0.114742611419338</v>
      </c>
      <c r="BC179" s="161">
        <v>8.1530084515645002E-2</v>
      </c>
      <c r="BD179" s="161">
        <v>3.2754327386191197E-2</v>
      </c>
      <c r="BE179" s="161">
        <v>0</v>
      </c>
      <c r="BF179" s="161">
        <v>0</v>
      </c>
      <c r="BG179" s="161">
        <v>0.49008318863980099</v>
      </c>
      <c r="BH179" s="161">
        <v>4.5959038682320701E-2</v>
      </c>
      <c r="BI179" s="161">
        <v>5.7677857682125104E-4</v>
      </c>
      <c r="BJ179" s="161">
        <v>3.0029665754265299E-3</v>
      </c>
      <c r="BK179" s="161">
        <v>0</v>
      </c>
      <c r="BL179" s="161">
        <v>0</v>
      </c>
      <c r="BM179" s="161">
        <v>5.5304716421569798E-3</v>
      </c>
      <c r="BN179" s="161">
        <v>2.9080870384140398E-2</v>
      </c>
      <c r="BO179" s="161">
        <v>0</v>
      </c>
      <c r="BP179" s="161">
        <v>3.0903687137777299E-2</v>
      </c>
      <c r="BQ179" s="161">
        <v>0</v>
      </c>
      <c r="BR179" s="161">
        <v>1.11022302462516E-16</v>
      </c>
      <c r="BS179" s="161">
        <v>0.11703568146976499</v>
      </c>
      <c r="BT179" s="161">
        <v>4.7178591972360301E-3</v>
      </c>
    </row>
    <row r="180" spans="1:72" hidden="1">
      <c r="A180" s="99" t="s">
        <v>405</v>
      </c>
      <c r="B180" s="99" t="s">
        <v>406</v>
      </c>
      <c r="C180" s="98" t="s">
        <v>431</v>
      </c>
      <c r="D180" s="100" t="s">
        <v>432</v>
      </c>
      <c r="E180" s="98" t="s">
        <v>411</v>
      </c>
      <c r="F180" s="98" t="s">
        <v>412</v>
      </c>
      <c r="G180" s="161">
        <v>8.8945839563057794E-2</v>
      </c>
      <c r="H180" s="161">
        <v>0.34824296299770902</v>
      </c>
      <c r="I180" s="161">
        <v>0.26267345629640998</v>
      </c>
      <c r="J180" s="161">
        <v>7.0119085009699295E-2</v>
      </c>
      <c r="K180" s="161">
        <v>0.17491584702870899</v>
      </c>
      <c r="L180" s="161">
        <v>0</v>
      </c>
      <c r="M180" s="161">
        <v>0.133766090412927</v>
      </c>
      <c r="N180" s="161">
        <v>0.245601173032097</v>
      </c>
      <c r="O180" s="161">
        <v>0.19608343749754101</v>
      </c>
      <c r="P180" s="161">
        <v>0</v>
      </c>
      <c r="Q180" s="161">
        <v>5.3758553005345502E-2</v>
      </c>
      <c r="R180" s="161">
        <v>0.27249307412253099</v>
      </c>
      <c r="S180" s="161">
        <v>0.19000223147738499</v>
      </c>
      <c r="T180" s="161">
        <v>0.52295553555423602</v>
      </c>
      <c r="U180" s="161">
        <v>0.20953337932229299</v>
      </c>
      <c r="V180" s="161">
        <v>0.10666986077340999</v>
      </c>
      <c r="W180" s="161">
        <v>0.115100600191594</v>
      </c>
      <c r="X180" s="161">
        <v>0.20236480779385299</v>
      </c>
      <c r="Y180" s="161">
        <v>0.442296755045193</v>
      </c>
      <c r="Z180" s="161">
        <v>0.51668540673922103</v>
      </c>
      <c r="AA180" s="161">
        <v>0.45926929862125299</v>
      </c>
      <c r="AB180" s="161">
        <v>0.45884410044593299</v>
      </c>
      <c r="AC180" s="161">
        <v>2.7317050797812999E-2</v>
      </c>
      <c r="AD180" s="161">
        <v>0.167397048761523</v>
      </c>
      <c r="AE180" s="161">
        <v>0.248052477891161</v>
      </c>
      <c r="AF180" s="161">
        <v>0.221602819676261</v>
      </c>
      <c r="AG180" s="161">
        <v>0.47946263417989399</v>
      </c>
      <c r="AH180" s="161">
        <v>1.50624706814126E-2</v>
      </c>
      <c r="AI180" s="161">
        <v>0.174026581880349</v>
      </c>
      <c r="AJ180" s="161">
        <v>7.6106213197922101E-2</v>
      </c>
      <c r="AK180" s="161">
        <v>0.23072394158409801</v>
      </c>
      <c r="AL180" s="161">
        <v>0.51219849865352196</v>
      </c>
      <c r="AM180" s="161">
        <v>0.237318212780015</v>
      </c>
      <c r="AN180" s="161">
        <v>0.45166645836229602</v>
      </c>
      <c r="AO180" s="161">
        <v>0.19662597832223899</v>
      </c>
      <c r="AP180" s="161">
        <v>0.27493969274768898</v>
      </c>
      <c r="AQ180" s="161">
        <v>0.55089301131616497</v>
      </c>
      <c r="AR180" s="161">
        <v>0.13529258536545</v>
      </c>
      <c r="AS180" s="161">
        <v>1.5337014420713099E-2</v>
      </c>
      <c r="AT180" s="161">
        <v>0.13313035982650401</v>
      </c>
      <c r="AU180" s="161">
        <v>0.22890117771784799</v>
      </c>
      <c r="AV180" s="161">
        <v>0</v>
      </c>
      <c r="AW180" s="161">
        <v>3.0777193404288101E-2</v>
      </c>
      <c r="AX180" s="161">
        <v>0.36037883127878501</v>
      </c>
      <c r="AY180" s="161">
        <v>0.26290614702074799</v>
      </c>
      <c r="AZ180" s="161">
        <v>0.105736609883441</v>
      </c>
      <c r="BA180" s="161">
        <v>0.82088246342852</v>
      </c>
      <c r="BB180" s="161">
        <v>0.23751211832958899</v>
      </c>
      <c r="BC180" s="161">
        <v>0.235685316045571</v>
      </c>
      <c r="BD180" s="161">
        <v>0.56545503227147298</v>
      </c>
      <c r="BE180" s="161">
        <v>0.17133072407541799</v>
      </c>
      <c r="BF180" s="161">
        <v>0.12485255816817201</v>
      </c>
      <c r="BG180" s="161">
        <v>1.2487039306496001E-2</v>
      </c>
      <c r="BH180" s="161">
        <v>0.12147210081681301</v>
      </c>
      <c r="BI180" s="161">
        <v>0.17842614570276499</v>
      </c>
      <c r="BJ180" s="161">
        <v>0.27445563919058202</v>
      </c>
      <c r="BK180" s="161">
        <v>0.14139783680003901</v>
      </c>
      <c r="BL180" s="161">
        <v>0</v>
      </c>
      <c r="BM180" s="161">
        <v>0.38923187649031399</v>
      </c>
      <c r="BN180" s="161">
        <v>0.19291412329277899</v>
      </c>
      <c r="BO180" s="161">
        <v>0</v>
      </c>
      <c r="BP180" s="161">
        <v>0.27927788149456201</v>
      </c>
      <c r="BQ180" s="161">
        <v>0.46093404795311399</v>
      </c>
      <c r="BR180" s="161">
        <v>0.107521035327602</v>
      </c>
      <c r="BS180" s="161">
        <v>0.22042162240072799</v>
      </c>
      <c r="BT180" s="161">
        <v>0.130742559696336</v>
      </c>
    </row>
    <row r="181" spans="1:72" hidden="1">
      <c r="A181" s="99" t="s">
        <v>405</v>
      </c>
      <c r="B181" s="99" t="s">
        <v>406</v>
      </c>
      <c r="C181" s="98" t="s">
        <v>431</v>
      </c>
      <c r="D181" s="100" t="s">
        <v>432</v>
      </c>
      <c r="E181" s="98" t="s">
        <v>413</v>
      </c>
      <c r="F181" s="98" t="s">
        <v>414</v>
      </c>
      <c r="G181" s="161">
        <v>4.4472919781528897E-2</v>
      </c>
      <c r="H181" s="161">
        <v>0.192183898496117</v>
      </c>
      <c r="I181" s="161">
        <v>7.2587407753881297E-2</v>
      </c>
      <c r="J181" s="161">
        <v>3.1940207714615199E-2</v>
      </c>
      <c r="K181" s="161">
        <v>6.6251074299198798E-2</v>
      </c>
      <c r="L181" s="161">
        <v>6.99694986819967E-2</v>
      </c>
      <c r="M181" s="161">
        <v>0.177109334755578</v>
      </c>
      <c r="N181" s="161">
        <v>2.05278592400608E-2</v>
      </c>
      <c r="O181" s="161">
        <v>0.53817569425499401</v>
      </c>
      <c r="P181" s="161">
        <v>3.0225335233456E-2</v>
      </c>
      <c r="Q181" s="161">
        <v>4.07027123257757E-2</v>
      </c>
      <c r="R181" s="161">
        <v>0.184065427156022</v>
      </c>
      <c r="S181" s="161">
        <v>0.37551633215658198</v>
      </c>
      <c r="T181" s="161">
        <v>0.300321569405959</v>
      </c>
      <c r="U181" s="161">
        <v>0.14374512118260199</v>
      </c>
      <c r="V181" s="161">
        <v>0.19395302170645201</v>
      </c>
      <c r="W181" s="161">
        <v>0.15542937613463501</v>
      </c>
      <c r="X181" s="161">
        <v>0.216326247692055</v>
      </c>
      <c r="Y181" s="161">
        <v>0.27757516167469698</v>
      </c>
      <c r="Z181" s="161">
        <v>6.2415178916679998E-2</v>
      </c>
      <c r="AA181" s="161">
        <v>0.23618584247315799</v>
      </c>
      <c r="AB181" s="161">
        <v>0.16430690910136</v>
      </c>
      <c r="AC181" s="161">
        <v>0.31912545931818198</v>
      </c>
      <c r="AD181" s="161">
        <v>0.54042857072630801</v>
      </c>
      <c r="AE181" s="161">
        <v>0.228242896818414</v>
      </c>
      <c r="AF181" s="161">
        <v>0.120736430566854</v>
      </c>
      <c r="AG181" s="161">
        <v>0.213142437554909</v>
      </c>
      <c r="AH181" s="161">
        <v>0.30490108763463297</v>
      </c>
      <c r="AI181" s="161">
        <v>6.3052088301483802E-2</v>
      </c>
      <c r="AJ181" s="161">
        <v>0.214043719951093</v>
      </c>
      <c r="AK181" s="161">
        <v>3.5899296786694401E-2</v>
      </c>
      <c r="AL181" s="161">
        <v>0.31565514162518499</v>
      </c>
      <c r="AM181" s="161">
        <v>7.51294321281019E-2</v>
      </c>
      <c r="AN181" s="161">
        <v>0.28907589358828301</v>
      </c>
      <c r="AO181" s="161">
        <v>2.1100463773535701E-2</v>
      </c>
      <c r="AP181" s="161">
        <v>1.11022302462516E-16</v>
      </c>
      <c r="AQ181" s="161">
        <v>0.21267377446994501</v>
      </c>
      <c r="AR181" s="161">
        <v>9.3965387233207506E-2</v>
      </c>
      <c r="AS181" s="161">
        <v>3.0674028841426101E-2</v>
      </c>
      <c r="AT181" s="161">
        <v>0.32136675449111402</v>
      </c>
      <c r="AU181" s="161">
        <v>0.43739750606585598</v>
      </c>
      <c r="AV181" s="161">
        <v>0</v>
      </c>
      <c r="AW181" s="161">
        <v>2.28915399716134E-2</v>
      </c>
      <c r="AX181" s="161">
        <v>0.27275100967257299</v>
      </c>
      <c r="AY181" s="161">
        <v>0.22829660906711199</v>
      </c>
      <c r="AZ181" s="161">
        <v>0.32986278798955998</v>
      </c>
      <c r="BA181" s="161">
        <v>9.1175020853936098E-2</v>
      </c>
      <c r="BB181" s="161">
        <v>0.27177380393206702</v>
      </c>
      <c r="BC181" s="161">
        <v>0.17022415381072001</v>
      </c>
      <c r="BD181" s="161">
        <v>0.136086578657061</v>
      </c>
      <c r="BE181" s="161">
        <v>0.51454664057751898</v>
      </c>
      <c r="BF181" s="161">
        <v>0.45010632178335003</v>
      </c>
      <c r="BG181" s="161">
        <v>0.23604950106443301</v>
      </c>
      <c r="BH181" s="161">
        <v>0.22599040515085</v>
      </c>
      <c r="BI181" s="161">
        <v>0.38112634510135901</v>
      </c>
      <c r="BJ181" s="161">
        <v>9.1985437744861107E-2</v>
      </c>
      <c r="BK181" s="161">
        <v>0.467281977762116</v>
      </c>
      <c r="BL181" s="161">
        <v>0</v>
      </c>
      <c r="BM181" s="161">
        <v>0.43760957130522798</v>
      </c>
      <c r="BN181" s="161">
        <v>8.7653830229663804E-2</v>
      </c>
      <c r="BO181" s="161">
        <v>0</v>
      </c>
      <c r="BP181" s="161">
        <v>0.25626112865047601</v>
      </c>
      <c r="BQ181" s="161">
        <v>7.3709574486191504E-2</v>
      </c>
      <c r="BR181" s="161">
        <v>0.34155215590486998</v>
      </c>
      <c r="BS181" s="161">
        <v>9.4083706595236599E-2</v>
      </c>
      <c r="BT181" s="161">
        <v>0.33078736860271901</v>
      </c>
    </row>
    <row r="182" spans="1:72" hidden="1">
      <c r="A182" s="99" t="s">
        <v>405</v>
      </c>
      <c r="B182" s="99" t="s">
        <v>406</v>
      </c>
      <c r="C182" s="98" t="s">
        <v>431</v>
      </c>
      <c r="D182" s="100" t="s">
        <v>432</v>
      </c>
      <c r="E182" s="98" t="s">
        <v>415</v>
      </c>
      <c r="F182" s="98" t="s">
        <v>416</v>
      </c>
      <c r="G182" s="161">
        <v>0</v>
      </c>
      <c r="H182" s="161">
        <v>0.12813453032154501</v>
      </c>
      <c r="I182" s="161">
        <v>3.0432272378182999E-2</v>
      </c>
      <c r="J182" s="161">
        <v>0</v>
      </c>
      <c r="K182" s="161">
        <v>5.8921122110914298E-2</v>
      </c>
      <c r="L182" s="161">
        <v>2.30447679644659E-2</v>
      </c>
      <c r="M182" s="161">
        <v>5.0923026885654803E-2</v>
      </c>
      <c r="N182" s="161">
        <v>0</v>
      </c>
      <c r="O182" s="161">
        <v>2.76738234954872E-2</v>
      </c>
      <c r="P182" s="161">
        <v>4.81351813488494E-2</v>
      </c>
      <c r="Q182" s="161">
        <v>0.36351840596484702</v>
      </c>
      <c r="R182" s="161">
        <v>0</v>
      </c>
      <c r="S182" s="161">
        <v>0.13327342273960899</v>
      </c>
      <c r="T182" s="161">
        <v>7.9873125717561999E-2</v>
      </c>
      <c r="U182" s="161">
        <v>5.2050871187029599E-2</v>
      </c>
      <c r="V182" s="161">
        <v>0.31162030807218599</v>
      </c>
      <c r="W182" s="161">
        <v>0.157335622929728</v>
      </c>
      <c r="X182" s="161">
        <v>0.10961808840600799</v>
      </c>
      <c r="Y182" s="161">
        <v>0.201090069367971</v>
      </c>
      <c r="Z182" s="161">
        <v>0.22702246902457701</v>
      </c>
      <c r="AA182" s="161">
        <v>0</v>
      </c>
      <c r="AB182" s="161">
        <v>0</v>
      </c>
      <c r="AC182" s="161">
        <v>8.6848269233562397E-2</v>
      </c>
      <c r="AD182" s="161">
        <v>4.3761085073074198E-2</v>
      </c>
      <c r="AE182" s="161">
        <v>1.3657546295828899E-2</v>
      </c>
      <c r="AF182" s="161">
        <v>0.16774682756922399</v>
      </c>
      <c r="AG182" s="161">
        <v>0.34577075643469501</v>
      </c>
      <c r="AH182" s="161">
        <v>0</v>
      </c>
      <c r="AI182" s="161">
        <v>0.38221141577741902</v>
      </c>
      <c r="AJ182" s="161">
        <v>0.361512059474909</v>
      </c>
      <c r="AK182" s="161">
        <v>0</v>
      </c>
      <c r="AL182" s="161">
        <v>8.6489428452857606E-2</v>
      </c>
      <c r="AM182" s="161">
        <v>3.4391735386363698E-2</v>
      </c>
      <c r="AN182" s="161">
        <v>5.5615034094483803E-3</v>
      </c>
      <c r="AO182" s="161">
        <v>0</v>
      </c>
      <c r="AP182" s="161">
        <v>0.11202532051574</v>
      </c>
      <c r="AQ182" s="161">
        <v>0</v>
      </c>
      <c r="AR182" s="161">
        <v>0</v>
      </c>
      <c r="AS182" s="161">
        <v>2.1404175227272299E-2</v>
      </c>
      <c r="AT182" s="161">
        <v>0.12631016802561301</v>
      </c>
      <c r="AU182" s="161">
        <v>0.31261749204329697</v>
      </c>
      <c r="AV182" s="161">
        <v>0</v>
      </c>
      <c r="AW182" s="161">
        <v>7.6257154192705498E-2</v>
      </c>
      <c r="AX182" s="161">
        <v>0.153076093454629</v>
      </c>
      <c r="AY182" s="161">
        <v>0</v>
      </c>
      <c r="AZ182" s="161">
        <v>1.11022302462516E-16</v>
      </c>
      <c r="BA182" s="161">
        <v>5.14575963014186E-2</v>
      </c>
      <c r="BB182" s="161">
        <v>9.9767072042276694E-2</v>
      </c>
      <c r="BC182" s="161">
        <v>2.10039457356073E-2</v>
      </c>
      <c r="BD182" s="161">
        <v>3.2754327386191197E-2</v>
      </c>
      <c r="BE182" s="161">
        <v>6.1834094370715298E-2</v>
      </c>
      <c r="BF182" s="161">
        <v>1.15384615391267E-2</v>
      </c>
      <c r="BG182" s="161">
        <v>0.224634093555861</v>
      </c>
      <c r="BH182" s="161">
        <v>0.21481100494863301</v>
      </c>
      <c r="BI182" s="161">
        <v>9.3441217081347006E-2</v>
      </c>
      <c r="BJ182" s="161">
        <v>0</v>
      </c>
      <c r="BK182" s="161">
        <v>0.110610462650389</v>
      </c>
      <c r="BL182" s="161">
        <v>9.9675739138033501E-2</v>
      </c>
      <c r="BM182" s="161">
        <v>0.186117008703057</v>
      </c>
      <c r="BN182" s="161">
        <v>1.4540435192070199E-2</v>
      </c>
      <c r="BO182" s="161">
        <v>0</v>
      </c>
      <c r="BP182" s="161">
        <v>0.13418293079589</v>
      </c>
      <c r="BQ182" s="161">
        <v>0</v>
      </c>
      <c r="BR182" s="161">
        <v>0.117503837247947</v>
      </c>
      <c r="BS182" s="161">
        <v>7.5706308340544495E-2</v>
      </c>
      <c r="BT182" s="161">
        <v>4.9295563455201301E-2</v>
      </c>
    </row>
    <row r="183" spans="1:72" hidden="1">
      <c r="A183" s="99" t="s">
        <v>405</v>
      </c>
      <c r="B183" s="99" t="s">
        <v>406</v>
      </c>
      <c r="C183" s="98" t="s">
        <v>431</v>
      </c>
      <c r="D183" s="100" t="s">
        <v>432</v>
      </c>
      <c r="E183" s="98" t="s">
        <v>417</v>
      </c>
      <c r="F183" s="98" t="s">
        <v>418</v>
      </c>
      <c r="G183" s="161">
        <v>8.0397114888436094E-3</v>
      </c>
      <c r="H183" s="161">
        <v>0.106516636766089</v>
      </c>
      <c r="I183" s="161">
        <v>2.0262225700932501E-2</v>
      </c>
      <c r="J183" s="161">
        <v>1.3361214029736499E-2</v>
      </c>
      <c r="K183" s="161">
        <v>0.21099055152332999</v>
      </c>
      <c r="L183" s="161">
        <v>0.69001841342413495</v>
      </c>
      <c r="M183" s="161">
        <v>0.107079013686908</v>
      </c>
      <c r="N183" s="161">
        <v>6.0163850519852902E-3</v>
      </c>
      <c r="O183" s="161">
        <v>6.8438663648445502E-2</v>
      </c>
      <c r="P183" s="161">
        <v>0.55436484702506805</v>
      </c>
      <c r="Q183" s="161">
        <v>0.34468781007552701</v>
      </c>
      <c r="R183" s="161">
        <v>2.6505158064938601E-2</v>
      </c>
      <c r="S183" s="161">
        <v>0.24302531820375001</v>
      </c>
      <c r="T183" s="161">
        <v>1.16782006913859E-2</v>
      </c>
      <c r="U183" s="161">
        <v>4.0273852894569702E-2</v>
      </c>
      <c r="V183" s="161">
        <v>0.42896831070343999</v>
      </c>
      <c r="W183" s="161">
        <v>0.52039482720568098</v>
      </c>
      <c r="X183" s="161">
        <v>0.13456517054776801</v>
      </c>
      <c r="Y183" s="161">
        <v>0.113859866215788</v>
      </c>
      <c r="Z183" s="161">
        <v>0.120259507231664</v>
      </c>
      <c r="AA183" s="161">
        <v>0</v>
      </c>
      <c r="AB183" s="161">
        <v>1.2427287149267E-2</v>
      </c>
      <c r="AC183" s="161">
        <v>5.6913698800002598E-2</v>
      </c>
      <c r="AD183" s="161">
        <v>0.15960697156089301</v>
      </c>
      <c r="AE183" s="161">
        <v>3.57370576390015E-2</v>
      </c>
      <c r="AF183" s="161">
        <v>0.39290758477318899</v>
      </c>
      <c r="AG183" s="161">
        <v>5.8720644556522303E-2</v>
      </c>
      <c r="AH183" s="161">
        <v>0.158017712590725</v>
      </c>
      <c r="AI183" s="161">
        <v>0.36399791986763502</v>
      </c>
      <c r="AJ183" s="161">
        <v>0.62820356112005704</v>
      </c>
      <c r="AK183" s="161">
        <v>8.27411219552379E-4</v>
      </c>
      <c r="AL183" s="161">
        <v>8.6247607802847598E-2</v>
      </c>
      <c r="AM183" s="161">
        <v>5.93985554760443E-2</v>
      </c>
      <c r="AN183" s="161">
        <v>6.9830014790392803E-2</v>
      </c>
      <c r="AO183" s="161">
        <v>5.9823490055358301E-2</v>
      </c>
      <c r="AP183" s="161">
        <v>0.56002162787486898</v>
      </c>
      <c r="AQ183" s="161">
        <v>0</v>
      </c>
      <c r="AR183" s="161">
        <v>0.3602846869338</v>
      </c>
      <c r="AS183" s="161">
        <v>0.82574723250044102</v>
      </c>
      <c r="AT183" s="161">
        <v>0.52014492436776405</v>
      </c>
      <c r="AU183" s="161">
        <v>0.25577802023464102</v>
      </c>
      <c r="AV183" s="161">
        <v>6.8172314668113798E-2</v>
      </c>
      <c r="AW183" s="161">
        <v>0.27328444807637198</v>
      </c>
      <c r="AX183" s="161">
        <v>7.0717366605513199E-2</v>
      </c>
      <c r="AY183" s="161">
        <v>3.7670564366736103E-2</v>
      </c>
      <c r="AZ183" s="161">
        <v>1.2802335528212E-2</v>
      </c>
      <c r="BA183" s="161">
        <v>1.9790387343524101E-2</v>
      </c>
      <c r="BB183" s="161">
        <v>0.40999238502719998</v>
      </c>
      <c r="BC183" s="161">
        <v>0.22331974105228</v>
      </c>
      <c r="BD183" s="161">
        <v>8.8183419336670205E-2</v>
      </c>
      <c r="BE183" s="161">
        <v>8.9720591435938302E-2</v>
      </c>
      <c r="BF183" s="161">
        <v>2.7963900130774599E-2</v>
      </c>
      <c r="BG183" s="161">
        <v>0.37228028892184101</v>
      </c>
      <c r="BH183" s="161">
        <v>0.20485129608361699</v>
      </c>
      <c r="BI183" s="161">
        <v>0.109862865011985</v>
      </c>
      <c r="BJ183" s="161">
        <v>0</v>
      </c>
      <c r="BK183" s="161">
        <v>0.54445007030896198</v>
      </c>
      <c r="BL183" s="161">
        <v>0.32693538013953299</v>
      </c>
      <c r="BM183" s="161">
        <v>8.7438760859636894E-2</v>
      </c>
      <c r="BN183" s="161">
        <v>0.39115219233248999</v>
      </c>
      <c r="BO183" s="161">
        <v>0.68546250317215396</v>
      </c>
      <c r="BP183" s="161">
        <v>0.16570208165737299</v>
      </c>
      <c r="BQ183" s="161">
        <v>1.02075360082253E-2</v>
      </c>
      <c r="BR183" s="161">
        <v>0.21553835301258401</v>
      </c>
      <c r="BS183" s="161">
        <v>0.21348526601814999</v>
      </c>
      <c r="BT183" s="161">
        <v>0.36509968233191498</v>
      </c>
    </row>
    <row r="184" spans="1:72" hidden="1">
      <c r="A184" s="99" t="s">
        <v>405</v>
      </c>
      <c r="B184" s="99" t="s">
        <v>406</v>
      </c>
      <c r="C184" s="98" t="s">
        <v>431</v>
      </c>
      <c r="D184" s="100" t="s">
        <v>432</v>
      </c>
      <c r="E184" s="98" t="s">
        <v>419</v>
      </c>
      <c r="F184" s="98" t="s">
        <v>420</v>
      </c>
      <c r="G184" s="161">
        <v>0</v>
      </c>
      <c r="H184" s="161">
        <v>0</v>
      </c>
      <c r="I184" s="161">
        <v>5.1712644935527404E-3</v>
      </c>
      <c r="J184" s="161">
        <v>0</v>
      </c>
      <c r="K184" s="161">
        <v>0</v>
      </c>
      <c r="L184" s="161">
        <v>2.0916678215455401E-3</v>
      </c>
      <c r="M184" s="161">
        <v>4.2925093914783698E-2</v>
      </c>
      <c r="N184" s="161">
        <v>0</v>
      </c>
      <c r="O184" s="161">
        <v>1.11022302462516E-16</v>
      </c>
      <c r="P184" s="161">
        <v>8.4978547447227808E-3</v>
      </c>
      <c r="Q184" s="161">
        <v>0</v>
      </c>
      <c r="R184" s="161">
        <v>0</v>
      </c>
      <c r="S184" s="161">
        <v>1.11022302462516E-16</v>
      </c>
      <c r="T184" s="161">
        <v>0</v>
      </c>
      <c r="U184" s="161">
        <v>1.11022302462516E-16</v>
      </c>
      <c r="V184" s="161">
        <v>7.3635540655528603E-4</v>
      </c>
      <c r="W184" s="161">
        <v>9.9211521458909407E-3</v>
      </c>
      <c r="X184" s="161">
        <v>0</v>
      </c>
      <c r="Y184" s="161">
        <v>0</v>
      </c>
      <c r="Z184" s="161">
        <v>2.6705220686556001E-2</v>
      </c>
      <c r="AA184" s="161">
        <v>0</v>
      </c>
      <c r="AB184" s="161">
        <v>0</v>
      </c>
      <c r="AC184" s="161">
        <v>0</v>
      </c>
      <c r="AD184" s="161">
        <v>0</v>
      </c>
      <c r="AE184" s="161">
        <v>6.05673453446102E-3</v>
      </c>
      <c r="AF184" s="161">
        <v>9.9312089026813693E-3</v>
      </c>
      <c r="AG184" s="161">
        <v>1.11022302462516E-16</v>
      </c>
      <c r="AH184" s="161">
        <v>0</v>
      </c>
      <c r="AI184" s="161">
        <v>0</v>
      </c>
      <c r="AJ184" s="161">
        <v>1.5764694937952801E-2</v>
      </c>
      <c r="AK184" s="161">
        <v>0</v>
      </c>
      <c r="AL184" s="161">
        <v>0</v>
      </c>
      <c r="AM184" s="161">
        <v>0</v>
      </c>
      <c r="AN184" s="161">
        <v>0</v>
      </c>
      <c r="AO184" s="161">
        <v>0</v>
      </c>
      <c r="AP184" s="161">
        <v>1.11022302462516E-16</v>
      </c>
      <c r="AQ184" s="161">
        <v>0</v>
      </c>
      <c r="AR184" s="161">
        <v>0</v>
      </c>
      <c r="AS184" s="161">
        <v>1.11022302462516E-16</v>
      </c>
      <c r="AT184" s="161">
        <v>0</v>
      </c>
      <c r="AU184" s="161">
        <v>0</v>
      </c>
      <c r="AV184" s="161">
        <v>0</v>
      </c>
      <c r="AW184" s="161">
        <v>0</v>
      </c>
      <c r="AX184" s="161">
        <v>1.34358588875005E-2</v>
      </c>
      <c r="AY184" s="161">
        <v>9.3026674098345905E-3</v>
      </c>
      <c r="AZ184" s="161">
        <v>1.11022302462516E-16</v>
      </c>
      <c r="BA184" s="161">
        <v>0</v>
      </c>
      <c r="BB184" s="161">
        <v>0</v>
      </c>
      <c r="BC184" s="161">
        <v>6.8247125948422398E-3</v>
      </c>
      <c r="BD184" s="161">
        <v>0</v>
      </c>
      <c r="BE184" s="161">
        <v>0</v>
      </c>
      <c r="BF184" s="161">
        <v>0</v>
      </c>
      <c r="BG184" s="161">
        <v>1.6633350616723501E-4</v>
      </c>
      <c r="BH184" s="161">
        <v>1.11022302462516E-16</v>
      </c>
      <c r="BI184" s="161">
        <v>0</v>
      </c>
      <c r="BJ184" s="161">
        <v>0</v>
      </c>
      <c r="BK184" s="161">
        <v>0</v>
      </c>
      <c r="BL184" s="161">
        <v>0</v>
      </c>
      <c r="BM184" s="161">
        <v>1.56694210052318E-2</v>
      </c>
      <c r="BN184" s="161">
        <v>0</v>
      </c>
      <c r="BO184" s="161">
        <v>0</v>
      </c>
      <c r="BP184" s="161">
        <v>0</v>
      </c>
      <c r="BQ184" s="161">
        <v>0</v>
      </c>
      <c r="BR184" s="161">
        <v>1.0158268315752899E-2</v>
      </c>
      <c r="BS184" s="161">
        <v>0</v>
      </c>
      <c r="BT184" s="161">
        <v>0</v>
      </c>
    </row>
    <row r="185" spans="1:72" hidden="1">
      <c r="A185" s="99" t="s">
        <v>405</v>
      </c>
      <c r="B185" s="99" t="s">
        <v>406</v>
      </c>
      <c r="C185" s="98" t="s">
        <v>431</v>
      </c>
      <c r="D185" s="100" t="s">
        <v>432</v>
      </c>
      <c r="E185" s="98" t="s">
        <v>421</v>
      </c>
      <c r="F185" s="98" t="s">
        <v>422</v>
      </c>
      <c r="G185" s="161">
        <v>0</v>
      </c>
      <c r="H185" s="161">
        <v>1.77712111967997E-2</v>
      </c>
      <c r="I185" s="161">
        <v>0</v>
      </c>
      <c r="J185" s="161">
        <v>2.9193548742639901E-3</v>
      </c>
      <c r="K185" s="161">
        <v>0</v>
      </c>
      <c r="L185" s="161">
        <v>0</v>
      </c>
      <c r="M185" s="161">
        <v>0.30677582274670501</v>
      </c>
      <c r="N185" s="161">
        <v>0</v>
      </c>
      <c r="O185" s="161">
        <v>1.11022302462516E-16</v>
      </c>
      <c r="P185" s="161">
        <v>0</v>
      </c>
      <c r="Q185" s="161">
        <v>5.8487272852447997E-3</v>
      </c>
      <c r="R185" s="161">
        <v>0</v>
      </c>
      <c r="S185" s="161">
        <v>1.6990287354130201E-2</v>
      </c>
      <c r="T185" s="161">
        <v>0</v>
      </c>
      <c r="U185" s="161">
        <v>1.11022302462516E-16</v>
      </c>
      <c r="V185" s="161">
        <v>0</v>
      </c>
      <c r="W185" s="161">
        <v>0</v>
      </c>
      <c r="X185" s="161">
        <v>0</v>
      </c>
      <c r="Y185" s="161">
        <v>1.26143156631826E-2</v>
      </c>
      <c r="Z185" s="161">
        <v>0</v>
      </c>
      <c r="AA185" s="161">
        <v>0</v>
      </c>
      <c r="AB185" s="161">
        <v>0</v>
      </c>
      <c r="AC185" s="161">
        <v>0</v>
      </c>
      <c r="AD185" s="161">
        <v>0</v>
      </c>
      <c r="AE185" s="161">
        <v>0</v>
      </c>
      <c r="AF185" s="161">
        <v>0</v>
      </c>
      <c r="AG185" s="161">
        <v>1.11022302462516E-16</v>
      </c>
      <c r="AH185" s="161">
        <v>1.1827801955971501E-2</v>
      </c>
      <c r="AI185" s="161">
        <v>0</v>
      </c>
      <c r="AJ185" s="161">
        <v>3.2690383321490601E-3</v>
      </c>
      <c r="AK185" s="161">
        <v>0</v>
      </c>
      <c r="AL185" s="161">
        <v>0</v>
      </c>
      <c r="AM185" s="161">
        <v>0</v>
      </c>
      <c r="AN185" s="161">
        <v>0</v>
      </c>
      <c r="AO185" s="161">
        <v>0</v>
      </c>
      <c r="AP185" s="161">
        <v>1.11022302462516E-16</v>
      </c>
      <c r="AQ185" s="161">
        <v>0</v>
      </c>
      <c r="AR185" s="161">
        <v>0</v>
      </c>
      <c r="AS185" s="161">
        <v>1.11022302462516E-16</v>
      </c>
      <c r="AT185" s="161">
        <v>0</v>
      </c>
      <c r="AU185" s="161">
        <v>8.8688348706823794E-3</v>
      </c>
      <c r="AV185" s="161">
        <v>0</v>
      </c>
      <c r="AW185" s="161">
        <v>0</v>
      </c>
      <c r="AX185" s="161">
        <v>1.11022302462516E-16</v>
      </c>
      <c r="AY185" s="161">
        <v>0</v>
      </c>
      <c r="AZ185" s="161">
        <v>1.11022302462516E-16</v>
      </c>
      <c r="BA185" s="161">
        <v>0</v>
      </c>
      <c r="BB185" s="161">
        <v>1.47483706236896E-2</v>
      </c>
      <c r="BC185" s="161">
        <v>0</v>
      </c>
      <c r="BD185" s="161">
        <v>0</v>
      </c>
      <c r="BE185" s="161">
        <v>0</v>
      </c>
      <c r="BF185" s="161">
        <v>0</v>
      </c>
      <c r="BG185" s="161">
        <v>0</v>
      </c>
      <c r="BH185" s="161">
        <v>1.11022302462516E-16</v>
      </c>
      <c r="BI185" s="161">
        <v>0</v>
      </c>
      <c r="BJ185" s="161">
        <v>0</v>
      </c>
      <c r="BK185" s="161">
        <v>0</v>
      </c>
      <c r="BL185" s="161">
        <v>0</v>
      </c>
      <c r="BM185" s="161">
        <v>1.11022302462516E-16</v>
      </c>
      <c r="BN185" s="161">
        <v>0</v>
      </c>
      <c r="BO185" s="161">
        <v>0</v>
      </c>
      <c r="BP185" s="161">
        <v>0</v>
      </c>
      <c r="BQ185" s="161">
        <v>0</v>
      </c>
      <c r="BR185" s="161">
        <v>1.11022302462516E-16</v>
      </c>
      <c r="BS185" s="161">
        <v>0</v>
      </c>
      <c r="BT185" s="161">
        <v>1.6427292491576801E-3</v>
      </c>
    </row>
    <row r="186" spans="1:72" hidden="1">
      <c r="A186" s="99" t="s">
        <v>405</v>
      </c>
      <c r="B186" s="99" t="s">
        <v>406</v>
      </c>
      <c r="C186" s="98" t="s">
        <v>431</v>
      </c>
      <c r="D186" s="100" t="s">
        <v>432</v>
      </c>
      <c r="E186" s="98" t="s">
        <v>423</v>
      </c>
      <c r="F186" s="98" t="s">
        <v>424</v>
      </c>
      <c r="G186" s="161">
        <v>0.11767761824901</v>
      </c>
      <c r="H186" s="161">
        <v>2.3807532910860001E-2</v>
      </c>
      <c r="I186" s="161">
        <v>0.139739173079583</v>
      </c>
      <c r="J186" s="161">
        <v>8.8428799299646199E-2</v>
      </c>
      <c r="K186" s="161">
        <v>5.5132248608382901E-2</v>
      </c>
      <c r="L186" s="161">
        <v>0</v>
      </c>
      <c r="M186" s="161">
        <v>0.104927180614655</v>
      </c>
      <c r="N186" s="161">
        <v>2.0283479957183201E-2</v>
      </c>
      <c r="O186" s="161">
        <v>2.52872057708686E-3</v>
      </c>
      <c r="P186" s="161">
        <v>7.5946644430290505E-2</v>
      </c>
      <c r="Q186" s="161">
        <v>2.1757515693338898E-2</v>
      </c>
      <c r="R186" s="161">
        <v>8.6316152571044899E-2</v>
      </c>
      <c r="S186" s="161">
        <v>1.11022302462516E-16</v>
      </c>
      <c r="T186" s="161">
        <v>3.9062500003947398E-2</v>
      </c>
      <c r="U186" s="161">
        <v>0.154894343182573</v>
      </c>
      <c r="V186" s="161">
        <v>4.2104725298656498E-2</v>
      </c>
      <c r="W186" s="161">
        <v>0</v>
      </c>
      <c r="X186" s="161">
        <v>5.0902470632235401E-2</v>
      </c>
      <c r="Y186" s="161">
        <v>5.7558301861191798E-2</v>
      </c>
      <c r="Z186" s="161">
        <v>0.144810564731707</v>
      </c>
      <c r="AA186" s="161">
        <v>2.89552655478395E-2</v>
      </c>
      <c r="AB186" s="161">
        <v>9.4718816099255407E-2</v>
      </c>
      <c r="AC186" s="161">
        <v>2.7317050797812999E-2</v>
      </c>
      <c r="AD186" s="161">
        <v>4.4428076518752101E-2</v>
      </c>
      <c r="AE186" s="161">
        <v>1.7958673097872E-2</v>
      </c>
      <c r="AF186" s="161">
        <v>2.2611210013077001E-2</v>
      </c>
      <c r="AG186" s="161">
        <v>0.13964164268332699</v>
      </c>
      <c r="AH186" s="161">
        <v>3.4494122677164903E-2</v>
      </c>
      <c r="AI186" s="161">
        <v>7.8522758528075706E-2</v>
      </c>
      <c r="AJ186" s="161">
        <v>2.3007064552349701E-2</v>
      </c>
      <c r="AK186" s="161">
        <v>0.236029294770047</v>
      </c>
      <c r="AL186" s="161">
        <v>0</v>
      </c>
      <c r="AM186" s="161">
        <v>1.7619869274185601E-2</v>
      </c>
      <c r="AN186" s="161">
        <v>6.4840496420867796E-2</v>
      </c>
      <c r="AO186" s="161">
        <v>0.101469070228529</v>
      </c>
      <c r="AP186" s="161">
        <v>1.11022302462516E-16</v>
      </c>
      <c r="AQ186" s="161">
        <v>4.8396653392789304E-3</v>
      </c>
      <c r="AR186" s="161">
        <v>0</v>
      </c>
      <c r="AS186" s="161">
        <v>1.11022302462516E-16</v>
      </c>
      <c r="AT186" s="161">
        <v>0</v>
      </c>
      <c r="AU186" s="161">
        <v>0</v>
      </c>
      <c r="AV186" s="161">
        <v>0.102904370668731</v>
      </c>
      <c r="AW186" s="161">
        <v>0.103985034303253</v>
      </c>
      <c r="AX186" s="161">
        <v>0.13901527736115499</v>
      </c>
      <c r="AY186" s="161">
        <v>2.8757479911734499E-2</v>
      </c>
      <c r="AZ186" s="161">
        <v>1.11022302462516E-16</v>
      </c>
      <c r="BA186" s="161">
        <v>9.3844450626651595E-3</v>
      </c>
      <c r="BB186" s="161">
        <v>2.9496741247379301E-2</v>
      </c>
      <c r="BC186" s="161">
        <v>3.4543560046801002E-2</v>
      </c>
      <c r="BD186" s="161">
        <v>3.2443421740786203E-2</v>
      </c>
      <c r="BE186" s="161">
        <v>3.3556207871636899E-2</v>
      </c>
      <c r="BF186" s="161">
        <v>6.9944598360347403E-3</v>
      </c>
      <c r="BG186" s="161">
        <v>1.6653567295736599E-2</v>
      </c>
      <c r="BH186" s="161">
        <v>8.0865119645457006E-2</v>
      </c>
      <c r="BI186" s="161">
        <v>0.100278355503231</v>
      </c>
      <c r="BJ186" s="161">
        <v>0.207776941956824</v>
      </c>
      <c r="BK186" s="161">
        <v>1.14619659103696E-2</v>
      </c>
      <c r="BL186" s="161">
        <v>8.6334489493975403E-2</v>
      </c>
      <c r="BM186" s="161">
        <v>3.1065593439580999E-2</v>
      </c>
      <c r="BN186" s="161">
        <v>0</v>
      </c>
      <c r="BO186" s="161">
        <v>0</v>
      </c>
      <c r="BP186" s="161">
        <v>7.6905422091716899E-2</v>
      </c>
      <c r="BQ186" s="161">
        <v>4.76564337465709E-2</v>
      </c>
      <c r="BR186" s="161">
        <v>2.5748936810868799E-2</v>
      </c>
      <c r="BS186" s="161">
        <v>4.4208073012764103E-2</v>
      </c>
      <c r="BT186" s="161">
        <v>2.42407393438984E-2</v>
      </c>
    </row>
    <row r="187" spans="1:72" hidden="1">
      <c r="A187" s="99" t="s">
        <v>405</v>
      </c>
      <c r="B187" s="99" t="s">
        <v>406</v>
      </c>
      <c r="C187" s="98" t="s">
        <v>431</v>
      </c>
      <c r="D187" s="100" t="s">
        <v>432</v>
      </c>
      <c r="E187" s="98" t="s">
        <v>425</v>
      </c>
      <c r="F187" s="98" t="s">
        <v>426</v>
      </c>
      <c r="G187" s="161">
        <v>0.71500708341778996</v>
      </c>
      <c r="H187" s="161">
        <v>1.46578864757666E-2</v>
      </c>
      <c r="I187" s="161">
        <v>0.38406599770717798</v>
      </c>
      <c r="J187" s="161">
        <v>0.675211990966881</v>
      </c>
      <c r="K187" s="161">
        <v>0.47075048452882701</v>
      </c>
      <c r="L187" s="161">
        <v>0.15249273934961899</v>
      </c>
      <c r="M187" s="161">
        <v>0.14083128670908501</v>
      </c>
      <c r="N187" s="161">
        <v>0.24635758502486599</v>
      </c>
      <c r="O187" s="161">
        <v>8.1236635713117206E-2</v>
      </c>
      <c r="P187" s="161">
        <v>0.30515579153307898</v>
      </c>
      <c r="Q187" s="161">
        <v>6.9530470099723003E-3</v>
      </c>
      <c r="R187" s="161">
        <v>0.454710588891092</v>
      </c>
      <c r="S187" s="161">
        <v>3.4513958380856503E-2</v>
      </c>
      <c r="T187" s="161">
        <v>2.66544117614551E-2</v>
      </c>
      <c r="U187" s="161">
        <v>0.275304909700054</v>
      </c>
      <c r="V187" s="161">
        <v>0.123996872695276</v>
      </c>
      <c r="W187" s="161">
        <v>0</v>
      </c>
      <c r="X187" s="161">
        <v>0.22727125070561499</v>
      </c>
      <c r="Y187" s="161">
        <v>0.16555266348620901</v>
      </c>
      <c r="Z187" s="161">
        <v>7.2401481402238996E-2</v>
      </c>
      <c r="AA187" s="161">
        <v>0.31314978596481502</v>
      </c>
      <c r="AB187" s="161">
        <v>0.26832639254701401</v>
      </c>
      <c r="AC187" s="161">
        <v>0.64300825964464903</v>
      </c>
      <c r="AD187" s="161">
        <v>0.18875183984360799</v>
      </c>
      <c r="AE187" s="161">
        <v>0.45241179914357399</v>
      </c>
      <c r="AF187" s="161">
        <v>0.26819230037716901</v>
      </c>
      <c r="AG187" s="161">
        <v>7.8773411360572101E-2</v>
      </c>
      <c r="AH187" s="161">
        <v>0.47737020829539201</v>
      </c>
      <c r="AI187" s="161">
        <v>2.9319582660213801E-2</v>
      </c>
      <c r="AJ187" s="161">
        <v>2.9217350776246799E-2</v>
      </c>
      <c r="AK187" s="161">
        <v>0.47503221084775499</v>
      </c>
      <c r="AL187" s="161">
        <v>2.0441749684607501E-2</v>
      </c>
      <c r="AM187" s="161">
        <v>0.53614626929993303</v>
      </c>
      <c r="AN187" s="161">
        <v>0.32812947899820599</v>
      </c>
      <c r="AO187" s="161">
        <v>0.629134060630411</v>
      </c>
      <c r="AP187" s="161">
        <v>0.18467963421127001</v>
      </c>
      <c r="AQ187" s="161">
        <v>0.12668064005890201</v>
      </c>
      <c r="AR187" s="161">
        <v>0.62279038982778201</v>
      </c>
      <c r="AS187" s="161">
        <v>0.14444003335692401</v>
      </c>
      <c r="AT187" s="161">
        <v>2.8084120888431902E-2</v>
      </c>
      <c r="AU187" s="161">
        <v>5.5291409703991497E-2</v>
      </c>
      <c r="AV187" s="161">
        <v>0.735895102375558</v>
      </c>
      <c r="AW187" s="161">
        <v>0.34054554669742898</v>
      </c>
      <c r="AX187" s="161">
        <v>0.15427397070229401</v>
      </c>
      <c r="AY187" s="161">
        <v>0.49190966371184502</v>
      </c>
      <c r="AZ187" s="161">
        <v>0.56619611955121596</v>
      </c>
      <c r="BA187" s="161">
        <v>0.115387288520042</v>
      </c>
      <c r="BB187" s="161">
        <v>0.129740147761057</v>
      </c>
      <c r="BC187" s="161">
        <v>0.179064774671579</v>
      </c>
      <c r="BD187" s="161">
        <v>6.3730367034354904E-2</v>
      </c>
      <c r="BE187" s="161">
        <v>0.38003913893223201</v>
      </c>
      <c r="BF187" s="161">
        <v>0.48859181527711398</v>
      </c>
      <c r="BG187" s="161">
        <v>4.4662573556006703E-2</v>
      </c>
      <c r="BH187" s="161">
        <v>0.114547540651269</v>
      </c>
      <c r="BI187" s="161">
        <v>0.20531535151355701</v>
      </c>
      <c r="BJ187" s="161">
        <v>0.35022931376029698</v>
      </c>
      <c r="BK187" s="161">
        <v>0.113433584805247</v>
      </c>
      <c r="BL187" s="161">
        <v>0.458304410149043</v>
      </c>
      <c r="BM187" s="161">
        <v>1.91351467401117E-2</v>
      </c>
      <c r="BN187" s="161">
        <v>0.30299227198328299</v>
      </c>
      <c r="BO187" s="161">
        <v>0.38487991287788997</v>
      </c>
      <c r="BP187" s="161">
        <v>0.21124490122160899</v>
      </c>
      <c r="BQ187" s="161">
        <v>0.338901090455825</v>
      </c>
      <c r="BR187" s="161">
        <v>0.22091010735157199</v>
      </c>
      <c r="BS187" s="161">
        <v>0.175766599646827</v>
      </c>
      <c r="BT187" s="161">
        <v>0.17921911950809799</v>
      </c>
    </row>
    <row r="188" spans="1:72" hidden="1">
      <c r="A188" s="99" t="s">
        <v>405</v>
      </c>
      <c r="B188" s="99" t="s">
        <v>406</v>
      </c>
      <c r="C188" s="98" t="s">
        <v>431</v>
      </c>
      <c r="D188" s="100" t="s">
        <v>432</v>
      </c>
      <c r="E188" s="98" t="s">
        <v>427</v>
      </c>
      <c r="F188" s="98" t="s">
        <v>428</v>
      </c>
      <c r="G188" s="161">
        <v>0.314205251707668</v>
      </c>
      <c r="H188" s="161">
        <v>1.2126317242028201E-2</v>
      </c>
      <c r="I188" s="161">
        <v>7.8970216719559099E-3</v>
      </c>
      <c r="J188" s="161">
        <v>0.30524359468130902</v>
      </c>
      <c r="K188" s="161">
        <v>7.8995376561205699E-2</v>
      </c>
      <c r="L188" s="161">
        <v>1.9787882568382299E-2</v>
      </c>
      <c r="M188" s="161">
        <v>1.3200594876853201E-2</v>
      </c>
      <c r="N188" s="161">
        <v>3.3468323782303598E-2</v>
      </c>
      <c r="O188" s="161">
        <v>0.103979733737865</v>
      </c>
      <c r="P188" s="161">
        <v>0.115210872951541</v>
      </c>
      <c r="Q188" s="161">
        <v>4.7751511405151201E-2</v>
      </c>
      <c r="R188" s="161">
        <v>0.311181006603447</v>
      </c>
      <c r="S188" s="161">
        <v>5.3850711978570597E-3</v>
      </c>
      <c r="T188" s="161">
        <v>9.8039215692466604E-3</v>
      </c>
      <c r="U188" s="161">
        <v>8.2235464215252699E-2</v>
      </c>
      <c r="V188" s="161">
        <v>0.25866139258023602</v>
      </c>
      <c r="W188" s="161">
        <v>2.6910248932370401E-2</v>
      </c>
      <c r="X188" s="161">
        <v>0.193702738811798</v>
      </c>
      <c r="Y188" s="161">
        <v>0.16280382960386899</v>
      </c>
      <c r="Z188" s="161">
        <v>2.3366015229409301E-2</v>
      </c>
      <c r="AA188" s="161">
        <v>1.9235178944269501E-2</v>
      </c>
      <c r="AB188" s="161">
        <v>5.2145947177515001E-2</v>
      </c>
      <c r="AC188" s="161">
        <v>0.125657726933256</v>
      </c>
      <c r="AD188" s="161">
        <v>0.15426059674662901</v>
      </c>
      <c r="AE188" s="161">
        <v>0.228403466771815</v>
      </c>
      <c r="AF188" s="161">
        <v>0.29304469309926301</v>
      </c>
      <c r="AG188" s="161">
        <v>0.173403426741772</v>
      </c>
      <c r="AH188" s="161">
        <v>0.11363268443413201</v>
      </c>
      <c r="AI188" s="161">
        <v>0.22774328035934599</v>
      </c>
      <c r="AJ188" s="161">
        <v>1.1729811025058901E-2</v>
      </c>
      <c r="AK188" s="161">
        <v>7.7566413934236798E-3</v>
      </c>
      <c r="AL188" s="161">
        <v>2.0441749684607501E-2</v>
      </c>
      <c r="AM188" s="161">
        <v>4.7834455752966E-2</v>
      </c>
      <c r="AN188" s="161">
        <v>0.17095093473049799</v>
      </c>
      <c r="AO188" s="161">
        <v>0.17714075435212501</v>
      </c>
      <c r="AP188" s="161">
        <v>1.11022302462516E-16</v>
      </c>
      <c r="AQ188" s="161">
        <v>3.3695245741151902E-2</v>
      </c>
      <c r="AR188" s="161">
        <v>6.3542929054942299E-2</v>
      </c>
      <c r="AS188" s="161">
        <v>7.55656285700453E-3</v>
      </c>
      <c r="AT188" s="161">
        <v>9.55932167561174E-2</v>
      </c>
      <c r="AU188" s="161">
        <v>0.20897446512213499</v>
      </c>
      <c r="AV188" s="161">
        <v>0.28037090404023601</v>
      </c>
      <c r="AW188" s="161">
        <v>2.8561760911174301E-2</v>
      </c>
      <c r="AX188" s="161">
        <v>0.17878695044951301</v>
      </c>
      <c r="AY188" s="161">
        <v>0.173150985976184</v>
      </c>
      <c r="AZ188" s="161">
        <v>0.21762661983683601</v>
      </c>
      <c r="BA188" s="161">
        <v>4.5465263336501797E-2</v>
      </c>
      <c r="BB188" s="161">
        <v>0.18277325040381401</v>
      </c>
      <c r="BC188" s="161">
        <v>0.12463091367830501</v>
      </c>
      <c r="BD188" s="161">
        <v>9.1108613333916302E-2</v>
      </c>
      <c r="BE188" s="161">
        <v>9.6406827570860804E-2</v>
      </c>
      <c r="BF188" s="161">
        <v>0.33331717030899199</v>
      </c>
      <c r="BG188" s="161">
        <v>1.21210345440846E-2</v>
      </c>
      <c r="BH188" s="161">
        <v>0.10414973412383199</v>
      </c>
      <c r="BI188" s="161">
        <v>0.180194024011326</v>
      </c>
      <c r="BJ188" s="161">
        <v>0</v>
      </c>
      <c r="BK188" s="161">
        <v>4.7137185689162198E-2</v>
      </c>
      <c r="BL188" s="161">
        <v>6.1389465413886797E-2</v>
      </c>
      <c r="BM188" s="161">
        <v>7.2954402795104203E-3</v>
      </c>
      <c r="BN188" s="161">
        <v>0.15543663966402199</v>
      </c>
      <c r="BO188" s="161">
        <v>0.20277354717694099</v>
      </c>
      <c r="BP188" s="161">
        <v>0.112815241616373</v>
      </c>
      <c r="BQ188" s="161">
        <v>6.6667969553721604E-2</v>
      </c>
      <c r="BR188" s="161">
        <v>0.20412560767146001</v>
      </c>
      <c r="BS188" s="161">
        <v>7.6641490878802301E-2</v>
      </c>
      <c r="BT188" s="161">
        <v>0.22216279935105401</v>
      </c>
    </row>
    <row r="189" spans="1:72" hidden="1">
      <c r="A189" s="99" t="s">
        <v>405</v>
      </c>
      <c r="B189" s="99" t="s">
        <v>406</v>
      </c>
      <c r="C189" s="98" t="s">
        <v>431</v>
      </c>
      <c r="D189" s="100" t="s">
        <v>432</v>
      </c>
      <c r="E189" s="98" t="s">
        <v>429</v>
      </c>
      <c r="F189" s="98" t="s">
        <v>430</v>
      </c>
      <c r="G189" s="161">
        <v>0.176113425945358</v>
      </c>
      <c r="H189" s="161">
        <v>0.12275970841886701</v>
      </c>
      <c r="I189" s="161">
        <v>9.1091241904999398E-2</v>
      </c>
      <c r="J189" s="161">
        <v>0.15860727917324</v>
      </c>
      <c r="K189" s="161">
        <v>0.16048505891833301</v>
      </c>
      <c r="L189" s="161">
        <v>7.0284550292363496E-2</v>
      </c>
      <c r="M189" s="161">
        <v>2.17440570501868E-2</v>
      </c>
      <c r="N189" s="161">
        <v>0.101731601709866</v>
      </c>
      <c r="O189" s="161">
        <v>3.44960846427841E-2</v>
      </c>
      <c r="P189" s="161">
        <v>1.6718675353685E-2</v>
      </c>
      <c r="Q189" s="161">
        <v>3.16087221908127E-3</v>
      </c>
      <c r="R189" s="161">
        <v>0.27624647101067201</v>
      </c>
      <c r="S189" s="161">
        <v>0.16141631726334901</v>
      </c>
      <c r="T189" s="161">
        <v>0.10640284532614901</v>
      </c>
      <c r="U189" s="161">
        <v>0.12356972623838899</v>
      </c>
      <c r="V189" s="161">
        <v>7.8179015173742594E-2</v>
      </c>
      <c r="W189" s="161">
        <v>2.71299168473461E-2</v>
      </c>
      <c r="X189" s="161">
        <v>0.16907176232216101</v>
      </c>
      <c r="Y189" s="161">
        <v>0.123626504715737</v>
      </c>
      <c r="Z189" s="161">
        <v>9.2901319378842204E-2</v>
      </c>
      <c r="AA189" s="161">
        <v>5.63671306709825E-2</v>
      </c>
      <c r="AB189" s="161">
        <v>0.15762871773015499</v>
      </c>
      <c r="AC189" s="161">
        <v>2.56178644852618E-2</v>
      </c>
      <c r="AD189" s="161">
        <v>0.10054696133256499</v>
      </c>
      <c r="AE189" s="161">
        <v>0.15869563695679101</v>
      </c>
      <c r="AF189" s="161">
        <v>0.105337809666029</v>
      </c>
      <c r="AG189" s="161">
        <v>5.4255147336853904E-3</v>
      </c>
      <c r="AH189" s="161">
        <v>0.15885876823084</v>
      </c>
      <c r="AI189" s="161">
        <v>0</v>
      </c>
      <c r="AJ189" s="161">
        <v>1.8169566260542599E-2</v>
      </c>
      <c r="AK189" s="161">
        <v>2.1293217625164299E-2</v>
      </c>
      <c r="AL189" s="161">
        <v>7.5733671551006507E-2</v>
      </c>
      <c r="AM189" s="161">
        <v>0.138950687333426</v>
      </c>
      <c r="AN189" s="161">
        <v>5.8317593611525498E-2</v>
      </c>
      <c r="AO189" s="161">
        <v>0.101499248650433</v>
      </c>
      <c r="AP189" s="161">
        <v>4.5110939609151697E-2</v>
      </c>
      <c r="AQ189" s="161">
        <v>0.102774631907963</v>
      </c>
      <c r="AR189" s="161">
        <v>0.21591026516960199</v>
      </c>
      <c r="AS189" s="161">
        <v>2.32745675350742E-2</v>
      </c>
      <c r="AT189" s="161">
        <v>1.5511774026574001E-2</v>
      </c>
      <c r="AU189" s="161">
        <v>1.8105217774996699E-2</v>
      </c>
      <c r="AV189" s="161">
        <v>0.15072259817876599</v>
      </c>
      <c r="AW189" s="161">
        <v>0.19068469848575201</v>
      </c>
      <c r="AX189" s="161">
        <v>4.9113351284818703E-2</v>
      </c>
      <c r="AY189" s="161">
        <v>9.0903309409060204E-2</v>
      </c>
      <c r="AZ189" s="161">
        <v>7.71361679258388E-2</v>
      </c>
      <c r="BA189" s="161">
        <v>8.6955190652969905E-3</v>
      </c>
      <c r="BB189" s="161">
        <v>3.5753880262053797E-2</v>
      </c>
      <c r="BC189" s="161">
        <v>0.15204563839162899</v>
      </c>
      <c r="BD189" s="161">
        <v>9.1652993679523106E-2</v>
      </c>
      <c r="BE189" s="161">
        <v>3.3920417477900699E-2</v>
      </c>
      <c r="BF189" s="161">
        <v>0.13436729899871799</v>
      </c>
      <c r="BG189" s="161">
        <v>2.86499546828719E-2</v>
      </c>
      <c r="BH189" s="161">
        <v>1.40613709439065E-2</v>
      </c>
      <c r="BI189" s="161">
        <v>0.113372939312571</v>
      </c>
      <c r="BJ189" s="161">
        <v>0.11140333977458799</v>
      </c>
      <c r="BK189" s="161">
        <v>4.1566299643561899E-2</v>
      </c>
      <c r="BL189" s="161">
        <v>0.16905062068985399</v>
      </c>
      <c r="BM189" s="161">
        <v>1.64981498518341E-3</v>
      </c>
      <c r="BN189" s="161">
        <v>2.9102633479369401E-2</v>
      </c>
      <c r="BO189" s="161">
        <v>8.2220641564209801E-2</v>
      </c>
      <c r="BP189" s="161">
        <v>0</v>
      </c>
      <c r="BQ189" s="161">
        <v>0.14805858011181899</v>
      </c>
      <c r="BR189" s="161">
        <v>0.145890303972006</v>
      </c>
      <c r="BS189" s="161">
        <v>0.15881593449168899</v>
      </c>
      <c r="BT189" s="161">
        <v>4.89021567637467E-2</v>
      </c>
    </row>
    <row r="190" spans="1:72" hidden="1">
      <c r="A190" s="99" t="s">
        <v>405</v>
      </c>
      <c r="B190" s="99" t="s">
        <v>406</v>
      </c>
      <c r="C190" s="98" t="s">
        <v>431</v>
      </c>
      <c r="D190" s="100" t="s">
        <v>432</v>
      </c>
      <c r="E190" s="98" t="s">
        <v>225</v>
      </c>
      <c r="F190" s="98" t="s">
        <v>362</v>
      </c>
      <c r="G190" s="161">
        <v>0</v>
      </c>
      <c r="H190" s="161">
        <v>0</v>
      </c>
      <c r="I190" s="161">
        <v>5.7491716483730601E-3</v>
      </c>
      <c r="J190" s="161">
        <v>0</v>
      </c>
      <c r="K190" s="161">
        <v>0</v>
      </c>
      <c r="L190" s="161">
        <v>0</v>
      </c>
      <c r="M190" s="161">
        <v>9.2707674961892694E-3</v>
      </c>
      <c r="N190" s="161">
        <v>2.05278592400608E-2</v>
      </c>
      <c r="O190" s="161">
        <v>1.11022302462516E-16</v>
      </c>
      <c r="P190" s="161">
        <v>0</v>
      </c>
      <c r="Q190" s="161">
        <v>0</v>
      </c>
      <c r="R190" s="161">
        <v>6.7634982923375003E-3</v>
      </c>
      <c r="S190" s="161">
        <v>5.6634291180434103E-3</v>
      </c>
      <c r="T190" s="161">
        <v>9.8039215692466604E-3</v>
      </c>
      <c r="U190" s="161">
        <v>5.5732721032165904E-3</v>
      </c>
      <c r="V190" s="161">
        <v>0</v>
      </c>
      <c r="W190" s="161">
        <v>0</v>
      </c>
      <c r="X190" s="161">
        <v>0</v>
      </c>
      <c r="Y190" s="161">
        <v>1.06385794749732E-2</v>
      </c>
      <c r="Z190" s="161">
        <v>0</v>
      </c>
      <c r="AA190" s="161">
        <v>0</v>
      </c>
      <c r="AB190" s="161">
        <v>0</v>
      </c>
      <c r="AC190" s="161">
        <v>0</v>
      </c>
      <c r="AD190" s="161">
        <v>0</v>
      </c>
      <c r="AE190" s="161">
        <v>0</v>
      </c>
      <c r="AF190" s="161">
        <v>0</v>
      </c>
      <c r="AG190" s="161">
        <v>1.11022302462516E-16</v>
      </c>
      <c r="AH190" s="161">
        <v>0</v>
      </c>
      <c r="AI190" s="161">
        <v>1.1505965474863399E-3</v>
      </c>
      <c r="AJ190" s="161">
        <v>0</v>
      </c>
      <c r="AK190" s="161">
        <v>0</v>
      </c>
      <c r="AL190" s="161">
        <v>0</v>
      </c>
      <c r="AM190" s="161">
        <v>0</v>
      </c>
      <c r="AN190" s="161">
        <v>0</v>
      </c>
      <c r="AO190" s="161">
        <v>0</v>
      </c>
      <c r="AP190" s="161">
        <v>1.11022302462516E-16</v>
      </c>
      <c r="AQ190" s="161">
        <v>0</v>
      </c>
      <c r="AR190" s="161">
        <v>0</v>
      </c>
      <c r="AS190" s="161">
        <v>1.11022302462516E-16</v>
      </c>
      <c r="AT190" s="161">
        <v>0</v>
      </c>
      <c r="AU190" s="161">
        <v>1.7071875214370601E-2</v>
      </c>
      <c r="AV190" s="161">
        <v>0</v>
      </c>
      <c r="AW190" s="161">
        <v>0</v>
      </c>
      <c r="AX190" s="161">
        <v>1.34358588875005E-2</v>
      </c>
      <c r="AY190" s="161">
        <v>9.59278770754835E-3</v>
      </c>
      <c r="AZ190" s="161">
        <v>1.11022302462516E-16</v>
      </c>
      <c r="BA190" s="161">
        <v>0</v>
      </c>
      <c r="BB190" s="161">
        <v>0</v>
      </c>
      <c r="BC190" s="161">
        <v>0</v>
      </c>
      <c r="BD190" s="161">
        <v>0</v>
      </c>
      <c r="BE190" s="161">
        <v>0</v>
      </c>
      <c r="BF190" s="161">
        <v>0</v>
      </c>
      <c r="BG190" s="161">
        <v>4.1621966191223297E-3</v>
      </c>
      <c r="BH190" s="161">
        <v>7.3076234305166798E-2</v>
      </c>
      <c r="BI190" s="161">
        <v>0</v>
      </c>
      <c r="BJ190" s="161">
        <v>0</v>
      </c>
      <c r="BK190" s="161">
        <v>3.26713849559346E-2</v>
      </c>
      <c r="BL190" s="161">
        <v>0</v>
      </c>
      <c r="BM190" s="161">
        <v>1.11022302462516E-16</v>
      </c>
      <c r="BN190" s="161">
        <v>0</v>
      </c>
      <c r="BO190" s="161">
        <v>1.16305041375278E-2</v>
      </c>
      <c r="BP190" s="161">
        <v>0</v>
      </c>
      <c r="BQ190" s="161">
        <v>0</v>
      </c>
      <c r="BR190" s="161">
        <v>1.11022302462516E-16</v>
      </c>
      <c r="BS190" s="161">
        <v>0</v>
      </c>
      <c r="BT190" s="161">
        <v>0</v>
      </c>
    </row>
    <row r="191" spans="1:72" hidden="1">
      <c r="A191" s="99" t="s">
        <v>405</v>
      </c>
      <c r="B191" s="99" t="s">
        <v>406</v>
      </c>
      <c r="C191" s="98" t="s">
        <v>431</v>
      </c>
      <c r="D191" s="100" t="s">
        <v>432</v>
      </c>
      <c r="E191" s="98" t="s">
        <v>227</v>
      </c>
      <c r="F191" s="98" t="s">
        <v>228</v>
      </c>
      <c r="G191" s="161">
        <v>0</v>
      </c>
      <c r="H191" s="161">
        <v>0</v>
      </c>
      <c r="I191" s="161">
        <v>0</v>
      </c>
      <c r="J191" s="161">
        <v>0</v>
      </c>
      <c r="K191" s="161">
        <v>0</v>
      </c>
      <c r="L191" s="161">
        <v>0</v>
      </c>
      <c r="M191" s="161">
        <v>0</v>
      </c>
      <c r="N191" s="161">
        <v>0</v>
      </c>
      <c r="O191" s="161">
        <v>1.11022302462516E-16</v>
      </c>
      <c r="P191" s="161">
        <v>0</v>
      </c>
      <c r="Q191" s="161">
        <v>0</v>
      </c>
      <c r="R191" s="161">
        <v>0</v>
      </c>
      <c r="S191" s="161">
        <v>1.11022302462516E-16</v>
      </c>
      <c r="T191" s="161">
        <v>0</v>
      </c>
      <c r="U191" s="161">
        <v>1.11022302462516E-16</v>
      </c>
      <c r="V191" s="161">
        <v>0</v>
      </c>
      <c r="W191" s="161">
        <v>0</v>
      </c>
      <c r="X191" s="161">
        <v>5.0794724247468E-3</v>
      </c>
      <c r="Y191" s="161">
        <v>0</v>
      </c>
      <c r="Z191" s="161">
        <v>0</v>
      </c>
      <c r="AA191" s="161">
        <v>0</v>
      </c>
      <c r="AB191" s="161">
        <v>9.1999658455734906E-3</v>
      </c>
      <c r="AC191" s="161">
        <v>0</v>
      </c>
      <c r="AD191" s="161">
        <v>0</v>
      </c>
      <c r="AE191" s="161">
        <v>0</v>
      </c>
      <c r="AF191" s="161">
        <v>0</v>
      </c>
      <c r="AG191" s="161">
        <v>1.11022302462516E-16</v>
      </c>
      <c r="AH191" s="161">
        <v>0</v>
      </c>
      <c r="AI191" s="161">
        <v>0</v>
      </c>
      <c r="AJ191" s="161">
        <v>0</v>
      </c>
      <c r="AK191" s="161">
        <v>0</v>
      </c>
      <c r="AL191" s="161">
        <v>3.7289048684035299E-2</v>
      </c>
      <c r="AM191" s="161">
        <v>0</v>
      </c>
      <c r="AN191" s="161">
        <v>0</v>
      </c>
      <c r="AO191" s="161">
        <v>0</v>
      </c>
      <c r="AP191" s="161">
        <v>1.11022302462516E-16</v>
      </c>
      <c r="AQ191" s="161">
        <v>0</v>
      </c>
      <c r="AR191" s="161">
        <v>0</v>
      </c>
      <c r="AS191" s="161">
        <v>1.11022302462516E-16</v>
      </c>
      <c r="AT191" s="161">
        <v>0</v>
      </c>
      <c r="AU191" s="161">
        <v>0</v>
      </c>
      <c r="AV191" s="161">
        <v>0</v>
      </c>
      <c r="AW191" s="161">
        <v>6.9918672542608105E-4</v>
      </c>
      <c r="AX191" s="161">
        <v>1.11022302462516E-16</v>
      </c>
      <c r="AY191" s="161">
        <v>0</v>
      </c>
      <c r="AZ191" s="161">
        <v>1.11022302462516E-16</v>
      </c>
      <c r="BA191" s="161">
        <v>3.5113623213399101E-3</v>
      </c>
      <c r="BB191" s="161">
        <v>0</v>
      </c>
      <c r="BC191" s="161">
        <v>0</v>
      </c>
      <c r="BD191" s="161">
        <v>2.92136165312257E-2</v>
      </c>
      <c r="BE191" s="161">
        <v>0</v>
      </c>
      <c r="BF191" s="161">
        <v>0</v>
      </c>
      <c r="BG191" s="161">
        <v>1.46068971534887E-3</v>
      </c>
      <c r="BH191" s="161">
        <v>1.11022302462516E-16</v>
      </c>
      <c r="BI191" s="161">
        <v>0</v>
      </c>
      <c r="BJ191" s="161">
        <v>0</v>
      </c>
      <c r="BK191" s="161">
        <v>0</v>
      </c>
      <c r="BL191" s="161">
        <v>0</v>
      </c>
      <c r="BM191" s="161">
        <v>1.11022302462516E-16</v>
      </c>
      <c r="BN191" s="161">
        <v>0</v>
      </c>
      <c r="BO191" s="161">
        <v>0</v>
      </c>
      <c r="BP191" s="161">
        <v>0</v>
      </c>
      <c r="BQ191" s="161">
        <v>0</v>
      </c>
      <c r="BR191" s="161">
        <v>1.11022302462516E-16</v>
      </c>
      <c r="BS191" s="161">
        <v>0</v>
      </c>
      <c r="BT191" s="161">
        <v>0</v>
      </c>
    </row>
    <row r="192" spans="1:72" hidden="1">
      <c r="A192" s="99" t="s">
        <v>405</v>
      </c>
      <c r="B192" s="99" t="s">
        <v>406</v>
      </c>
      <c r="C192" s="98" t="s">
        <v>433</v>
      </c>
      <c r="D192" s="100" t="s">
        <v>434</v>
      </c>
      <c r="E192" s="98" t="s">
        <v>435</v>
      </c>
      <c r="F192" s="98" t="s">
        <v>436</v>
      </c>
      <c r="G192" s="161">
        <v>0.104880943671764</v>
      </c>
      <c r="H192" s="161">
        <v>0.31586172160814902</v>
      </c>
      <c r="I192" s="161">
        <v>2.7041504658745701E-2</v>
      </c>
      <c r="J192" s="161">
        <v>0.13619837911712901</v>
      </c>
      <c r="K192" s="161">
        <v>5.2529960851297602E-2</v>
      </c>
      <c r="L192" s="161">
        <v>0.18068559129762499</v>
      </c>
      <c r="M192" s="161">
        <v>0.10960572361358099</v>
      </c>
      <c r="N192" s="161">
        <v>2.0283479957183201E-2</v>
      </c>
      <c r="O192" s="161">
        <v>0.13411968949415401</v>
      </c>
      <c r="P192" s="161">
        <v>0.19855720486165801</v>
      </c>
      <c r="Q192" s="161">
        <v>0.10524716176701999</v>
      </c>
      <c r="R192" s="161">
        <v>0.106009742980347</v>
      </c>
      <c r="S192" s="161">
        <v>1.8325200752866699E-2</v>
      </c>
      <c r="T192" s="161">
        <v>0.139595071930397</v>
      </c>
      <c r="U192" s="161">
        <v>4.4125643812851702E-2</v>
      </c>
      <c r="V192" s="161">
        <v>0.102094682711175</v>
      </c>
      <c r="W192" s="161">
        <v>9.2042027440101995E-2</v>
      </c>
      <c r="X192" s="161" t="s">
        <v>216</v>
      </c>
      <c r="Y192" s="161">
        <v>4.7601855920326099E-2</v>
      </c>
      <c r="Z192" s="161">
        <v>0.34745156853964898</v>
      </c>
      <c r="AA192" s="161">
        <v>5.6543548062213699E-2</v>
      </c>
      <c r="AB192" s="161">
        <v>4.26329776985638E-2</v>
      </c>
      <c r="AC192" s="161">
        <v>7.3189743834655901E-2</v>
      </c>
      <c r="AD192" s="161">
        <v>1.62609399921359E-2</v>
      </c>
      <c r="AE192" s="161">
        <v>4.3960790019854798E-2</v>
      </c>
      <c r="AF192" s="161">
        <v>0.16918813876618499</v>
      </c>
      <c r="AG192" s="161">
        <v>0.18100684053609001</v>
      </c>
      <c r="AH192" s="161">
        <v>2.3302249853876199E-2</v>
      </c>
      <c r="AI192" s="161">
        <v>4.7648032734061298E-2</v>
      </c>
      <c r="AJ192" s="161">
        <v>0.16584452465822</v>
      </c>
      <c r="AK192" s="161">
        <v>9.4404710382607795E-2</v>
      </c>
      <c r="AL192" s="161">
        <v>0.18710568694021401</v>
      </c>
      <c r="AM192" s="161">
        <v>3.7392410450573899E-2</v>
      </c>
      <c r="AN192" s="161">
        <v>7.6883108731236605E-2</v>
      </c>
      <c r="AO192" s="161">
        <v>4.6272866859078301E-3</v>
      </c>
      <c r="AP192" s="161">
        <v>0.29352165651735701</v>
      </c>
      <c r="AQ192" s="161">
        <v>9.6440189969975706E-2</v>
      </c>
      <c r="AR192" s="161">
        <v>2.2512954430324E-2</v>
      </c>
      <c r="AS192" s="161">
        <v>0.26870421603428402</v>
      </c>
      <c r="AT192" s="161">
        <v>0.15508081213608399</v>
      </c>
      <c r="AU192" s="161">
        <v>0.21587312957292401</v>
      </c>
      <c r="AV192" s="161">
        <v>6.3462656093031297E-2</v>
      </c>
      <c r="AW192" s="161">
        <v>3.46818450866304E-2</v>
      </c>
      <c r="AX192" s="161">
        <v>6.3596942343438503E-2</v>
      </c>
      <c r="AY192" s="161">
        <v>9.1373384082350198E-2</v>
      </c>
      <c r="AZ192" s="161">
        <v>7.6230152006906499E-2</v>
      </c>
      <c r="BA192" s="161">
        <v>0.19083723722992901</v>
      </c>
      <c r="BB192" s="161">
        <v>0.186157984660827</v>
      </c>
      <c r="BC192" s="161">
        <v>0.34080376710898702</v>
      </c>
      <c r="BD192" s="161">
        <v>0.35217581102604401</v>
      </c>
      <c r="BE192" s="161">
        <v>2.4135681670155899E-2</v>
      </c>
      <c r="BF192" s="161">
        <v>4.8631193365493097E-2</v>
      </c>
      <c r="BG192" s="161">
        <v>0.187519136579157</v>
      </c>
      <c r="BH192" s="161">
        <v>0.22311274208256099</v>
      </c>
      <c r="BI192" s="161">
        <v>3.9209962454486803E-2</v>
      </c>
      <c r="BJ192" s="161">
        <v>7.2615747020681298E-2</v>
      </c>
      <c r="BK192" s="161">
        <v>7.5722067973164706E-2</v>
      </c>
      <c r="BL192" s="161">
        <v>0.258773459995638</v>
      </c>
      <c r="BM192" s="161">
        <v>6.2196642509678199E-2</v>
      </c>
      <c r="BN192" s="161">
        <v>0.115679373476551</v>
      </c>
      <c r="BO192" s="161">
        <v>0.240373399161142</v>
      </c>
      <c r="BP192" s="161">
        <v>0.25089247529214198</v>
      </c>
      <c r="BQ192" s="161">
        <v>9.9762715225812093E-2</v>
      </c>
      <c r="BR192" s="161">
        <v>6.13753473045816E-2</v>
      </c>
      <c r="BS192" s="161">
        <v>0.194430985759006</v>
      </c>
      <c r="BT192" s="161">
        <v>0.21990189984198</v>
      </c>
    </row>
    <row r="193" spans="1:72" hidden="1">
      <c r="A193" s="99" t="s">
        <v>405</v>
      </c>
      <c r="B193" s="99" t="s">
        <v>406</v>
      </c>
      <c r="C193" s="98" t="s">
        <v>433</v>
      </c>
      <c r="D193" s="100" t="s">
        <v>434</v>
      </c>
      <c r="E193" s="98" t="s">
        <v>437</v>
      </c>
      <c r="F193" s="98" t="s">
        <v>438</v>
      </c>
      <c r="G193" s="161">
        <v>0.239453787903702</v>
      </c>
      <c r="H193" s="161">
        <v>7.7251674814690099E-2</v>
      </c>
      <c r="I193" s="161">
        <v>0.358053900995841</v>
      </c>
      <c r="J193" s="161">
        <v>0.17265611492892599</v>
      </c>
      <c r="K193" s="161">
        <v>0.29454371710681898</v>
      </c>
      <c r="L193" s="161">
        <v>0.30406596113058698</v>
      </c>
      <c r="M193" s="161">
        <v>0.112961068088533</v>
      </c>
      <c r="N193" s="161">
        <v>0.28083833729834101</v>
      </c>
      <c r="O193" s="161">
        <v>0.13018786883892999</v>
      </c>
      <c r="P193" s="161">
        <v>0.169890768202663</v>
      </c>
      <c r="Q193" s="161">
        <v>0.193079011053155</v>
      </c>
      <c r="R193" s="161">
        <v>0.23154321262079</v>
      </c>
      <c r="S193" s="161">
        <v>0.323706873836062</v>
      </c>
      <c r="T193" s="161">
        <v>0.146033035623062</v>
      </c>
      <c r="U193" s="161">
        <v>0.42905284959815998</v>
      </c>
      <c r="V193" s="161">
        <v>0.20028639641351101</v>
      </c>
      <c r="W193" s="161">
        <v>0.22896142250306301</v>
      </c>
      <c r="X193" s="161">
        <v>0.27742044475815802</v>
      </c>
      <c r="Y193" s="161">
        <v>0.209811294004247</v>
      </c>
      <c r="Z193" s="161">
        <v>0.22162554704015999</v>
      </c>
      <c r="AA193" s="161">
        <v>0.13692155077627799</v>
      </c>
      <c r="AB193" s="161">
        <v>0.213059917802985</v>
      </c>
      <c r="AC193" s="161">
        <v>0.189196627426411</v>
      </c>
      <c r="AD193" s="161">
        <v>0.27143437798285103</v>
      </c>
      <c r="AE193" s="161">
        <v>0.31810238538052199</v>
      </c>
      <c r="AF193" s="161">
        <v>0.27302258269514101</v>
      </c>
      <c r="AG193" s="161">
        <v>0.24817867643105099</v>
      </c>
      <c r="AH193" s="161">
        <v>0.356267387634843</v>
      </c>
      <c r="AI193" s="161">
        <v>0.30313415965699603</v>
      </c>
      <c r="AJ193" s="161">
        <v>0.18085167266876601</v>
      </c>
      <c r="AK193" s="161">
        <v>0.15791503905451401</v>
      </c>
      <c r="AL193" s="161">
        <v>0.19138196140175001</v>
      </c>
      <c r="AM193" s="161">
        <v>0.23365392071593599</v>
      </c>
      <c r="AN193" s="161">
        <v>0.29600449493918002</v>
      </c>
      <c r="AO193" s="161">
        <v>0.234392396663548</v>
      </c>
      <c r="AP193" s="161">
        <v>0.27958066468167297</v>
      </c>
      <c r="AQ193" s="161">
        <v>0.27031688058181502</v>
      </c>
      <c r="AR193" s="161">
        <v>0.25100490422179</v>
      </c>
      <c r="AS193" s="161">
        <v>0.19719086050519</v>
      </c>
      <c r="AT193" s="161">
        <v>0.19622288940086299</v>
      </c>
      <c r="AU193" s="161">
        <v>0.138101966291583</v>
      </c>
      <c r="AV193" s="161">
        <v>0.39152810877388</v>
      </c>
      <c r="AW193" s="161">
        <v>0.33457538239222601</v>
      </c>
      <c r="AX193" s="161">
        <v>0.215144471037057</v>
      </c>
      <c r="AY193" s="161">
        <v>0.359575484924544</v>
      </c>
      <c r="AZ193" s="161">
        <v>0.28523349834738398</v>
      </c>
      <c r="BA193" s="161">
        <v>0.21972163218337301</v>
      </c>
      <c r="BB193" s="161">
        <v>0.163483504675553</v>
      </c>
      <c r="BC193" s="161">
        <v>0.118978315340004</v>
      </c>
      <c r="BD193" s="161">
        <v>0.122548972861551</v>
      </c>
      <c r="BE193" s="161">
        <v>0.30533811698510799</v>
      </c>
      <c r="BF193" s="161">
        <v>0.395996325166871</v>
      </c>
      <c r="BG193" s="161">
        <v>0.30784345832811499</v>
      </c>
      <c r="BH193" s="161">
        <v>0.228007451911235</v>
      </c>
      <c r="BI193" s="161">
        <v>0.29281449642548601</v>
      </c>
      <c r="BJ193" s="161">
        <v>0.33627658191764798</v>
      </c>
      <c r="BK193" s="161">
        <v>0.44136643647960999</v>
      </c>
      <c r="BL193" s="161">
        <v>0.39988560573103399</v>
      </c>
      <c r="BM193" s="161">
        <v>0.26508871282984697</v>
      </c>
      <c r="BN193" s="161">
        <v>0.28917622043483399</v>
      </c>
      <c r="BO193" s="161">
        <v>0.119567697236453</v>
      </c>
      <c r="BP193" s="161">
        <v>0.197184456116857</v>
      </c>
      <c r="BQ193" s="161">
        <v>0.19575162981807401</v>
      </c>
      <c r="BR193" s="161">
        <v>0.26546706425688898</v>
      </c>
      <c r="BS193" s="161">
        <v>0.11566117953011699</v>
      </c>
      <c r="BT193" s="161">
        <v>0.16753745769810399</v>
      </c>
    </row>
    <row r="194" spans="1:72" hidden="1">
      <c r="A194" s="99" t="s">
        <v>405</v>
      </c>
      <c r="B194" s="99" t="s">
        <v>406</v>
      </c>
      <c r="C194" s="98" t="s">
        <v>433</v>
      </c>
      <c r="D194" s="100" t="s">
        <v>434</v>
      </c>
      <c r="E194" s="98" t="s">
        <v>439</v>
      </c>
      <c r="F194" s="98" t="s">
        <v>440</v>
      </c>
      <c r="G194" s="161">
        <v>0.36833838614201603</v>
      </c>
      <c r="H194" s="161">
        <v>0.21227624327028199</v>
      </c>
      <c r="I194" s="161">
        <v>0.42492803507474303</v>
      </c>
      <c r="J194" s="161">
        <v>0.44273102822438298</v>
      </c>
      <c r="K194" s="161">
        <v>0.38733624763037899</v>
      </c>
      <c r="L194" s="161">
        <v>0.11971800960612999</v>
      </c>
      <c r="M194" s="161">
        <v>0.50852235063071405</v>
      </c>
      <c r="N194" s="161">
        <v>0.56100172227792799</v>
      </c>
      <c r="O194" s="161">
        <v>0.47348928631095499</v>
      </c>
      <c r="P194" s="161">
        <v>0.20674198034711699</v>
      </c>
      <c r="Q194" s="161">
        <v>0.30831511603227801</v>
      </c>
      <c r="R194" s="161">
        <v>0.33928991289508398</v>
      </c>
      <c r="S194" s="161">
        <v>0.36338611306817298</v>
      </c>
      <c r="T194" s="161">
        <v>0.17846006149191601</v>
      </c>
      <c r="U194" s="161">
        <v>0.26289179597561901</v>
      </c>
      <c r="V194" s="161">
        <v>0.29896350586411802</v>
      </c>
      <c r="W194" s="161">
        <v>0.122055546888722</v>
      </c>
      <c r="X194" s="161">
        <v>0.33782791112004001</v>
      </c>
      <c r="Y194" s="161">
        <v>0.33157838449250698</v>
      </c>
      <c r="Z194" s="161">
        <v>3.9578635902540099E-2</v>
      </c>
      <c r="AA194" s="161">
        <v>0.17008465311830601</v>
      </c>
      <c r="AB194" s="161">
        <v>0.24376354182981899</v>
      </c>
      <c r="AC194" s="161">
        <v>0.48590137757621099</v>
      </c>
      <c r="AD194" s="161">
        <v>0.44038837489553201</v>
      </c>
      <c r="AE194" s="161">
        <v>0.364314616643797</v>
      </c>
      <c r="AF194" s="161">
        <v>0.410634552223753</v>
      </c>
      <c r="AG194" s="161">
        <v>3.27410048560558E-2</v>
      </c>
      <c r="AH194" s="161">
        <v>0.44168447556092999</v>
      </c>
      <c r="AI194" s="161">
        <v>0.23022666472709699</v>
      </c>
      <c r="AJ194" s="161">
        <v>0.1835797614984</v>
      </c>
      <c r="AK194" s="161">
        <v>0.24801311974366899</v>
      </c>
      <c r="AL194" s="161">
        <v>0.13891348791878599</v>
      </c>
      <c r="AM194" s="161">
        <v>0.13572797776583001</v>
      </c>
      <c r="AN194" s="161">
        <v>0.20637820434099</v>
      </c>
      <c r="AO194" s="161">
        <v>0.397929601203173</v>
      </c>
      <c r="AP194" s="161">
        <v>0.132514062904658</v>
      </c>
      <c r="AQ194" s="161">
        <v>0.24808268882358001</v>
      </c>
      <c r="AR194" s="161">
        <v>0.28871555219643902</v>
      </c>
      <c r="AS194" s="161">
        <v>9.4679999009435203E-2</v>
      </c>
      <c r="AT194" s="161">
        <v>0.29814706237630301</v>
      </c>
      <c r="AU194" s="161">
        <v>0.236873985214725</v>
      </c>
      <c r="AV194" s="161">
        <v>0.349159869379913</v>
      </c>
      <c r="AW194" s="161">
        <v>0.18721579500700899</v>
      </c>
      <c r="AX194" s="161">
        <v>0.30247376111622598</v>
      </c>
      <c r="AY194" s="161">
        <v>0.24868066746294801</v>
      </c>
      <c r="AZ194" s="161">
        <v>0.41275822602939199</v>
      </c>
      <c r="BA194" s="161">
        <v>0.19931895827782101</v>
      </c>
      <c r="BB194" s="161">
        <v>0.18849326333108801</v>
      </c>
      <c r="BC194" s="161">
        <v>7.4495215340201704E-2</v>
      </c>
      <c r="BD194" s="161">
        <v>0.10268055126669701</v>
      </c>
      <c r="BE194" s="161">
        <v>0.37523374645638502</v>
      </c>
      <c r="BF194" s="161">
        <v>0.27601579438834201</v>
      </c>
      <c r="BG194" s="161">
        <v>0.109513488279449</v>
      </c>
      <c r="BH194" s="161">
        <v>0.186947897132935</v>
      </c>
      <c r="BI194" s="161">
        <v>0.47471965600543897</v>
      </c>
      <c r="BJ194" s="161">
        <v>0.17994902879427499</v>
      </c>
      <c r="BK194" s="161">
        <v>0.246715714131544</v>
      </c>
      <c r="BL194" s="161">
        <v>0.21933504409014501</v>
      </c>
      <c r="BM194" s="161">
        <v>0.30686865926731899</v>
      </c>
      <c r="BN194" s="161">
        <v>0.41374782988592701</v>
      </c>
      <c r="BO194" s="161">
        <v>0.27076562917335101</v>
      </c>
      <c r="BP194" s="161">
        <v>0.214254812838204</v>
      </c>
      <c r="BQ194" s="161">
        <v>9.9153385529094903E-2</v>
      </c>
      <c r="BR194" s="161">
        <v>0.46137238464244401</v>
      </c>
      <c r="BS194" s="161">
        <v>0.124800701235612</v>
      </c>
      <c r="BT194" s="161">
        <v>0.27662901972708598</v>
      </c>
    </row>
    <row r="195" spans="1:72" hidden="1">
      <c r="A195" s="99" t="s">
        <v>405</v>
      </c>
      <c r="B195" s="99" t="s">
        <v>406</v>
      </c>
      <c r="C195" s="98" t="s">
        <v>433</v>
      </c>
      <c r="D195" s="100" t="s">
        <v>434</v>
      </c>
      <c r="E195" s="98" t="s">
        <v>441</v>
      </c>
      <c r="F195" s="98" t="s">
        <v>442</v>
      </c>
      <c r="G195" s="161">
        <v>0.275258114648672</v>
      </c>
      <c r="H195" s="161">
        <v>0.30086376054022601</v>
      </c>
      <c r="I195" s="161">
        <v>0.18968760569325999</v>
      </c>
      <c r="J195" s="161">
        <v>0.23861601363548701</v>
      </c>
      <c r="K195" s="161">
        <v>0.25522601717373999</v>
      </c>
      <c r="L195" s="161">
        <v>0.33807491736003997</v>
      </c>
      <c r="M195" s="161">
        <v>0.226065590984033</v>
      </c>
      <c r="N195" s="161">
        <v>0.121596145794532</v>
      </c>
      <c r="O195" s="161">
        <v>0.18301537146573299</v>
      </c>
      <c r="P195" s="161">
        <v>0.410426162258682</v>
      </c>
      <c r="Q195" s="161">
        <v>0.35548647370168401</v>
      </c>
      <c r="R195" s="161">
        <v>0.28446085931762299</v>
      </c>
      <c r="S195" s="161">
        <v>0.28891838322485502</v>
      </c>
      <c r="T195" s="161">
        <v>0.51255542957185296</v>
      </c>
      <c r="U195" s="161">
        <v>0.24163394440696501</v>
      </c>
      <c r="V195" s="161">
        <v>0.35053031237448501</v>
      </c>
      <c r="W195" s="161">
        <v>0.51808791682734301</v>
      </c>
      <c r="X195" s="161">
        <v>0.31293833549805899</v>
      </c>
      <c r="Y195" s="161">
        <v>0.27307349575571799</v>
      </c>
      <c r="Z195" s="161">
        <v>0.39134424851765098</v>
      </c>
      <c r="AA195" s="161">
        <v>0.63645024804320205</v>
      </c>
      <c r="AB195" s="161">
        <v>0.48811627551936498</v>
      </c>
      <c r="AC195" s="161">
        <v>0.2244183791545</v>
      </c>
      <c r="AD195" s="161">
        <v>0.21529484753456299</v>
      </c>
      <c r="AE195" s="161">
        <v>0.22227774961947999</v>
      </c>
      <c r="AF195" s="161">
        <v>7.1426929710138795E-2</v>
      </c>
      <c r="AG195" s="161">
        <v>0.49895158688025398</v>
      </c>
      <c r="AH195" s="161">
        <v>0.17874588695035101</v>
      </c>
      <c r="AI195" s="161">
        <v>0.326741383720766</v>
      </c>
      <c r="AJ195" s="161">
        <v>0.376344775826642</v>
      </c>
      <c r="AK195" s="161">
        <v>0.49767102318189599</v>
      </c>
      <c r="AL195" s="161">
        <v>0.47146850427693499</v>
      </c>
      <c r="AM195" s="161">
        <v>0.51487607082076403</v>
      </c>
      <c r="AN195" s="161">
        <v>0.39899077583040299</v>
      </c>
      <c r="AO195" s="161">
        <v>0.35379614207555499</v>
      </c>
      <c r="AP195" s="161">
        <v>0.26540026789431198</v>
      </c>
      <c r="AQ195" s="161">
        <v>0.38032057528535101</v>
      </c>
      <c r="AR195" s="161">
        <v>0.41953228007204402</v>
      </c>
      <c r="AS195" s="161">
        <v>0.39745123686200801</v>
      </c>
      <c r="AT195" s="161">
        <v>0.340357862345534</v>
      </c>
      <c r="AU195" s="161">
        <v>0.36807937903898602</v>
      </c>
      <c r="AV195" s="161">
        <v>0.18333952373691401</v>
      </c>
      <c r="AW195" s="161">
        <v>0.41146823157370999</v>
      </c>
      <c r="AX195" s="161">
        <v>0.25022805213462801</v>
      </c>
      <c r="AY195" s="161">
        <v>0.29471350888015102</v>
      </c>
      <c r="AZ195" s="161">
        <v>0.21937695585221201</v>
      </c>
      <c r="BA195" s="161">
        <v>0.34238334556263</v>
      </c>
      <c r="BB195" s="161">
        <v>0.35105849433762398</v>
      </c>
      <c r="BC195" s="161">
        <v>0.45889798961596501</v>
      </c>
      <c r="BD195" s="161">
        <v>0.42259466484570801</v>
      </c>
      <c r="BE195" s="161">
        <v>0.29154163949328399</v>
      </c>
      <c r="BF195" s="161">
        <v>0.27935668707929401</v>
      </c>
      <c r="BG195" s="161">
        <v>0.23657836699111201</v>
      </c>
      <c r="BH195" s="161">
        <v>0.32166689783077401</v>
      </c>
      <c r="BI195" s="161">
        <v>8.8234123568736694E-2</v>
      </c>
      <c r="BJ195" s="161">
        <v>0.41115864226739501</v>
      </c>
      <c r="BK195" s="161">
        <v>0.229349465353126</v>
      </c>
      <c r="BL195" s="161">
        <v>9.1783871128203798E-2</v>
      </c>
      <c r="BM195" s="161">
        <v>0.242842668115414</v>
      </c>
      <c r="BN195" s="161">
        <v>0.12937623923490499</v>
      </c>
      <c r="BO195" s="161">
        <v>0.188506828140108</v>
      </c>
      <c r="BP195" s="161">
        <v>0.32559023946851801</v>
      </c>
      <c r="BQ195" s="161">
        <v>0.60533226942701901</v>
      </c>
      <c r="BR195" s="161">
        <v>0.178763811101214</v>
      </c>
      <c r="BS195" s="161">
        <v>0.46789801899455002</v>
      </c>
      <c r="BT195" s="161">
        <v>0.21578623223634599</v>
      </c>
    </row>
    <row r="196" spans="1:72" hidden="1">
      <c r="A196" s="99" t="s">
        <v>405</v>
      </c>
      <c r="B196" s="99" t="s">
        <v>406</v>
      </c>
      <c r="C196" s="98" t="s">
        <v>433</v>
      </c>
      <c r="D196" s="100" t="s">
        <v>434</v>
      </c>
      <c r="E196" s="98" t="s">
        <v>227</v>
      </c>
      <c r="F196" s="98" t="s">
        <v>228</v>
      </c>
      <c r="G196" s="161" t="s">
        <v>216</v>
      </c>
      <c r="H196" s="161">
        <v>8.88560559839985E-3</v>
      </c>
      <c r="I196" s="161" t="s">
        <v>216</v>
      </c>
      <c r="J196" s="161" t="s">
        <v>216</v>
      </c>
      <c r="K196" s="161">
        <v>1.0364057237764601E-2</v>
      </c>
      <c r="L196" s="161" t="s">
        <v>216</v>
      </c>
      <c r="M196" s="161" t="s">
        <v>216</v>
      </c>
      <c r="N196" s="161">
        <v>1.02639296200304E-2</v>
      </c>
      <c r="O196" s="161">
        <v>8.5625378520089897E-3</v>
      </c>
      <c r="P196" s="161" t="s">
        <v>216</v>
      </c>
      <c r="Q196" s="161">
        <v>1.80426716740483E-2</v>
      </c>
      <c r="R196" s="161">
        <v>4.4555010867196997E-3</v>
      </c>
      <c r="S196" s="161" t="s">
        <v>216</v>
      </c>
      <c r="T196" s="161" t="s">
        <v>216</v>
      </c>
      <c r="U196" s="161" t="s">
        <v>216</v>
      </c>
      <c r="V196" s="161" t="s">
        <v>216</v>
      </c>
      <c r="W196" s="161" t="s">
        <v>216</v>
      </c>
      <c r="X196" s="161">
        <v>3.77425079369339E-2</v>
      </c>
      <c r="Y196" s="161">
        <v>6.8639557609533594E-2</v>
      </c>
      <c r="Z196" s="161" t="s">
        <v>216</v>
      </c>
      <c r="AA196" s="161" t="s">
        <v>216</v>
      </c>
      <c r="AB196" s="161" t="s">
        <v>216</v>
      </c>
      <c r="AC196" s="161">
        <v>2.7293872008222E-2</v>
      </c>
      <c r="AD196" s="161">
        <v>2.8310729797459099E-2</v>
      </c>
      <c r="AE196" s="161">
        <v>5.13444583363468E-2</v>
      </c>
      <c r="AF196" s="161">
        <v>2.91138606876582E-2</v>
      </c>
      <c r="AG196" s="161" t="s">
        <v>216</v>
      </c>
      <c r="AH196" s="161" t="s">
        <v>216</v>
      </c>
      <c r="AI196" s="161">
        <v>9.2249759161080094E-2</v>
      </c>
      <c r="AJ196" s="161">
        <v>2.5671320587582701E-3</v>
      </c>
      <c r="AK196" s="161" t="s">
        <v>216</v>
      </c>
      <c r="AL196" s="161" t="s">
        <v>216</v>
      </c>
      <c r="AM196" s="161">
        <v>8.14577801639608E-3</v>
      </c>
      <c r="AN196" s="161">
        <v>9.3926377284057599E-3</v>
      </c>
      <c r="AO196" s="161" t="s">
        <v>216</v>
      </c>
      <c r="AP196" s="161">
        <v>7.7935831404352699E-3</v>
      </c>
      <c r="AQ196" s="161">
        <v>4.8396653392789304E-3</v>
      </c>
      <c r="AR196" s="161" t="s">
        <v>216</v>
      </c>
      <c r="AS196" s="161" t="s">
        <v>216</v>
      </c>
      <c r="AT196" s="161">
        <v>1.01913737412157E-2</v>
      </c>
      <c r="AU196" s="161">
        <v>1.76487910215564E-2</v>
      </c>
      <c r="AV196" s="161">
        <v>1.2509842016262001E-2</v>
      </c>
      <c r="AW196" s="161" t="s">
        <v>216</v>
      </c>
      <c r="AX196" s="161">
        <v>0.16033828998632299</v>
      </c>
      <c r="AY196" s="161">
        <v>5.6569546500075301E-3</v>
      </c>
      <c r="AZ196" s="161">
        <v>6.4011677641059904E-3</v>
      </c>
      <c r="BA196" s="161">
        <v>2.63895946053E-2</v>
      </c>
      <c r="BB196" s="161">
        <v>3.898463571803E-2</v>
      </c>
      <c r="BC196" s="161" t="s">
        <v>216</v>
      </c>
      <c r="BD196" s="161" t="s">
        <v>216</v>
      </c>
      <c r="BE196" s="161">
        <v>3.75081539506708E-3</v>
      </c>
      <c r="BF196" s="161" t="s">
        <v>216</v>
      </c>
      <c r="BG196" s="161">
        <v>3.0144220945568798E-3</v>
      </c>
      <c r="BH196" s="161">
        <v>2.9521712783569298E-2</v>
      </c>
      <c r="BI196" s="161">
        <v>6.2827212493517304E-2</v>
      </c>
      <c r="BJ196" s="161" t="s">
        <v>216</v>
      </c>
      <c r="BK196" s="161" t="s">
        <v>216</v>
      </c>
      <c r="BL196" s="161">
        <v>3.02220190549802E-2</v>
      </c>
      <c r="BM196" s="161">
        <v>9.6974480152836398E-2</v>
      </c>
      <c r="BN196" s="161" t="s">
        <v>216</v>
      </c>
      <c r="BO196" s="161">
        <v>5.6301248784652799E-2</v>
      </c>
      <c r="BP196" s="161" t="s">
        <v>216</v>
      </c>
      <c r="BQ196" s="161" t="s">
        <v>216</v>
      </c>
      <c r="BR196" s="161">
        <v>1.25293896679577E-2</v>
      </c>
      <c r="BS196" s="161" t="s">
        <v>216</v>
      </c>
      <c r="BT196" s="161" t="s">
        <v>216</v>
      </c>
    </row>
    <row r="197" spans="1:72" hidden="1">
      <c r="A197" s="99" t="s">
        <v>405</v>
      </c>
      <c r="B197" s="99" t="s">
        <v>406</v>
      </c>
      <c r="C197" s="98" t="s">
        <v>433</v>
      </c>
      <c r="D197" s="100" t="s">
        <v>434</v>
      </c>
      <c r="E197" s="98" t="s">
        <v>443</v>
      </c>
      <c r="F197" s="98" t="s">
        <v>444</v>
      </c>
      <c r="G197" s="161">
        <v>1.2068767633845101E-2</v>
      </c>
      <c r="H197" s="161">
        <v>8.4860994168253698E-2</v>
      </c>
      <c r="I197" s="161">
        <v>2.88953577410162E-4</v>
      </c>
      <c r="J197" s="161">
        <v>9.7984640940756602E-3</v>
      </c>
      <c r="K197" s="161" t="s">
        <v>216</v>
      </c>
      <c r="L197" s="161">
        <v>5.7455520605618197E-2</v>
      </c>
      <c r="M197" s="161">
        <v>4.2845266683139302E-2</v>
      </c>
      <c r="N197" s="161">
        <v>6.0163850519852902E-3</v>
      </c>
      <c r="O197" s="161">
        <v>7.0625246038219194E-2</v>
      </c>
      <c r="P197" s="161">
        <v>1.4383884329880201E-2</v>
      </c>
      <c r="Q197" s="161">
        <v>1.98295657718148E-2</v>
      </c>
      <c r="R197" s="161">
        <v>3.4240771099436497E-2</v>
      </c>
      <c r="S197" s="161">
        <v>5.6634291180434103E-3</v>
      </c>
      <c r="T197" s="161">
        <v>2.3356401382771799E-2</v>
      </c>
      <c r="U197" s="161">
        <v>2.22957662064041E-2</v>
      </c>
      <c r="V197" s="161">
        <v>4.8125102636711499E-2</v>
      </c>
      <c r="W197" s="161">
        <v>3.8853086340768998E-2</v>
      </c>
      <c r="X197" s="161">
        <v>3.4070800686809503E-2</v>
      </c>
      <c r="Y197" s="161">
        <v>6.9295412217668995E-2</v>
      </c>
      <c r="Z197" s="161" t="s">
        <v>216</v>
      </c>
      <c r="AA197" s="161" t="s">
        <v>216</v>
      </c>
      <c r="AB197" s="161">
        <v>1.2427287149267E-2</v>
      </c>
      <c r="AC197" s="161" t="s">
        <v>216</v>
      </c>
      <c r="AD197" s="161">
        <v>2.8310729797459099E-2</v>
      </c>
      <c r="AE197" s="161" t="s">
        <v>216</v>
      </c>
      <c r="AF197" s="161">
        <v>4.6613935917124101E-2</v>
      </c>
      <c r="AG197" s="161">
        <v>3.9121891296549402E-2</v>
      </c>
      <c r="AH197" s="161" t="s">
        <v>216</v>
      </c>
      <c r="AI197" s="161" t="s">
        <v>216</v>
      </c>
      <c r="AJ197" s="161">
        <v>9.0812133289214003E-2</v>
      </c>
      <c r="AK197" s="161">
        <v>1.9961076373136298E-3</v>
      </c>
      <c r="AL197" s="161">
        <v>1.11303594623155E-2</v>
      </c>
      <c r="AM197" s="161">
        <v>7.0203842230500496E-2</v>
      </c>
      <c r="AN197" s="161">
        <v>1.23507784297846E-2</v>
      </c>
      <c r="AO197" s="161">
        <v>9.2545733718156706E-3</v>
      </c>
      <c r="AP197" s="161">
        <v>2.11897648615645E-2</v>
      </c>
      <c r="AQ197" s="161" t="s">
        <v>216</v>
      </c>
      <c r="AR197" s="161">
        <v>1.8234309079402902E-2</v>
      </c>
      <c r="AS197" s="161">
        <v>4.1973687589082501E-2</v>
      </c>
      <c r="AT197" s="161" t="s">
        <v>216</v>
      </c>
      <c r="AU197" s="161">
        <v>2.3422748860226099E-2</v>
      </c>
      <c r="AV197" s="161" t="s">
        <v>216</v>
      </c>
      <c r="AW197" s="161">
        <v>3.2058745940425397E-2</v>
      </c>
      <c r="AX197" s="161">
        <v>8.2184833823278295E-3</v>
      </c>
      <c r="AY197" s="161" t="s">
        <v>216</v>
      </c>
      <c r="AZ197" s="161" t="s">
        <v>216</v>
      </c>
      <c r="BA197" s="161">
        <v>2.13492321409471E-2</v>
      </c>
      <c r="BB197" s="161">
        <v>7.1822117276879302E-2</v>
      </c>
      <c r="BC197" s="161">
        <v>6.8247125948422398E-3</v>
      </c>
      <c r="BD197" s="161" t="s">
        <v>216</v>
      </c>
      <c r="BE197" s="161" t="s">
        <v>216</v>
      </c>
      <c r="BF197" s="161" t="s">
        <v>216</v>
      </c>
      <c r="BG197" s="161">
        <v>0.15553112772761099</v>
      </c>
      <c r="BH197" s="161">
        <v>1.07432982589257E-2</v>
      </c>
      <c r="BI197" s="161">
        <v>4.2194549052334399E-2</v>
      </c>
      <c r="BJ197" s="161" t="s">
        <v>216</v>
      </c>
      <c r="BK197" s="161">
        <v>6.8463160625551397E-3</v>
      </c>
      <c r="BL197" s="161" t="s">
        <v>216</v>
      </c>
      <c r="BM197" s="161">
        <v>2.6028837124904902E-2</v>
      </c>
      <c r="BN197" s="161">
        <v>5.2020336967782202E-2</v>
      </c>
      <c r="BO197" s="161">
        <v>0.124485197504293</v>
      </c>
      <c r="BP197" s="161">
        <v>1.20780162842784E-2</v>
      </c>
      <c r="BQ197" s="161" t="s">
        <v>216</v>
      </c>
      <c r="BR197" s="161">
        <v>2.0492003026913602E-2</v>
      </c>
      <c r="BS197" s="161">
        <v>9.7209114480714398E-2</v>
      </c>
      <c r="BT197" s="161">
        <v>0.120145390496483</v>
      </c>
    </row>
    <row r="198" spans="1:72" hidden="1">
      <c r="A198" s="99" t="s">
        <v>405</v>
      </c>
      <c r="B198" s="99" t="s">
        <v>406</v>
      </c>
      <c r="C198" s="98" t="s">
        <v>445</v>
      </c>
      <c r="D198" s="100" t="s">
        <v>446</v>
      </c>
      <c r="E198" s="98" t="s">
        <v>336</v>
      </c>
      <c r="F198" s="98" t="s">
        <v>337</v>
      </c>
      <c r="G198" s="161">
        <v>0.21134750854185</v>
      </c>
      <c r="H198" s="161">
        <v>0.232863572558343</v>
      </c>
      <c r="I198" s="161">
        <v>0.13424934571502301</v>
      </c>
      <c r="J198" s="161">
        <v>0.187581868477387</v>
      </c>
      <c r="K198" s="161">
        <v>0.25767622390192002</v>
      </c>
      <c r="L198" s="161">
        <v>0.37780402823359499</v>
      </c>
      <c r="M198" s="161">
        <v>0.20214674954475201</v>
      </c>
      <c r="N198" s="161">
        <v>0.399629939973625</v>
      </c>
      <c r="O198" s="161">
        <v>0.42451016347479598</v>
      </c>
      <c r="P198" s="161">
        <v>0.56656045521384601</v>
      </c>
      <c r="Q198" s="161">
        <v>0.52382484135214202</v>
      </c>
      <c r="R198" s="161">
        <v>0.217732449865706</v>
      </c>
      <c r="S198" s="161">
        <v>0.51586799268373096</v>
      </c>
      <c r="T198" s="161">
        <v>5.6166027619322698E-2</v>
      </c>
      <c r="U198" s="161">
        <v>8.9739841923925007E-2</v>
      </c>
      <c r="V198" s="161">
        <v>0.333430666372736</v>
      </c>
      <c r="W198" s="161">
        <v>0.42426232676226</v>
      </c>
      <c r="X198" s="161">
        <v>0.33236178667868699</v>
      </c>
      <c r="Y198" s="161">
        <v>0.27930229174784998</v>
      </c>
      <c r="Z198" s="161">
        <v>0.418565553176872</v>
      </c>
      <c r="AA198" s="161">
        <v>5.8866634108847397E-2</v>
      </c>
      <c r="AB198" s="161">
        <v>6.7687190999531299E-2</v>
      </c>
      <c r="AC198" s="161">
        <v>0.37864724842948599</v>
      </c>
      <c r="AD198" s="161">
        <v>0.39304996669881398</v>
      </c>
      <c r="AE198" s="161">
        <v>0.26313997427278002</v>
      </c>
      <c r="AF198" s="161">
        <v>0.46009346194116801</v>
      </c>
      <c r="AG198" s="161">
        <v>0.243841173637736</v>
      </c>
      <c r="AH198" s="161">
        <v>0.30912571029314401</v>
      </c>
      <c r="AI198" s="161">
        <v>0.61414693101366502</v>
      </c>
      <c r="AJ198" s="161">
        <v>0.203384922239076</v>
      </c>
      <c r="AK198" s="161">
        <v>0.131400818812484</v>
      </c>
      <c r="AL198" s="161">
        <v>0.236145675436055</v>
      </c>
      <c r="AM198" s="161">
        <v>0.10595916494608699</v>
      </c>
      <c r="AN198" s="161">
        <v>0.39002512289979802</v>
      </c>
      <c r="AO198" s="161">
        <v>0.16006374891887701</v>
      </c>
      <c r="AP198" s="161">
        <v>0.31579646242426601</v>
      </c>
      <c r="AQ198" s="161">
        <v>0.34092756468512297</v>
      </c>
      <c r="AR198" s="161">
        <v>0.13561322067732201</v>
      </c>
      <c r="AS198" s="161">
        <v>0.26950582153713598</v>
      </c>
      <c r="AT198" s="161">
        <v>0.39906584349968799</v>
      </c>
      <c r="AU198" s="161">
        <v>0.294521947587574</v>
      </c>
      <c r="AV198" s="161">
        <v>0.409061556286345</v>
      </c>
      <c r="AW198" s="161">
        <v>0.39615831124204298</v>
      </c>
      <c r="AX198" s="161">
        <v>0.223725668464165</v>
      </c>
      <c r="AY198" s="161">
        <v>0.383142239433784</v>
      </c>
      <c r="AZ198" s="161">
        <v>0.38542305267458998</v>
      </c>
      <c r="BA198" s="161">
        <v>0.302813235145167</v>
      </c>
      <c r="BB198" s="161">
        <v>0.31828060458820001</v>
      </c>
      <c r="BC198" s="161">
        <v>0.36362297042547398</v>
      </c>
      <c r="BD198" s="161">
        <v>0.260815279532363</v>
      </c>
      <c r="BE198" s="161">
        <v>0.27951728636392897</v>
      </c>
      <c r="BF198" s="161">
        <v>0.19264924288608501</v>
      </c>
      <c r="BG198" s="161">
        <v>0.48799026510055299</v>
      </c>
      <c r="BH198" s="161">
        <v>0.47444119804790702</v>
      </c>
      <c r="BI198" s="161">
        <v>0.23611780881918701</v>
      </c>
      <c r="BJ198" s="161">
        <v>4.7270197892648601E-2</v>
      </c>
      <c r="BK198" s="161">
        <v>0.67253330322840998</v>
      </c>
      <c r="BL198" s="161">
        <v>0.47973856918722602</v>
      </c>
      <c r="BM198" s="161">
        <v>0.31818127784720601</v>
      </c>
      <c r="BN198" s="161">
        <v>0.43786145359823903</v>
      </c>
      <c r="BO198" s="161">
        <v>0.27255301361121498</v>
      </c>
      <c r="BP198" s="161">
        <v>0.34203818194470598</v>
      </c>
      <c r="BQ198" s="161">
        <v>4.3027886754784098E-2</v>
      </c>
      <c r="BR198" s="161">
        <v>0.24333697795758799</v>
      </c>
      <c r="BS198" s="161">
        <v>0.32373201916326</v>
      </c>
      <c r="BT198" s="161">
        <v>0.68647536038430301</v>
      </c>
    </row>
    <row r="199" spans="1:72" hidden="1">
      <c r="A199" s="99" t="s">
        <v>405</v>
      </c>
      <c r="B199" s="99" t="s">
        <v>406</v>
      </c>
      <c r="C199" s="98" t="s">
        <v>445</v>
      </c>
      <c r="D199" s="100" t="s">
        <v>446</v>
      </c>
      <c r="E199" s="98" t="s">
        <v>227</v>
      </c>
      <c r="F199" s="98" t="s">
        <v>338</v>
      </c>
      <c r="G199" s="161" t="s">
        <v>216</v>
      </c>
      <c r="H199" s="161" t="s">
        <v>216</v>
      </c>
      <c r="I199" s="161">
        <v>2.88953577410162E-4</v>
      </c>
      <c r="J199" s="161">
        <v>1.71890592318663E-3</v>
      </c>
      <c r="K199" s="161" t="s">
        <v>216</v>
      </c>
      <c r="L199" s="161">
        <v>2.1105400860816699E-2</v>
      </c>
      <c r="M199" s="161">
        <v>7.6333493634110996E-4</v>
      </c>
      <c r="N199" s="161" t="s">
        <v>216</v>
      </c>
      <c r="O199" s="161">
        <v>2.7074332183295899E-2</v>
      </c>
      <c r="P199" s="161" t="s">
        <v>216</v>
      </c>
      <c r="Q199" s="161">
        <v>8.7498758692221897E-3</v>
      </c>
      <c r="R199" s="161">
        <v>4.4555010867196997E-3</v>
      </c>
      <c r="S199" s="161" t="s">
        <v>216</v>
      </c>
      <c r="T199" s="161" t="s">
        <v>216</v>
      </c>
      <c r="U199" s="161">
        <v>5.5732721032165904E-3</v>
      </c>
      <c r="V199" s="161" t="s">
        <v>216</v>
      </c>
      <c r="W199" s="161">
        <v>2.07880560698688E-4</v>
      </c>
      <c r="X199" s="161" t="s">
        <v>216</v>
      </c>
      <c r="Y199" s="161">
        <v>1.0817529433973601E-3</v>
      </c>
      <c r="Z199" s="161" t="s">
        <v>216</v>
      </c>
      <c r="AA199" s="161" t="s">
        <v>216</v>
      </c>
      <c r="AB199" s="161" t="s">
        <v>216</v>
      </c>
      <c r="AC199" s="161" t="s">
        <v>216</v>
      </c>
      <c r="AD199" s="161">
        <v>4.3681193284512802E-3</v>
      </c>
      <c r="AE199" s="161" t="s">
        <v>216</v>
      </c>
      <c r="AF199" s="161">
        <v>1.45452526870704E-2</v>
      </c>
      <c r="AG199" s="161">
        <v>3.2055679253194502E-4</v>
      </c>
      <c r="AH199" s="161" t="s">
        <v>216</v>
      </c>
      <c r="AI199" s="161" t="s">
        <v>216</v>
      </c>
      <c r="AJ199" s="161">
        <v>2.15187861285655E-2</v>
      </c>
      <c r="AK199" s="161" t="s">
        <v>216</v>
      </c>
      <c r="AL199" s="161" t="s">
        <v>216</v>
      </c>
      <c r="AM199" s="161">
        <v>1.7619869274185601E-2</v>
      </c>
      <c r="AN199" s="161" t="s">
        <v>216</v>
      </c>
      <c r="AO199" s="161" t="s">
        <v>216</v>
      </c>
      <c r="AP199" s="161">
        <v>2.2129405037988499E-3</v>
      </c>
      <c r="AQ199" s="161">
        <v>9.9134696164916505E-3</v>
      </c>
      <c r="AR199" s="161" t="s">
        <v>216</v>
      </c>
      <c r="AS199" s="161" t="s">
        <v>216</v>
      </c>
      <c r="AT199" s="161" t="s">
        <v>216</v>
      </c>
      <c r="AU199" s="161">
        <v>2.8780419845749502E-4</v>
      </c>
      <c r="AV199" s="161" t="s">
        <v>216</v>
      </c>
      <c r="AW199" s="161" t="s">
        <v>216</v>
      </c>
      <c r="AX199" s="161">
        <v>1.2391150227921401E-2</v>
      </c>
      <c r="AY199" s="161" t="s">
        <v>216</v>
      </c>
      <c r="AZ199" s="161" t="s">
        <v>216</v>
      </c>
      <c r="BA199" s="161" t="s">
        <v>216</v>
      </c>
      <c r="BB199" s="161" t="s">
        <v>216</v>
      </c>
      <c r="BC199" s="161" t="s">
        <v>216</v>
      </c>
      <c r="BD199" s="161">
        <v>7.22171156618276E-3</v>
      </c>
      <c r="BE199" s="161">
        <v>6.0611002402693598E-3</v>
      </c>
      <c r="BF199" s="161">
        <v>4.31360959834148E-2</v>
      </c>
      <c r="BG199" s="161">
        <v>1.37524023106863E-3</v>
      </c>
      <c r="BH199" s="161" t="s">
        <v>216</v>
      </c>
      <c r="BI199" s="161" t="s">
        <v>216</v>
      </c>
      <c r="BJ199" s="161">
        <v>9.4984370705495005E-3</v>
      </c>
      <c r="BK199" s="161">
        <v>3.2369983162325298E-3</v>
      </c>
      <c r="BL199" s="161" t="s">
        <v>216</v>
      </c>
      <c r="BM199" s="161">
        <v>3.5024533362445201E-3</v>
      </c>
      <c r="BN199" s="161">
        <v>4.04376235878421E-2</v>
      </c>
      <c r="BO199" s="161" t="s">
        <v>216</v>
      </c>
      <c r="BP199" s="161" t="s">
        <v>216</v>
      </c>
      <c r="BQ199" s="161">
        <v>2.5837825520820298E-2</v>
      </c>
      <c r="BR199" s="161" t="s">
        <v>216</v>
      </c>
      <c r="BS199" s="161" t="s">
        <v>216</v>
      </c>
      <c r="BT199" s="161">
        <v>1.4721820592320501E-3</v>
      </c>
    </row>
    <row r="200" spans="1:72" hidden="1">
      <c r="A200" s="99" t="s">
        <v>405</v>
      </c>
      <c r="B200" s="99" t="s">
        <v>406</v>
      </c>
      <c r="C200" s="98" t="s">
        <v>445</v>
      </c>
      <c r="D200" s="100" t="s">
        <v>446</v>
      </c>
      <c r="E200" s="98" t="s">
        <v>339</v>
      </c>
      <c r="F200" s="98" t="s">
        <v>340</v>
      </c>
      <c r="G200" s="161">
        <v>0.78865249145814997</v>
      </c>
      <c r="H200" s="161">
        <v>0.767136427441657</v>
      </c>
      <c r="I200" s="161">
        <v>0.86546170070756701</v>
      </c>
      <c r="J200" s="161">
        <v>0.81069922559942698</v>
      </c>
      <c r="K200" s="161">
        <v>0.74232377609807998</v>
      </c>
      <c r="L200" s="161">
        <v>0.60109057090558804</v>
      </c>
      <c r="M200" s="161">
        <v>0.79708991551890696</v>
      </c>
      <c r="N200" s="161">
        <v>0.60037006002637505</v>
      </c>
      <c r="O200" s="161">
        <v>0.548415504341908</v>
      </c>
      <c r="P200" s="161">
        <v>0.43343954478615399</v>
      </c>
      <c r="Q200" s="161">
        <v>0.46742528277863599</v>
      </c>
      <c r="R200" s="161">
        <v>0.77781204904757395</v>
      </c>
      <c r="S200" s="161">
        <v>0.48413200731626899</v>
      </c>
      <c r="T200" s="161">
        <v>0.94383397238067701</v>
      </c>
      <c r="U200" s="161">
        <v>0.90468688597285796</v>
      </c>
      <c r="V200" s="161">
        <v>0.666569333627264</v>
      </c>
      <c r="W200" s="161">
        <v>0.57552979267704096</v>
      </c>
      <c r="X200" s="161">
        <v>0.66763821332131301</v>
      </c>
      <c r="Y200" s="161">
        <v>0.719615955308753</v>
      </c>
      <c r="Z200" s="161">
        <v>0.58143444682312895</v>
      </c>
      <c r="AA200" s="161">
        <v>0.94113336589115304</v>
      </c>
      <c r="AB200" s="161">
        <v>0.93231280900046898</v>
      </c>
      <c r="AC200" s="161">
        <v>0.62135275157051395</v>
      </c>
      <c r="AD200" s="161">
        <v>0.60258191397273497</v>
      </c>
      <c r="AE200" s="161">
        <v>0.73686002572721998</v>
      </c>
      <c r="AF200" s="161">
        <v>0.52536128537176097</v>
      </c>
      <c r="AG200" s="161">
        <v>0.75583826956973199</v>
      </c>
      <c r="AH200" s="161">
        <v>0.69087428970685605</v>
      </c>
      <c r="AI200" s="161">
        <v>0.38585306898633498</v>
      </c>
      <c r="AJ200" s="161">
        <v>0.77509629163235805</v>
      </c>
      <c r="AK200" s="161">
        <v>0.868599181187517</v>
      </c>
      <c r="AL200" s="161">
        <v>0.76385432456394498</v>
      </c>
      <c r="AM200" s="161">
        <v>0.87642096577972795</v>
      </c>
      <c r="AN200" s="161">
        <v>0.60997487710020204</v>
      </c>
      <c r="AO200" s="161">
        <v>0.83993625108112302</v>
      </c>
      <c r="AP200" s="161">
        <v>0.68199059707193499</v>
      </c>
      <c r="AQ200" s="161">
        <v>0.64915896569838505</v>
      </c>
      <c r="AR200" s="161">
        <v>0.86438677932267804</v>
      </c>
      <c r="AS200" s="161">
        <v>0.73049417846286402</v>
      </c>
      <c r="AT200" s="161">
        <v>0.60093415650031201</v>
      </c>
      <c r="AU200" s="161">
        <v>0.70519024821396803</v>
      </c>
      <c r="AV200" s="161">
        <v>0.590938443713655</v>
      </c>
      <c r="AW200" s="161">
        <v>0.60384168875795696</v>
      </c>
      <c r="AX200" s="161">
        <v>0.763883181307913</v>
      </c>
      <c r="AY200" s="161">
        <v>0.616857760566216</v>
      </c>
      <c r="AZ200" s="161">
        <v>0.61457694732541002</v>
      </c>
      <c r="BA200" s="161">
        <v>0.697186764854833</v>
      </c>
      <c r="BB200" s="161">
        <v>0.68171939541180004</v>
      </c>
      <c r="BC200" s="161">
        <v>0.63637702957452602</v>
      </c>
      <c r="BD200" s="161">
        <v>0.73196300890145405</v>
      </c>
      <c r="BE200" s="161">
        <v>0.71442161339580101</v>
      </c>
      <c r="BF200" s="161">
        <v>0.76421466113049996</v>
      </c>
      <c r="BG200" s="161">
        <v>0.51063449466837896</v>
      </c>
      <c r="BH200" s="161">
        <v>0.52555880195209304</v>
      </c>
      <c r="BI200" s="161">
        <v>0.76388219118081302</v>
      </c>
      <c r="BJ200" s="161">
        <v>0.94323136503680205</v>
      </c>
      <c r="BK200" s="161">
        <v>0.32422969845535798</v>
      </c>
      <c r="BL200" s="161">
        <v>0.52026143081277398</v>
      </c>
      <c r="BM200" s="161">
        <v>0.67831626881654905</v>
      </c>
      <c r="BN200" s="161">
        <v>0.521700922813919</v>
      </c>
      <c r="BO200" s="161">
        <v>0.72744698638878502</v>
      </c>
      <c r="BP200" s="161">
        <v>0.65796181805529397</v>
      </c>
      <c r="BQ200" s="161">
        <v>0.93113428772439599</v>
      </c>
      <c r="BR200" s="161">
        <v>0.75666302204241198</v>
      </c>
      <c r="BS200" s="161">
        <v>0.67626798083674</v>
      </c>
      <c r="BT200" s="161">
        <v>0.31205245755646399</v>
      </c>
    </row>
    <row r="201" spans="1:72" hidden="1">
      <c r="A201" s="99" t="s">
        <v>405</v>
      </c>
      <c r="B201" s="99" t="s">
        <v>406</v>
      </c>
      <c r="C201" s="98" t="s">
        <v>447</v>
      </c>
      <c r="D201" s="100" t="s">
        <v>448</v>
      </c>
      <c r="E201" s="98" t="s">
        <v>266</v>
      </c>
      <c r="F201" s="98" t="s">
        <v>216</v>
      </c>
      <c r="G201" s="165">
        <v>2.26312112259623</v>
      </c>
      <c r="H201" s="165">
        <v>2.0777553481200299</v>
      </c>
      <c r="I201" s="165">
        <v>1.6441630053081</v>
      </c>
      <c r="J201" s="165">
        <v>2.49064345389663</v>
      </c>
      <c r="K201" s="165">
        <v>1.95123769205118</v>
      </c>
      <c r="L201" s="165">
        <v>2.8174861969060601</v>
      </c>
      <c r="M201" s="165">
        <v>2.8611559977426899</v>
      </c>
      <c r="N201" s="165">
        <v>2.7143322627304798</v>
      </c>
      <c r="O201" s="165">
        <v>2.2314044997277001</v>
      </c>
      <c r="P201" s="165">
        <v>2.5864441533163198</v>
      </c>
      <c r="Q201" s="165">
        <v>4.4390547691167699</v>
      </c>
      <c r="R201" s="165">
        <v>2.5258808214008601</v>
      </c>
      <c r="S201" s="165">
        <v>2.8890274928495101</v>
      </c>
      <c r="T201" s="165">
        <v>2.3202482055761098</v>
      </c>
      <c r="U201" s="165">
        <v>2.4601867906814698</v>
      </c>
      <c r="V201" s="165">
        <v>4.2093981823734001</v>
      </c>
      <c r="W201" s="165">
        <v>2.8711022594512001</v>
      </c>
      <c r="X201" s="165">
        <v>3.54345602154521</v>
      </c>
      <c r="Y201" s="165">
        <v>1.81830907127708</v>
      </c>
      <c r="Z201" s="165">
        <v>2.32659297292401</v>
      </c>
      <c r="AA201" s="165">
        <v>1.8421179498957401</v>
      </c>
      <c r="AB201" s="165">
        <v>2.2338319553966701</v>
      </c>
      <c r="AC201" s="165">
        <v>3.00979715241834</v>
      </c>
      <c r="AD201" s="165">
        <v>2.7013005099353098</v>
      </c>
      <c r="AE201" s="165">
        <v>3.2276978319284901</v>
      </c>
      <c r="AF201" s="165">
        <v>2.6569818550726199</v>
      </c>
      <c r="AG201" s="165">
        <v>2.7353601152917002</v>
      </c>
      <c r="AH201" s="165">
        <v>2.0092192580174899</v>
      </c>
      <c r="AI201" s="165">
        <v>2.2459925522947102</v>
      </c>
      <c r="AJ201" s="165">
        <v>3.15134140795357</v>
      </c>
      <c r="AK201" s="165">
        <v>2.3562828094615198</v>
      </c>
      <c r="AL201" s="165">
        <v>3.4829028076484301</v>
      </c>
      <c r="AM201" s="165">
        <v>2.5737687876432802</v>
      </c>
      <c r="AN201" s="165">
        <v>2.2816352280990202</v>
      </c>
      <c r="AO201" s="165">
        <v>2.1794136722287201</v>
      </c>
      <c r="AP201" s="165">
        <v>2.51837357798339</v>
      </c>
      <c r="AQ201" s="165">
        <v>2.2455210482968999</v>
      </c>
      <c r="AR201" s="165">
        <v>1.88938674422929</v>
      </c>
      <c r="AS201" s="165">
        <v>2.0583736308213401</v>
      </c>
      <c r="AT201" s="165">
        <v>1.8268540583786299</v>
      </c>
      <c r="AU201" s="165">
        <v>2.5097361838768699</v>
      </c>
      <c r="AV201" s="165">
        <v>2.4878356064261999</v>
      </c>
      <c r="AW201" s="165">
        <v>2.03257270306566</v>
      </c>
      <c r="AX201" s="165">
        <v>2.2378708182573099</v>
      </c>
      <c r="AY201" s="165">
        <v>2.1649350737701698</v>
      </c>
      <c r="AZ201" s="165">
        <v>1.49148189431768</v>
      </c>
      <c r="BA201" s="165">
        <v>2.83295613722008</v>
      </c>
      <c r="BB201" s="165">
        <v>2.47719433804482</v>
      </c>
      <c r="BC201" s="165">
        <v>1.98806822720426</v>
      </c>
      <c r="BD201" s="165">
        <v>2.7345478779212899</v>
      </c>
      <c r="BE201" s="165">
        <v>1.89837464667252</v>
      </c>
      <c r="BF201" s="165">
        <v>1.67299175324727</v>
      </c>
      <c r="BG201" s="165">
        <v>3.0590826010985102</v>
      </c>
      <c r="BH201" s="165">
        <v>2.39362078174715</v>
      </c>
      <c r="BI201" s="165">
        <v>1.90041844512075</v>
      </c>
      <c r="BJ201" s="165">
        <v>1.7929400825319199</v>
      </c>
      <c r="BK201" s="165">
        <v>2.18075166673226</v>
      </c>
      <c r="BL201" s="165">
        <v>2.3056580611884598</v>
      </c>
      <c r="BM201" s="165">
        <v>2.0933534959026598</v>
      </c>
      <c r="BN201" s="165">
        <v>2.68238310089958</v>
      </c>
      <c r="BO201" s="165">
        <v>2.4514733502711499</v>
      </c>
      <c r="BP201" s="165">
        <v>2.3025921469674899</v>
      </c>
      <c r="BQ201" s="165">
        <v>2.75058883149828</v>
      </c>
      <c r="BR201" s="165">
        <v>3.3209767626134701</v>
      </c>
      <c r="BS201" s="165">
        <v>1.6795868370914699</v>
      </c>
      <c r="BT201" s="165">
        <v>2.0727096548736799</v>
      </c>
    </row>
    <row r="202" spans="1:72" hidden="1">
      <c r="A202" s="99" t="s">
        <v>405</v>
      </c>
      <c r="B202" s="99" t="s">
        <v>406</v>
      </c>
      <c r="C202" s="98" t="s">
        <v>449</v>
      </c>
      <c r="D202" s="100" t="s">
        <v>450</v>
      </c>
      <c r="E202" s="98" t="s">
        <v>266</v>
      </c>
      <c r="F202" s="98" t="s">
        <v>216</v>
      </c>
      <c r="G202" s="165">
        <v>100.226024699446</v>
      </c>
      <c r="H202" s="165">
        <v>77.682036146534998</v>
      </c>
      <c r="I202" s="165">
        <v>59.534316539853002</v>
      </c>
      <c r="J202" s="165">
        <v>100.870668779247</v>
      </c>
      <c r="K202" s="165">
        <v>65.721537857550899</v>
      </c>
      <c r="L202" s="165">
        <v>302.54424967861598</v>
      </c>
      <c r="M202" s="165">
        <v>107.586568869309</v>
      </c>
      <c r="N202" s="165">
        <v>125.42499024407</v>
      </c>
      <c r="O202" s="165">
        <v>114.38920905250301</v>
      </c>
      <c r="P202" s="165">
        <v>131.747643561557</v>
      </c>
      <c r="Q202" s="165">
        <v>125.947665316533</v>
      </c>
      <c r="R202" s="165">
        <v>126.170691029916</v>
      </c>
      <c r="S202" s="165">
        <v>126.23902532168501</v>
      </c>
      <c r="T202" s="165">
        <v>86.727594132358007</v>
      </c>
      <c r="U202" s="165">
        <v>125.87296216121</v>
      </c>
      <c r="V202" s="165">
        <v>152.68735831216301</v>
      </c>
      <c r="W202" s="165">
        <v>141.956681582302</v>
      </c>
      <c r="X202" s="165">
        <v>107.228293166326</v>
      </c>
      <c r="Y202" s="165">
        <v>71.905860411406593</v>
      </c>
      <c r="Z202" s="165">
        <v>85.751568262898402</v>
      </c>
      <c r="AA202" s="165">
        <v>73.928822589975695</v>
      </c>
      <c r="AB202" s="165">
        <v>83.188242015168797</v>
      </c>
      <c r="AC202" s="165">
        <v>94.206424211876893</v>
      </c>
      <c r="AD202" s="165">
        <v>114.641661618152</v>
      </c>
      <c r="AE202" s="165">
        <v>101.166811309957</v>
      </c>
      <c r="AF202" s="165">
        <v>107.371100133754</v>
      </c>
      <c r="AG202" s="165">
        <v>99.392176523166995</v>
      </c>
      <c r="AH202" s="165">
        <v>82.835379476843201</v>
      </c>
      <c r="AI202" s="165">
        <v>69.238191520417203</v>
      </c>
      <c r="AJ202" s="165">
        <v>141.60105083571301</v>
      </c>
      <c r="AK202" s="165">
        <v>183.03758388845699</v>
      </c>
      <c r="AL202" s="165">
        <v>154.820417814846</v>
      </c>
      <c r="AM202" s="165">
        <v>100.30364718516699</v>
      </c>
      <c r="AN202" s="165">
        <v>80.845558029490704</v>
      </c>
      <c r="AO202" s="165">
        <v>90.467723057408605</v>
      </c>
      <c r="AP202" s="165">
        <v>138.791749042801</v>
      </c>
      <c r="AQ202" s="165">
        <v>100.782569167174</v>
      </c>
      <c r="AR202" s="165">
        <v>77.418222100807199</v>
      </c>
      <c r="AS202" s="165">
        <v>82.255802377535105</v>
      </c>
      <c r="AT202" s="165">
        <v>151.95234665878999</v>
      </c>
      <c r="AU202" s="165">
        <v>248.40679480611601</v>
      </c>
      <c r="AV202" s="165">
        <v>111.74951934084</v>
      </c>
      <c r="AW202" s="165">
        <v>77.502251861687796</v>
      </c>
      <c r="AX202" s="165">
        <v>74.172818564876593</v>
      </c>
      <c r="AY202" s="165">
        <v>81.773091144027504</v>
      </c>
      <c r="AZ202" s="165">
        <v>64.974616612495097</v>
      </c>
      <c r="BA202" s="165">
        <v>98.226039265383903</v>
      </c>
      <c r="BB202" s="165">
        <v>145.17604337356201</v>
      </c>
      <c r="BC202" s="165">
        <v>77.721585375421697</v>
      </c>
      <c r="BD202" s="165">
        <v>125.57411020399999</v>
      </c>
      <c r="BE202" s="165">
        <v>88.623450750814001</v>
      </c>
      <c r="BF202" s="165">
        <v>79.3441601107087</v>
      </c>
      <c r="BG202" s="165">
        <v>166.12409550247</v>
      </c>
      <c r="BH202" s="165">
        <v>133.77309700424701</v>
      </c>
      <c r="BI202" s="165">
        <v>62.1733714733464</v>
      </c>
      <c r="BJ202" s="165">
        <v>72.970975382391799</v>
      </c>
      <c r="BK202" s="165">
        <v>92.118029506793505</v>
      </c>
      <c r="BL202" s="165">
        <v>131.504601609227</v>
      </c>
      <c r="BM202" s="165">
        <v>93.709406612241395</v>
      </c>
      <c r="BN202" s="165">
        <v>265.64395299162499</v>
      </c>
      <c r="BO202" s="165">
        <v>125.71632323777099</v>
      </c>
      <c r="BP202" s="165">
        <v>103.06228901060901</v>
      </c>
      <c r="BQ202" s="165">
        <v>96.4195703871262</v>
      </c>
      <c r="BR202" s="165">
        <v>123.973387374913</v>
      </c>
      <c r="BS202" s="165">
        <v>71.829514768378104</v>
      </c>
      <c r="BT202" s="165">
        <v>98.074277823298502</v>
      </c>
    </row>
    <row r="203" spans="1:72" hidden="1">
      <c r="A203" s="99" t="s">
        <v>405</v>
      </c>
      <c r="B203" s="99" t="s">
        <v>406</v>
      </c>
      <c r="C203" s="98" t="s">
        <v>451</v>
      </c>
      <c r="D203" s="100" t="s">
        <v>452</v>
      </c>
      <c r="E203" s="98" t="s">
        <v>266</v>
      </c>
      <c r="F203" s="98" t="s">
        <v>216</v>
      </c>
      <c r="G203" s="165">
        <v>24.292310751332199</v>
      </c>
      <c r="H203" s="165">
        <v>14.640576117137201</v>
      </c>
      <c r="I203" s="165">
        <v>11.8990691556033</v>
      </c>
      <c r="J203" s="165">
        <v>22.087109727425599</v>
      </c>
      <c r="K203" s="165">
        <v>12.3927872104726</v>
      </c>
      <c r="L203" s="165">
        <v>50.1410797190849</v>
      </c>
      <c r="M203" s="165">
        <v>18.950206761832</v>
      </c>
      <c r="N203" s="165">
        <v>22.842249495807899</v>
      </c>
      <c r="O203" s="165">
        <v>34.475334249206</v>
      </c>
      <c r="P203" s="165">
        <v>25.340231510030101</v>
      </c>
      <c r="Q203" s="165">
        <v>21.852539249040699</v>
      </c>
      <c r="R203" s="165">
        <v>28.741222468560998</v>
      </c>
      <c r="S203" s="165">
        <v>23.230409737960901</v>
      </c>
      <c r="T203" s="165">
        <v>17.265544639092798</v>
      </c>
      <c r="U203" s="165">
        <v>25.274041416362099</v>
      </c>
      <c r="V203" s="165">
        <v>25.230507525395499</v>
      </c>
      <c r="W203" s="165">
        <v>26.143165303813301</v>
      </c>
      <c r="X203" s="165">
        <v>22.5193014636451</v>
      </c>
      <c r="Y203" s="165">
        <v>17.974344449404299</v>
      </c>
      <c r="Z203" s="165">
        <v>18.7265847255605</v>
      </c>
      <c r="AA203" s="165">
        <v>16.085109776824599</v>
      </c>
      <c r="AB203" s="165">
        <v>18.8161843463728</v>
      </c>
      <c r="AC203" s="165">
        <v>18.089380064815401</v>
      </c>
      <c r="AD203" s="165">
        <v>26.567905120637299</v>
      </c>
      <c r="AE203" s="165">
        <v>17.809160225231999</v>
      </c>
      <c r="AF203" s="165">
        <v>25.203991388356599</v>
      </c>
      <c r="AG203" s="165">
        <v>17.878522939134001</v>
      </c>
      <c r="AH203" s="165">
        <v>18.348713332461799</v>
      </c>
      <c r="AI203" s="165">
        <v>18.077218604871</v>
      </c>
      <c r="AJ203" s="165">
        <v>23.7495855699981</v>
      </c>
      <c r="AK203" s="165">
        <v>28.073372917886701</v>
      </c>
      <c r="AL203" s="165">
        <v>28.221214559773301</v>
      </c>
      <c r="AM203" s="165">
        <v>18.1775877973779</v>
      </c>
      <c r="AN203" s="165">
        <v>14.998626034495</v>
      </c>
      <c r="AO203" s="165">
        <v>18.2120186562505</v>
      </c>
      <c r="AP203" s="165">
        <v>21.878356202361399</v>
      </c>
      <c r="AQ203" s="165">
        <v>18.148506445486799</v>
      </c>
      <c r="AR203" s="165">
        <v>16.7714393580587</v>
      </c>
      <c r="AS203" s="165">
        <v>14.1960812505662</v>
      </c>
      <c r="AT203" s="165">
        <v>26.0507221499936</v>
      </c>
      <c r="AU203" s="165">
        <v>43.534329931965097</v>
      </c>
      <c r="AV203" s="165">
        <v>21.695999897737</v>
      </c>
      <c r="AW203" s="165">
        <v>16.073517402405301</v>
      </c>
      <c r="AX203" s="165">
        <v>19.037084244881399</v>
      </c>
      <c r="AY203" s="165">
        <v>14.7188458474232</v>
      </c>
      <c r="AZ203" s="165">
        <v>17.086222845324301</v>
      </c>
      <c r="BA203" s="165">
        <v>20.016305748514799</v>
      </c>
      <c r="BB203" s="165">
        <v>25.687966451208201</v>
      </c>
      <c r="BC203" s="165">
        <v>15.722406968454701</v>
      </c>
      <c r="BD203" s="165">
        <v>22.064084343715599</v>
      </c>
      <c r="BE203" s="165">
        <v>20.922537416197098</v>
      </c>
      <c r="BF203" s="165">
        <v>18.562253419243799</v>
      </c>
      <c r="BG203" s="165">
        <v>35.953554311614099</v>
      </c>
      <c r="BH203" s="165">
        <v>24.917654434348901</v>
      </c>
      <c r="BI203" s="165">
        <v>16.988302809599201</v>
      </c>
      <c r="BJ203" s="165">
        <v>15.244017655247699</v>
      </c>
      <c r="BK203" s="165">
        <v>19.807966260552998</v>
      </c>
      <c r="BL203" s="165">
        <v>23.464479348794701</v>
      </c>
      <c r="BM203" s="165">
        <v>22.5760308386422</v>
      </c>
      <c r="BN203" s="165">
        <v>34.220389240693201</v>
      </c>
      <c r="BO203" s="165">
        <v>21.430316863594602</v>
      </c>
      <c r="BP203" s="165">
        <v>19.319860093785799</v>
      </c>
      <c r="BQ203" s="165">
        <v>19.934823866125701</v>
      </c>
      <c r="BR203" s="165">
        <v>23.615856014667202</v>
      </c>
      <c r="BS203" s="165">
        <v>15.358874499974601</v>
      </c>
      <c r="BT203" s="165">
        <v>16.915963953844798</v>
      </c>
    </row>
    <row r="204" spans="1:72" hidden="1">
      <c r="A204" s="99" t="s">
        <v>405</v>
      </c>
      <c r="B204" s="99" t="s">
        <v>406</v>
      </c>
      <c r="C204" s="98" t="s">
        <v>453</v>
      </c>
      <c r="D204" s="100" t="s">
        <v>454</v>
      </c>
      <c r="E204" s="98" t="s">
        <v>455</v>
      </c>
      <c r="F204" s="98" t="s">
        <v>456</v>
      </c>
      <c r="G204" s="161" t="s">
        <v>216</v>
      </c>
      <c r="H204" s="161">
        <v>4.2937352519744502E-2</v>
      </c>
      <c r="I204" s="161">
        <v>0.91531216571249197</v>
      </c>
      <c r="J204" s="161" t="s">
        <v>216</v>
      </c>
      <c r="K204" s="161" t="s">
        <v>216</v>
      </c>
      <c r="L204" s="161" t="s">
        <v>216</v>
      </c>
      <c r="M204" s="161">
        <v>0.482698872945935</v>
      </c>
      <c r="N204" s="161" t="s">
        <v>216</v>
      </c>
      <c r="O204" s="161">
        <v>0.24938938686876899</v>
      </c>
      <c r="P204" s="161" t="s">
        <v>216</v>
      </c>
      <c r="Q204" s="161" t="s">
        <v>216</v>
      </c>
      <c r="R204" s="161" t="s">
        <v>216</v>
      </c>
      <c r="S204" s="161" t="s">
        <v>216</v>
      </c>
      <c r="T204" s="161" t="s">
        <v>216</v>
      </c>
      <c r="U204" s="161" t="s">
        <v>216</v>
      </c>
      <c r="V204" s="161" t="s">
        <v>216</v>
      </c>
      <c r="W204" s="161" t="s">
        <v>216</v>
      </c>
      <c r="X204" s="161" t="s">
        <v>216</v>
      </c>
      <c r="Y204" s="161">
        <v>0.68762011246675703</v>
      </c>
      <c r="Z204" s="161">
        <v>0.54700854704447299</v>
      </c>
      <c r="AA204" s="161" t="s">
        <v>216</v>
      </c>
      <c r="AB204" s="161" t="s">
        <v>216</v>
      </c>
      <c r="AC204" s="161" t="s">
        <v>216</v>
      </c>
      <c r="AD204" s="161" t="s">
        <v>216</v>
      </c>
      <c r="AE204" s="161" t="s">
        <v>216</v>
      </c>
      <c r="AF204" s="161" t="s">
        <v>216</v>
      </c>
      <c r="AG204" s="161">
        <v>0.95522245401518302</v>
      </c>
      <c r="AH204" s="161" t="s">
        <v>216</v>
      </c>
      <c r="AI204" s="161" t="s">
        <v>216</v>
      </c>
      <c r="AJ204" s="161">
        <v>0.872585872466629</v>
      </c>
      <c r="AK204" s="161" t="s">
        <v>216</v>
      </c>
      <c r="AL204" s="161" t="s">
        <v>216</v>
      </c>
      <c r="AM204" s="161" t="s">
        <v>216</v>
      </c>
      <c r="AN204" s="161" t="s">
        <v>216</v>
      </c>
      <c r="AO204" s="161" t="s">
        <v>216</v>
      </c>
      <c r="AP204" s="161">
        <v>0.19781361412891901</v>
      </c>
      <c r="AQ204" s="161" t="s">
        <v>216</v>
      </c>
      <c r="AR204" s="161" t="s">
        <v>216</v>
      </c>
      <c r="AS204" s="161">
        <v>6.9715191283722402E-2</v>
      </c>
      <c r="AT204" s="161" t="s">
        <v>216</v>
      </c>
      <c r="AU204" s="161" t="s">
        <v>216</v>
      </c>
      <c r="AV204" s="161" t="s">
        <v>216</v>
      </c>
      <c r="AW204" s="161" t="s">
        <v>216</v>
      </c>
      <c r="AX204" s="161">
        <v>0.48109995322375099</v>
      </c>
      <c r="AY204" s="161" t="s">
        <v>216</v>
      </c>
      <c r="AZ204" s="161" t="s">
        <v>216</v>
      </c>
      <c r="BA204" s="161">
        <v>0.94571830033864501</v>
      </c>
      <c r="BB204" s="161" t="s">
        <v>216</v>
      </c>
      <c r="BC204" s="161">
        <v>9.9167389407047501E-2</v>
      </c>
      <c r="BD204" s="161">
        <v>0.56685499057609601</v>
      </c>
      <c r="BE204" s="161" t="s">
        <v>216</v>
      </c>
      <c r="BF204" s="161">
        <v>1</v>
      </c>
      <c r="BG204" s="161">
        <v>0</v>
      </c>
      <c r="BH204" s="161" t="s">
        <v>216</v>
      </c>
      <c r="BI204" s="161">
        <v>0.39679102015006001</v>
      </c>
      <c r="BJ204" s="161">
        <v>0.51621482157408705</v>
      </c>
      <c r="BK204" s="161">
        <v>0.150368420844679</v>
      </c>
      <c r="BL204" s="161">
        <v>0.56496247416232404</v>
      </c>
      <c r="BM204" s="161" t="s">
        <v>216</v>
      </c>
      <c r="BN204" s="161" t="s">
        <v>216</v>
      </c>
      <c r="BO204" s="161" t="s">
        <v>216</v>
      </c>
      <c r="BP204" s="161" t="s">
        <v>216</v>
      </c>
      <c r="BQ204" s="161" t="s">
        <v>216</v>
      </c>
      <c r="BR204" s="161" t="s">
        <v>216</v>
      </c>
      <c r="BS204" s="161" t="s">
        <v>216</v>
      </c>
      <c r="BT204" s="161">
        <v>0.478823100391297</v>
      </c>
    </row>
    <row r="205" spans="1:72" hidden="1">
      <c r="A205" s="99" t="s">
        <v>405</v>
      </c>
      <c r="B205" s="99" t="s">
        <v>406</v>
      </c>
      <c r="C205" s="98" t="s">
        <v>453</v>
      </c>
      <c r="D205" s="100" t="s">
        <v>454</v>
      </c>
      <c r="E205" s="98" t="s">
        <v>457</v>
      </c>
      <c r="F205" s="98" t="s">
        <v>458</v>
      </c>
      <c r="G205" s="161" t="s">
        <v>216</v>
      </c>
      <c r="H205" s="161">
        <v>0</v>
      </c>
      <c r="I205" s="161">
        <v>2.4922626166703502E-2</v>
      </c>
      <c r="J205" s="161" t="s">
        <v>216</v>
      </c>
      <c r="K205" s="161" t="s">
        <v>216</v>
      </c>
      <c r="L205" s="161" t="s">
        <v>216</v>
      </c>
      <c r="M205" s="161">
        <v>0</v>
      </c>
      <c r="N205" s="161" t="s">
        <v>216</v>
      </c>
      <c r="O205" s="161">
        <v>1.11022302462516E-16</v>
      </c>
      <c r="P205" s="161" t="s">
        <v>216</v>
      </c>
      <c r="Q205" s="161" t="s">
        <v>216</v>
      </c>
      <c r="R205" s="161" t="s">
        <v>216</v>
      </c>
      <c r="S205" s="161" t="s">
        <v>216</v>
      </c>
      <c r="T205" s="161" t="s">
        <v>216</v>
      </c>
      <c r="U205" s="161" t="s">
        <v>216</v>
      </c>
      <c r="V205" s="161" t="s">
        <v>216</v>
      </c>
      <c r="W205" s="161" t="s">
        <v>216</v>
      </c>
      <c r="X205" s="161" t="s">
        <v>216</v>
      </c>
      <c r="Y205" s="161">
        <v>0.15618994376662099</v>
      </c>
      <c r="Z205" s="161">
        <v>0.78347578349075297</v>
      </c>
      <c r="AA205" s="161" t="s">
        <v>216</v>
      </c>
      <c r="AB205" s="161" t="s">
        <v>216</v>
      </c>
      <c r="AC205" s="161" t="s">
        <v>216</v>
      </c>
      <c r="AD205" s="161" t="s">
        <v>216</v>
      </c>
      <c r="AE205" s="161" t="s">
        <v>216</v>
      </c>
      <c r="AF205" s="161" t="s">
        <v>216</v>
      </c>
      <c r="AG205" s="161">
        <v>4.8586070571985801E-2</v>
      </c>
      <c r="AH205" s="161" t="s">
        <v>216</v>
      </c>
      <c r="AI205" s="161" t="s">
        <v>216</v>
      </c>
      <c r="AJ205" s="161">
        <v>0</v>
      </c>
      <c r="AK205" s="161" t="s">
        <v>216</v>
      </c>
      <c r="AL205" s="161" t="s">
        <v>216</v>
      </c>
      <c r="AM205" s="161" t="s">
        <v>216</v>
      </c>
      <c r="AN205" s="161" t="s">
        <v>216</v>
      </c>
      <c r="AO205" s="161" t="s">
        <v>216</v>
      </c>
      <c r="AP205" s="161">
        <v>0.19781361412891901</v>
      </c>
      <c r="AQ205" s="161" t="s">
        <v>216</v>
      </c>
      <c r="AR205" s="161" t="s">
        <v>216</v>
      </c>
      <c r="AS205" s="161">
        <v>0</v>
      </c>
      <c r="AT205" s="161" t="s">
        <v>216</v>
      </c>
      <c r="AU205" s="161" t="s">
        <v>216</v>
      </c>
      <c r="AV205" s="161" t="s">
        <v>216</v>
      </c>
      <c r="AW205" s="161" t="s">
        <v>216</v>
      </c>
      <c r="AX205" s="161">
        <v>0.64747981092825102</v>
      </c>
      <c r="AY205" s="161" t="s">
        <v>216</v>
      </c>
      <c r="AZ205" s="161" t="s">
        <v>216</v>
      </c>
      <c r="BA205" s="161">
        <v>0</v>
      </c>
      <c r="BB205" s="161" t="s">
        <v>216</v>
      </c>
      <c r="BC205" s="161">
        <v>0</v>
      </c>
      <c r="BD205" s="161">
        <v>0.39548022602210298</v>
      </c>
      <c r="BE205" s="161" t="s">
        <v>216</v>
      </c>
      <c r="BF205" s="161">
        <v>0</v>
      </c>
      <c r="BG205" s="161">
        <v>0</v>
      </c>
      <c r="BH205" s="161" t="s">
        <v>216</v>
      </c>
      <c r="BI205" s="161">
        <v>0.80160448992497002</v>
      </c>
      <c r="BJ205" s="161">
        <v>0.48378517842591301</v>
      </c>
      <c r="BK205" s="161">
        <v>0.13124295468856401</v>
      </c>
      <c r="BL205" s="161">
        <v>0.56496247416232404</v>
      </c>
      <c r="BM205" s="161" t="s">
        <v>216</v>
      </c>
      <c r="BN205" s="161" t="s">
        <v>216</v>
      </c>
      <c r="BO205" s="161" t="s">
        <v>216</v>
      </c>
      <c r="BP205" s="161" t="s">
        <v>216</v>
      </c>
      <c r="BQ205" s="161" t="s">
        <v>216</v>
      </c>
      <c r="BR205" s="161" t="s">
        <v>216</v>
      </c>
      <c r="BS205" s="161" t="s">
        <v>216</v>
      </c>
      <c r="BT205" s="161">
        <v>0.51427907445083898</v>
      </c>
    </row>
    <row r="206" spans="1:72" hidden="1">
      <c r="A206" s="99" t="s">
        <v>405</v>
      </c>
      <c r="B206" s="99" t="s">
        <v>406</v>
      </c>
      <c r="C206" s="98" t="s">
        <v>453</v>
      </c>
      <c r="D206" s="100" t="s">
        <v>454</v>
      </c>
      <c r="E206" s="98" t="s">
        <v>459</v>
      </c>
      <c r="F206" s="98" t="s">
        <v>460</v>
      </c>
      <c r="G206" s="161" t="s">
        <v>216</v>
      </c>
      <c r="H206" s="161">
        <v>7.6685867293834503E-2</v>
      </c>
      <c r="I206" s="161">
        <v>0</v>
      </c>
      <c r="J206" s="161" t="s">
        <v>216</v>
      </c>
      <c r="K206" s="161" t="s">
        <v>216</v>
      </c>
      <c r="L206" s="161" t="s">
        <v>216</v>
      </c>
      <c r="M206" s="161">
        <v>9.8699162440030894E-2</v>
      </c>
      <c r="N206" s="161" t="s">
        <v>216</v>
      </c>
      <c r="O206" s="161">
        <v>1.11022302462516E-16</v>
      </c>
      <c r="P206" s="161" t="s">
        <v>216</v>
      </c>
      <c r="Q206" s="161" t="s">
        <v>216</v>
      </c>
      <c r="R206" s="161" t="s">
        <v>216</v>
      </c>
      <c r="S206" s="161" t="s">
        <v>216</v>
      </c>
      <c r="T206" s="161" t="s">
        <v>216</v>
      </c>
      <c r="U206" s="161" t="s">
        <v>216</v>
      </c>
      <c r="V206" s="161" t="s">
        <v>216</v>
      </c>
      <c r="W206" s="161" t="s">
        <v>216</v>
      </c>
      <c r="X206" s="161" t="s">
        <v>216</v>
      </c>
      <c r="Y206" s="161">
        <v>7.8094971883310701E-2</v>
      </c>
      <c r="Z206" s="161">
        <v>0.45299145295552701</v>
      </c>
      <c r="AA206" s="161" t="s">
        <v>216</v>
      </c>
      <c r="AB206" s="161" t="s">
        <v>216</v>
      </c>
      <c r="AC206" s="161" t="s">
        <v>216</v>
      </c>
      <c r="AD206" s="161" t="s">
        <v>216</v>
      </c>
      <c r="AE206" s="161" t="s">
        <v>216</v>
      </c>
      <c r="AF206" s="161" t="s">
        <v>216</v>
      </c>
      <c r="AG206" s="161">
        <v>0</v>
      </c>
      <c r="AH206" s="161" t="s">
        <v>216</v>
      </c>
      <c r="AI206" s="161" t="s">
        <v>216</v>
      </c>
      <c r="AJ206" s="161">
        <v>0</v>
      </c>
      <c r="AK206" s="161" t="s">
        <v>216</v>
      </c>
      <c r="AL206" s="161" t="s">
        <v>216</v>
      </c>
      <c r="AM206" s="161" t="s">
        <v>216</v>
      </c>
      <c r="AN206" s="161" t="s">
        <v>216</v>
      </c>
      <c r="AO206" s="161" t="s">
        <v>216</v>
      </c>
      <c r="AP206" s="161">
        <v>0</v>
      </c>
      <c r="AQ206" s="161" t="s">
        <v>216</v>
      </c>
      <c r="AR206" s="161" t="s">
        <v>216</v>
      </c>
      <c r="AS206" s="161">
        <v>0</v>
      </c>
      <c r="AT206" s="161" t="s">
        <v>216</v>
      </c>
      <c r="AU206" s="161" t="s">
        <v>216</v>
      </c>
      <c r="AV206" s="161" t="s">
        <v>216</v>
      </c>
      <c r="AW206" s="161" t="s">
        <v>216</v>
      </c>
      <c r="AX206" s="161">
        <v>0.51890004677624901</v>
      </c>
      <c r="AY206" s="161" t="s">
        <v>216</v>
      </c>
      <c r="AZ206" s="161" t="s">
        <v>216</v>
      </c>
      <c r="BA206" s="161">
        <v>0</v>
      </c>
      <c r="BB206" s="161" t="s">
        <v>216</v>
      </c>
      <c r="BC206" s="161">
        <v>0</v>
      </c>
      <c r="BD206" s="161">
        <v>0</v>
      </c>
      <c r="BE206" s="161" t="s">
        <v>216</v>
      </c>
      <c r="BF206" s="161">
        <v>0</v>
      </c>
      <c r="BG206" s="161">
        <v>0</v>
      </c>
      <c r="BH206" s="161" t="s">
        <v>216</v>
      </c>
      <c r="BI206" s="161">
        <v>0</v>
      </c>
      <c r="BJ206" s="161">
        <v>0</v>
      </c>
      <c r="BK206" s="161">
        <v>9.2992022376334693E-2</v>
      </c>
      <c r="BL206" s="161">
        <v>0.28136881360582999</v>
      </c>
      <c r="BM206" s="161" t="s">
        <v>216</v>
      </c>
      <c r="BN206" s="161" t="s">
        <v>216</v>
      </c>
      <c r="BO206" s="161" t="s">
        <v>216</v>
      </c>
      <c r="BP206" s="161" t="s">
        <v>216</v>
      </c>
      <c r="BQ206" s="161" t="s">
        <v>216</v>
      </c>
      <c r="BR206" s="161" t="s">
        <v>216</v>
      </c>
      <c r="BS206" s="161" t="s">
        <v>216</v>
      </c>
      <c r="BT206" s="161">
        <v>0.107882095482143</v>
      </c>
    </row>
    <row r="207" spans="1:72" hidden="1">
      <c r="A207" s="99" t="s">
        <v>405</v>
      </c>
      <c r="B207" s="99" t="s">
        <v>406</v>
      </c>
      <c r="C207" s="98" t="s">
        <v>453</v>
      </c>
      <c r="D207" s="100" t="s">
        <v>454</v>
      </c>
      <c r="E207" s="98" t="s">
        <v>461</v>
      </c>
      <c r="F207" s="98" t="s">
        <v>462</v>
      </c>
      <c r="G207" s="161" t="s">
        <v>216</v>
      </c>
      <c r="H207" s="161">
        <v>6.6991884224418194E-2</v>
      </c>
      <c r="I207" s="161">
        <v>0</v>
      </c>
      <c r="J207" s="161" t="s">
        <v>216</v>
      </c>
      <c r="K207" s="161" t="s">
        <v>216</v>
      </c>
      <c r="L207" s="161" t="s">
        <v>216</v>
      </c>
      <c r="M207" s="161">
        <v>0</v>
      </c>
      <c r="N207" s="161" t="s">
        <v>216</v>
      </c>
      <c r="O207" s="161">
        <v>1.11022302462516E-16</v>
      </c>
      <c r="P207" s="161" t="s">
        <v>216</v>
      </c>
      <c r="Q207" s="161" t="s">
        <v>216</v>
      </c>
      <c r="R207" s="161" t="s">
        <v>216</v>
      </c>
      <c r="S207" s="161" t="s">
        <v>216</v>
      </c>
      <c r="T207" s="161" t="s">
        <v>216</v>
      </c>
      <c r="U207" s="161" t="s">
        <v>216</v>
      </c>
      <c r="V207" s="161" t="s">
        <v>216</v>
      </c>
      <c r="W207" s="161" t="s">
        <v>216</v>
      </c>
      <c r="X207" s="161" t="s">
        <v>216</v>
      </c>
      <c r="Y207" s="161">
        <v>0</v>
      </c>
      <c r="Z207" s="161">
        <v>0.45299145295552701</v>
      </c>
      <c r="AA207" s="161" t="s">
        <v>216</v>
      </c>
      <c r="AB207" s="161" t="s">
        <v>216</v>
      </c>
      <c r="AC207" s="161" t="s">
        <v>216</v>
      </c>
      <c r="AD207" s="161" t="s">
        <v>216</v>
      </c>
      <c r="AE207" s="161" t="s">
        <v>216</v>
      </c>
      <c r="AF207" s="161" t="s">
        <v>216</v>
      </c>
      <c r="AG207" s="161">
        <v>0</v>
      </c>
      <c r="AH207" s="161" t="s">
        <v>216</v>
      </c>
      <c r="AI207" s="161" t="s">
        <v>216</v>
      </c>
      <c r="AJ207" s="161">
        <v>0</v>
      </c>
      <c r="AK207" s="161" t="s">
        <v>216</v>
      </c>
      <c r="AL207" s="161" t="s">
        <v>216</v>
      </c>
      <c r="AM207" s="161" t="s">
        <v>216</v>
      </c>
      <c r="AN207" s="161" t="s">
        <v>216</v>
      </c>
      <c r="AO207" s="161" t="s">
        <v>216</v>
      </c>
      <c r="AP207" s="161">
        <v>0</v>
      </c>
      <c r="AQ207" s="161" t="s">
        <v>216</v>
      </c>
      <c r="AR207" s="161" t="s">
        <v>216</v>
      </c>
      <c r="AS207" s="161">
        <v>0</v>
      </c>
      <c r="AT207" s="161" t="s">
        <v>216</v>
      </c>
      <c r="AU207" s="161" t="s">
        <v>216</v>
      </c>
      <c r="AV207" s="161" t="s">
        <v>216</v>
      </c>
      <c r="AW207" s="161" t="s">
        <v>216</v>
      </c>
      <c r="AX207" s="161">
        <v>0</v>
      </c>
      <c r="AY207" s="161" t="s">
        <v>216</v>
      </c>
      <c r="AZ207" s="161" t="s">
        <v>216</v>
      </c>
      <c r="BA207" s="161">
        <v>5.42816996613553E-2</v>
      </c>
      <c r="BB207" s="161" t="s">
        <v>216</v>
      </c>
      <c r="BC207" s="161">
        <v>0</v>
      </c>
      <c r="BD207" s="161">
        <v>0</v>
      </c>
      <c r="BE207" s="161" t="s">
        <v>216</v>
      </c>
      <c r="BF207" s="161">
        <v>0</v>
      </c>
      <c r="BG207" s="161">
        <v>0</v>
      </c>
      <c r="BH207" s="161" t="s">
        <v>216</v>
      </c>
      <c r="BI207" s="161">
        <v>0</v>
      </c>
      <c r="BJ207" s="161">
        <v>0</v>
      </c>
      <c r="BK207" s="161">
        <v>0</v>
      </c>
      <c r="BL207" s="161">
        <v>0.28136881360582999</v>
      </c>
      <c r="BM207" s="161" t="s">
        <v>216</v>
      </c>
      <c r="BN207" s="161" t="s">
        <v>216</v>
      </c>
      <c r="BO207" s="161" t="s">
        <v>216</v>
      </c>
      <c r="BP207" s="161" t="s">
        <v>216</v>
      </c>
      <c r="BQ207" s="161" t="s">
        <v>216</v>
      </c>
      <c r="BR207" s="161" t="s">
        <v>216</v>
      </c>
      <c r="BS207" s="161" t="s">
        <v>216</v>
      </c>
      <c r="BT207" s="161">
        <v>9.3986634745811398E-2</v>
      </c>
    </row>
    <row r="208" spans="1:72" hidden="1">
      <c r="A208" s="99" t="s">
        <v>405</v>
      </c>
      <c r="B208" s="99" t="s">
        <v>406</v>
      </c>
      <c r="C208" s="98" t="s">
        <v>453</v>
      </c>
      <c r="D208" s="100" t="s">
        <v>454</v>
      </c>
      <c r="E208" s="98" t="s">
        <v>463</v>
      </c>
      <c r="F208" s="98" t="s">
        <v>464</v>
      </c>
      <c r="G208" s="161" t="s">
        <v>216</v>
      </c>
      <c r="H208" s="161">
        <v>0.85603866461998102</v>
      </c>
      <c r="I208" s="161">
        <v>5.97652081208047E-2</v>
      </c>
      <c r="J208" s="161" t="s">
        <v>216</v>
      </c>
      <c r="K208" s="161" t="s">
        <v>216</v>
      </c>
      <c r="L208" s="161" t="s">
        <v>216</v>
      </c>
      <c r="M208" s="161">
        <v>0.874344417074991</v>
      </c>
      <c r="N208" s="161" t="s">
        <v>216</v>
      </c>
      <c r="O208" s="161">
        <v>0.15437213913956299</v>
      </c>
      <c r="P208" s="161" t="s">
        <v>216</v>
      </c>
      <c r="Q208" s="161" t="s">
        <v>216</v>
      </c>
      <c r="R208" s="161" t="s">
        <v>216</v>
      </c>
      <c r="S208" s="161" t="s">
        <v>216</v>
      </c>
      <c r="T208" s="161" t="s">
        <v>216</v>
      </c>
      <c r="U208" s="161" t="s">
        <v>216</v>
      </c>
      <c r="V208" s="161" t="s">
        <v>216</v>
      </c>
      <c r="W208" s="161" t="s">
        <v>216</v>
      </c>
      <c r="X208" s="161" t="s">
        <v>216</v>
      </c>
      <c r="Y208" s="161">
        <v>7.8094971883310701E-2</v>
      </c>
      <c r="Z208" s="161">
        <v>0</v>
      </c>
      <c r="AA208" s="161" t="s">
        <v>216</v>
      </c>
      <c r="AB208" s="161" t="s">
        <v>216</v>
      </c>
      <c r="AC208" s="161" t="s">
        <v>216</v>
      </c>
      <c r="AD208" s="161" t="s">
        <v>216</v>
      </c>
      <c r="AE208" s="161" t="s">
        <v>216</v>
      </c>
      <c r="AF208" s="161" t="s">
        <v>216</v>
      </c>
      <c r="AG208" s="161">
        <v>4.8586070571985801E-2</v>
      </c>
      <c r="AH208" s="161" t="s">
        <v>216</v>
      </c>
      <c r="AI208" s="161" t="s">
        <v>216</v>
      </c>
      <c r="AJ208" s="161">
        <v>0.129327376604572</v>
      </c>
      <c r="AK208" s="161" t="s">
        <v>216</v>
      </c>
      <c r="AL208" s="161" t="s">
        <v>216</v>
      </c>
      <c r="AM208" s="161" t="s">
        <v>216</v>
      </c>
      <c r="AN208" s="161" t="s">
        <v>216</v>
      </c>
      <c r="AO208" s="161" t="s">
        <v>216</v>
      </c>
      <c r="AP208" s="161">
        <v>0.70224820019976597</v>
      </c>
      <c r="AQ208" s="161" t="s">
        <v>216</v>
      </c>
      <c r="AR208" s="161" t="s">
        <v>216</v>
      </c>
      <c r="AS208" s="161">
        <v>0.93028480871627806</v>
      </c>
      <c r="AT208" s="161" t="s">
        <v>216</v>
      </c>
      <c r="AU208" s="161" t="s">
        <v>216</v>
      </c>
      <c r="AV208" s="161" t="s">
        <v>216</v>
      </c>
      <c r="AW208" s="161" t="s">
        <v>216</v>
      </c>
      <c r="AX208" s="161">
        <v>0</v>
      </c>
      <c r="AY208" s="161" t="s">
        <v>216</v>
      </c>
      <c r="AZ208" s="161" t="s">
        <v>216</v>
      </c>
      <c r="BA208" s="161">
        <v>0</v>
      </c>
      <c r="BB208" s="161" t="s">
        <v>216</v>
      </c>
      <c r="BC208" s="161">
        <v>0.72778884387992704</v>
      </c>
      <c r="BD208" s="161">
        <v>0.43314500942390399</v>
      </c>
      <c r="BE208" s="161" t="s">
        <v>216</v>
      </c>
      <c r="BF208" s="161">
        <v>0</v>
      </c>
      <c r="BG208" s="161">
        <v>1</v>
      </c>
      <c r="BH208" s="161" t="s">
        <v>216</v>
      </c>
      <c r="BI208" s="161">
        <v>0.19839551007503001</v>
      </c>
      <c r="BJ208" s="161">
        <v>0</v>
      </c>
      <c r="BK208" s="161">
        <v>0.86875704531143505</v>
      </c>
      <c r="BL208" s="161">
        <v>0.43503752583767602</v>
      </c>
      <c r="BM208" s="161" t="s">
        <v>216</v>
      </c>
      <c r="BN208" s="161" t="s">
        <v>216</v>
      </c>
      <c r="BO208" s="161" t="s">
        <v>216</v>
      </c>
      <c r="BP208" s="161" t="s">
        <v>216</v>
      </c>
      <c r="BQ208" s="161" t="s">
        <v>216</v>
      </c>
      <c r="BR208" s="161" t="s">
        <v>216</v>
      </c>
      <c r="BS208" s="161" t="s">
        <v>216</v>
      </c>
      <c r="BT208" s="161">
        <v>0.71466067428261504</v>
      </c>
    </row>
    <row r="209" spans="1:72" hidden="1">
      <c r="A209" s="99" t="s">
        <v>405</v>
      </c>
      <c r="B209" s="99" t="s">
        <v>406</v>
      </c>
      <c r="C209" s="98" t="s">
        <v>453</v>
      </c>
      <c r="D209" s="100" t="s">
        <v>454</v>
      </c>
      <c r="E209" s="98" t="s">
        <v>465</v>
      </c>
      <c r="F209" s="98" t="s">
        <v>466</v>
      </c>
      <c r="G209" s="161" t="s">
        <v>216</v>
      </c>
      <c r="H209" s="161">
        <v>0</v>
      </c>
      <c r="I209" s="161">
        <v>0</v>
      </c>
      <c r="J209" s="161" t="s">
        <v>216</v>
      </c>
      <c r="K209" s="161" t="s">
        <v>216</v>
      </c>
      <c r="L209" s="161" t="s">
        <v>216</v>
      </c>
      <c r="M209" s="161">
        <v>0.391645544129055</v>
      </c>
      <c r="N209" s="161" t="s">
        <v>216</v>
      </c>
      <c r="O209" s="161">
        <v>1.11022302462516E-16</v>
      </c>
      <c r="P209" s="161" t="s">
        <v>216</v>
      </c>
      <c r="Q209" s="161" t="s">
        <v>216</v>
      </c>
      <c r="R209" s="161" t="s">
        <v>216</v>
      </c>
      <c r="S209" s="161" t="s">
        <v>216</v>
      </c>
      <c r="T209" s="161" t="s">
        <v>216</v>
      </c>
      <c r="U209" s="161" t="s">
        <v>216</v>
      </c>
      <c r="V209" s="161" t="s">
        <v>216</v>
      </c>
      <c r="W209" s="161" t="s">
        <v>216</v>
      </c>
      <c r="X209" s="161" t="s">
        <v>216</v>
      </c>
      <c r="Y209" s="161">
        <v>0</v>
      </c>
      <c r="Z209" s="161">
        <v>0</v>
      </c>
      <c r="AA209" s="161" t="s">
        <v>216</v>
      </c>
      <c r="AB209" s="161" t="s">
        <v>216</v>
      </c>
      <c r="AC209" s="161" t="s">
        <v>216</v>
      </c>
      <c r="AD209" s="161" t="s">
        <v>216</v>
      </c>
      <c r="AE209" s="161" t="s">
        <v>216</v>
      </c>
      <c r="AF209" s="161" t="s">
        <v>216</v>
      </c>
      <c r="AG209" s="161">
        <v>4.2594279427643197E-2</v>
      </c>
      <c r="AH209" s="161" t="s">
        <v>216</v>
      </c>
      <c r="AI209" s="161" t="s">
        <v>216</v>
      </c>
      <c r="AJ209" s="161">
        <v>0</v>
      </c>
      <c r="AK209" s="161" t="s">
        <v>216</v>
      </c>
      <c r="AL209" s="161" t="s">
        <v>216</v>
      </c>
      <c r="AM209" s="161" t="s">
        <v>216</v>
      </c>
      <c r="AN209" s="161" t="s">
        <v>216</v>
      </c>
      <c r="AO209" s="161" t="s">
        <v>216</v>
      </c>
      <c r="AP209" s="161">
        <v>0</v>
      </c>
      <c r="AQ209" s="161" t="s">
        <v>216</v>
      </c>
      <c r="AR209" s="161" t="s">
        <v>216</v>
      </c>
      <c r="AS209" s="161">
        <v>0</v>
      </c>
      <c r="AT209" s="161" t="s">
        <v>216</v>
      </c>
      <c r="AU209" s="161" t="s">
        <v>216</v>
      </c>
      <c r="AV209" s="161" t="s">
        <v>216</v>
      </c>
      <c r="AW209" s="161" t="s">
        <v>216</v>
      </c>
      <c r="AX209" s="161">
        <v>0</v>
      </c>
      <c r="AY209" s="161" t="s">
        <v>216</v>
      </c>
      <c r="AZ209" s="161" t="s">
        <v>216</v>
      </c>
      <c r="BA209" s="161">
        <v>0</v>
      </c>
      <c r="BB209" s="161" t="s">
        <v>216</v>
      </c>
      <c r="BC209" s="161">
        <v>0</v>
      </c>
      <c r="BD209" s="161">
        <v>0</v>
      </c>
      <c r="BE209" s="161" t="s">
        <v>216</v>
      </c>
      <c r="BF209" s="161">
        <v>0</v>
      </c>
      <c r="BG209" s="161">
        <v>0</v>
      </c>
      <c r="BH209" s="161" t="s">
        <v>216</v>
      </c>
      <c r="BI209" s="161">
        <v>0</v>
      </c>
      <c r="BJ209" s="161">
        <v>0</v>
      </c>
      <c r="BK209" s="161">
        <v>0.61394490175323102</v>
      </c>
      <c r="BL209" s="161">
        <v>0</v>
      </c>
      <c r="BM209" s="161" t="s">
        <v>216</v>
      </c>
      <c r="BN209" s="161" t="s">
        <v>216</v>
      </c>
      <c r="BO209" s="161" t="s">
        <v>216</v>
      </c>
      <c r="BP209" s="161" t="s">
        <v>216</v>
      </c>
      <c r="BQ209" s="161" t="s">
        <v>216</v>
      </c>
      <c r="BR209" s="161" t="s">
        <v>216</v>
      </c>
      <c r="BS209" s="161" t="s">
        <v>216</v>
      </c>
      <c r="BT209" s="161">
        <v>3.5178564651823598E-2</v>
      </c>
    </row>
    <row r="210" spans="1:72" hidden="1">
      <c r="A210" s="99" t="s">
        <v>405</v>
      </c>
      <c r="B210" s="99" t="s">
        <v>406</v>
      </c>
      <c r="C210" s="98" t="s">
        <v>453</v>
      </c>
      <c r="D210" s="100" t="s">
        <v>454</v>
      </c>
      <c r="E210" s="98" t="s">
        <v>467</v>
      </c>
      <c r="F210" s="98" t="s">
        <v>468</v>
      </c>
      <c r="G210" s="161" t="s">
        <v>216</v>
      </c>
      <c r="H210" s="161">
        <v>0.67206070695987996</v>
      </c>
      <c r="I210" s="161">
        <v>0</v>
      </c>
      <c r="J210" s="161" t="s">
        <v>216</v>
      </c>
      <c r="K210" s="161" t="s">
        <v>216</v>
      </c>
      <c r="L210" s="161" t="s">
        <v>216</v>
      </c>
      <c r="M210" s="161">
        <v>0.51730112705406495</v>
      </c>
      <c r="N210" s="161" t="s">
        <v>216</v>
      </c>
      <c r="O210" s="161">
        <v>0.27537886733620098</v>
      </c>
      <c r="P210" s="161" t="s">
        <v>216</v>
      </c>
      <c r="Q210" s="161" t="s">
        <v>216</v>
      </c>
      <c r="R210" s="161" t="s">
        <v>216</v>
      </c>
      <c r="S210" s="161" t="s">
        <v>216</v>
      </c>
      <c r="T210" s="161" t="s">
        <v>216</v>
      </c>
      <c r="U210" s="161" t="s">
        <v>216</v>
      </c>
      <c r="V210" s="161" t="s">
        <v>216</v>
      </c>
      <c r="W210" s="161" t="s">
        <v>216</v>
      </c>
      <c r="X210" s="161" t="s">
        <v>216</v>
      </c>
      <c r="Y210" s="161">
        <v>7.8094971883310701E-2</v>
      </c>
      <c r="Z210" s="161">
        <v>0</v>
      </c>
      <c r="AA210" s="161" t="s">
        <v>216</v>
      </c>
      <c r="AB210" s="161" t="s">
        <v>216</v>
      </c>
      <c r="AC210" s="161" t="s">
        <v>216</v>
      </c>
      <c r="AD210" s="161" t="s">
        <v>216</v>
      </c>
      <c r="AE210" s="161" t="s">
        <v>216</v>
      </c>
      <c r="AF210" s="161" t="s">
        <v>216</v>
      </c>
      <c r="AG210" s="161">
        <v>8.7371825412459997E-2</v>
      </c>
      <c r="AH210" s="161" t="s">
        <v>216</v>
      </c>
      <c r="AI210" s="161" t="s">
        <v>216</v>
      </c>
      <c r="AJ210" s="161">
        <v>0</v>
      </c>
      <c r="AK210" s="161" t="s">
        <v>216</v>
      </c>
      <c r="AL210" s="161" t="s">
        <v>216</v>
      </c>
      <c r="AM210" s="161" t="s">
        <v>216</v>
      </c>
      <c r="AN210" s="161" t="s">
        <v>216</v>
      </c>
      <c r="AO210" s="161" t="s">
        <v>216</v>
      </c>
      <c r="AP210" s="161">
        <v>0</v>
      </c>
      <c r="AQ210" s="161" t="s">
        <v>216</v>
      </c>
      <c r="AR210" s="161" t="s">
        <v>216</v>
      </c>
      <c r="AS210" s="161">
        <v>0.93028480871627806</v>
      </c>
      <c r="AT210" s="161" t="s">
        <v>216</v>
      </c>
      <c r="AU210" s="161" t="s">
        <v>216</v>
      </c>
      <c r="AV210" s="161" t="s">
        <v>216</v>
      </c>
      <c r="AW210" s="161" t="s">
        <v>216</v>
      </c>
      <c r="AX210" s="161">
        <v>0</v>
      </c>
      <c r="AY210" s="161" t="s">
        <v>216</v>
      </c>
      <c r="AZ210" s="161" t="s">
        <v>216</v>
      </c>
      <c r="BA210" s="161">
        <v>0</v>
      </c>
      <c r="BB210" s="161" t="s">
        <v>216</v>
      </c>
      <c r="BC210" s="161">
        <v>0.90083261059295305</v>
      </c>
      <c r="BD210" s="161">
        <v>0</v>
      </c>
      <c r="BE210" s="161" t="s">
        <v>216</v>
      </c>
      <c r="BF210" s="161">
        <v>0</v>
      </c>
      <c r="BG210" s="161">
        <v>0</v>
      </c>
      <c r="BH210" s="161" t="s">
        <v>216</v>
      </c>
      <c r="BI210" s="161">
        <v>0.19839551007503001</v>
      </c>
      <c r="BJ210" s="161">
        <v>0</v>
      </c>
      <c r="BK210" s="161">
        <v>9.2992022376334693E-2</v>
      </c>
      <c r="BL210" s="161">
        <v>0</v>
      </c>
      <c r="BM210" s="161" t="s">
        <v>216</v>
      </c>
      <c r="BN210" s="161" t="s">
        <v>216</v>
      </c>
      <c r="BO210" s="161" t="s">
        <v>216</v>
      </c>
      <c r="BP210" s="161" t="s">
        <v>216</v>
      </c>
      <c r="BQ210" s="161" t="s">
        <v>216</v>
      </c>
      <c r="BR210" s="161" t="s">
        <v>216</v>
      </c>
      <c r="BS210" s="161" t="s">
        <v>216</v>
      </c>
      <c r="BT210" s="161">
        <v>0.25052664606165298</v>
      </c>
    </row>
    <row r="211" spans="1:72" hidden="1">
      <c r="A211" s="99" t="s">
        <v>405</v>
      </c>
      <c r="B211" s="99" t="s">
        <v>406</v>
      </c>
      <c r="C211" s="98" t="s">
        <v>453</v>
      </c>
      <c r="D211" s="100" t="s">
        <v>454</v>
      </c>
      <c r="E211" s="98" t="s">
        <v>225</v>
      </c>
      <c r="F211" s="98" t="s">
        <v>469</v>
      </c>
      <c r="G211" s="161" t="s">
        <v>216</v>
      </c>
      <c r="H211" s="161">
        <v>0</v>
      </c>
      <c r="I211" s="161">
        <v>0</v>
      </c>
      <c r="J211" s="161" t="s">
        <v>216</v>
      </c>
      <c r="K211" s="161" t="s">
        <v>216</v>
      </c>
      <c r="L211" s="161" t="s">
        <v>216</v>
      </c>
      <c r="M211" s="161">
        <v>0</v>
      </c>
      <c r="N211" s="161" t="s">
        <v>216</v>
      </c>
      <c r="O211" s="161">
        <v>0.32085960665546798</v>
      </c>
      <c r="P211" s="161" t="s">
        <v>216</v>
      </c>
      <c r="Q211" s="161" t="s">
        <v>216</v>
      </c>
      <c r="R211" s="161" t="s">
        <v>216</v>
      </c>
      <c r="S211" s="161" t="s">
        <v>216</v>
      </c>
      <c r="T211" s="161" t="s">
        <v>216</v>
      </c>
      <c r="U211" s="161" t="s">
        <v>216</v>
      </c>
      <c r="V211" s="161" t="s">
        <v>216</v>
      </c>
      <c r="W211" s="161" t="s">
        <v>216</v>
      </c>
      <c r="X211" s="161" t="s">
        <v>216</v>
      </c>
      <c r="Y211" s="161">
        <v>7.8094971883310701E-2</v>
      </c>
      <c r="Z211" s="161">
        <v>0</v>
      </c>
      <c r="AA211" s="161" t="s">
        <v>216</v>
      </c>
      <c r="AB211" s="161" t="s">
        <v>216</v>
      </c>
      <c r="AC211" s="161" t="s">
        <v>216</v>
      </c>
      <c r="AD211" s="161" t="s">
        <v>216</v>
      </c>
      <c r="AE211" s="161" t="s">
        <v>216</v>
      </c>
      <c r="AF211" s="161" t="s">
        <v>216</v>
      </c>
      <c r="AG211" s="161">
        <v>0</v>
      </c>
      <c r="AH211" s="161" t="s">
        <v>216</v>
      </c>
      <c r="AI211" s="161" t="s">
        <v>216</v>
      </c>
      <c r="AJ211" s="161">
        <v>0.127414127533372</v>
      </c>
      <c r="AK211" s="161" t="s">
        <v>216</v>
      </c>
      <c r="AL211" s="161" t="s">
        <v>216</v>
      </c>
      <c r="AM211" s="161" t="s">
        <v>216</v>
      </c>
      <c r="AN211" s="161" t="s">
        <v>216</v>
      </c>
      <c r="AO211" s="161" t="s">
        <v>216</v>
      </c>
      <c r="AP211" s="161">
        <v>0</v>
      </c>
      <c r="AQ211" s="161" t="s">
        <v>216</v>
      </c>
      <c r="AR211" s="161" t="s">
        <v>216</v>
      </c>
      <c r="AS211" s="161">
        <v>0</v>
      </c>
      <c r="AT211" s="161" t="s">
        <v>216</v>
      </c>
      <c r="AU211" s="161" t="s">
        <v>216</v>
      </c>
      <c r="AV211" s="161" t="s">
        <v>216</v>
      </c>
      <c r="AW211" s="161" t="s">
        <v>216</v>
      </c>
      <c r="AX211" s="161">
        <v>0</v>
      </c>
      <c r="AY211" s="161" t="s">
        <v>216</v>
      </c>
      <c r="AZ211" s="161" t="s">
        <v>216</v>
      </c>
      <c r="BA211" s="161">
        <v>0</v>
      </c>
      <c r="BB211" s="161" t="s">
        <v>216</v>
      </c>
      <c r="BC211" s="161">
        <v>0.17304376671302599</v>
      </c>
      <c r="BD211" s="161">
        <v>0</v>
      </c>
      <c r="BE211" s="161" t="s">
        <v>216</v>
      </c>
      <c r="BF211" s="161">
        <v>0</v>
      </c>
      <c r="BG211" s="161">
        <v>0</v>
      </c>
      <c r="BH211" s="161" t="s">
        <v>216</v>
      </c>
      <c r="BI211" s="161">
        <v>0</v>
      </c>
      <c r="BJ211" s="161">
        <v>0</v>
      </c>
      <c r="BK211" s="161">
        <v>0</v>
      </c>
      <c r="BL211" s="161">
        <v>0</v>
      </c>
      <c r="BM211" s="161" t="s">
        <v>216</v>
      </c>
      <c r="BN211" s="161" t="s">
        <v>216</v>
      </c>
      <c r="BO211" s="161" t="s">
        <v>216</v>
      </c>
      <c r="BP211" s="161" t="s">
        <v>216</v>
      </c>
      <c r="BQ211" s="161" t="s">
        <v>216</v>
      </c>
      <c r="BR211" s="161" t="s">
        <v>216</v>
      </c>
      <c r="BS211" s="161" t="s">
        <v>216</v>
      </c>
      <c r="BT211" s="161">
        <v>1.11022302462516E-16</v>
      </c>
    </row>
    <row r="212" spans="1:72" hidden="1">
      <c r="A212" s="99" t="s">
        <v>405</v>
      </c>
      <c r="B212" s="99" t="s">
        <v>470</v>
      </c>
      <c r="C212" s="98" t="s">
        <v>471</v>
      </c>
      <c r="D212" s="100" t="s">
        <v>472</v>
      </c>
      <c r="E212" s="98" t="s">
        <v>225</v>
      </c>
      <c r="F212" s="98" t="s">
        <v>362</v>
      </c>
      <c r="G212" s="161" t="s">
        <v>216</v>
      </c>
      <c r="H212" s="161">
        <v>1.77712111967997E-2</v>
      </c>
      <c r="I212" s="161">
        <v>1.3357239742918799E-2</v>
      </c>
      <c r="J212" s="161">
        <v>5.0921277792258697E-3</v>
      </c>
      <c r="K212" s="161">
        <v>9.7482174697532502E-3</v>
      </c>
      <c r="L212" s="161">
        <v>1.7492374670499199E-2</v>
      </c>
      <c r="M212" s="161">
        <v>2.5690503255636201E-3</v>
      </c>
      <c r="N212" s="161">
        <v>2.6544244292046101E-2</v>
      </c>
      <c r="O212" s="161" t="s">
        <v>216</v>
      </c>
      <c r="P212" s="161">
        <v>2.5707844716967399E-2</v>
      </c>
      <c r="Q212" s="161">
        <v>3.6283085718880498E-4</v>
      </c>
      <c r="R212" s="161">
        <v>2.0119030904433899E-2</v>
      </c>
      <c r="S212" s="161">
        <v>6.96763927385129E-3</v>
      </c>
      <c r="T212" s="161" t="s">
        <v>216</v>
      </c>
      <c r="U212" s="161">
        <v>3.5352509383393203E-2</v>
      </c>
      <c r="V212" s="161" t="s">
        <v>216</v>
      </c>
      <c r="W212" s="161" t="s">
        <v>216</v>
      </c>
      <c r="X212" s="161">
        <v>1.2719883069585099E-2</v>
      </c>
      <c r="Y212" s="161" t="s">
        <v>216</v>
      </c>
      <c r="Z212" s="161">
        <v>3.21474441241692E-2</v>
      </c>
      <c r="AA212" s="161">
        <v>5.2668539297114096E-3</v>
      </c>
      <c r="AB212" s="161">
        <v>2.4854574298534E-2</v>
      </c>
      <c r="AC212" s="161" t="s">
        <v>216</v>
      </c>
      <c r="AD212" s="161" t="s">
        <v>216</v>
      </c>
      <c r="AE212" s="161">
        <v>1.3657546295828899E-2</v>
      </c>
      <c r="AF212" s="161">
        <v>1.45452526870704E-2</v>
      </c>
      <c r="AG212" s="161">
        <v>1.08113543241838E-2</v>
      </c>
      <c r="AH212" s="161" t="s">
        <v>216</v>
      </c>
      <c r="AI212" s="161">
        <v>2.01190124565097E-2</v>
      </c>
      <c r="AJ212" s="161">
        <v>5.7735685823441596E-3</v>
      </c>
      <c r="AK212" s="161">
        <v>9.3760432561329592E-3</v>
      </c>
      <c r="AL212" s="161">
        <v>1.4166972058577599E-2</v>
      </c>
      <c r="AM212" s="161" t="s">
        <v>216</v>
      </c>
      <c r="AN212" s="161">
        <v>1.7815173704343702E-2</v>
      </c>
      <c r="AO212" s="161">
        <v>0.133016501811767</v>
      </c>
      <c r="AP212" s="161">
        <v>9.0471385892840095E-2</v>
      </c>
      <c r="AQ212" s="161">
        <v>0.10390640630579399</v>
      </c>
      <c r="AR212" s="161">
        <v>6.9162604214546895E-4</v>
      </c>
      <c r="AS212" s="161">
        <v>2.1404175227272299E-2</v>
      </c>
      <c r="AT212" s="161">
        <v>9.2122551793221603E-3</v>
      </c>
      <c r="AU212" s="161">
        <v>1.01202215140758E-2</v>
      </c>
      <c r="AV212" s="161">
        <v>1.6221918378655699E-2</v>
      </c>
      <c r="AW212" s="161">
        <v>1.3849369032853599E-3</v>
      </c>
      <c r="AX212" s="161" t="s">
        <v>216</v>
      </c>
      <c r="AY212" s="161" t="s">
        <v>216</v>
      </c>
      <c r="AZ212" s="161" t="s">
        <v>216</v>
      </c>
      <c r="BA212" s="161">
        <v>2.57523323517734E-3</v>
      </c>
      <c r="BB212" s="161">
        <v>4.1445497099930201E-2</v>
      </c>
      <c r="BC212" s="161">
        <v>2.3024053211474502E-3</v>
      </c>
      <c r="BD212" s="161">
        <v>2.7045907501186999E-2</v>
      </c>
      <c r="BE212" s="161" t="s">
        <v>216</v>
      </c>
      <c r="BF212" s="161">
        <v>1.8251769772978599E-2</v>
      </c>
      <c r="BG212" s="161">
        <v>3.00373535559126E-2</v>
      </c>
      <c r="BH212" s="161">
        <v>2.2295803231252399E-2</v>
      </c>
      <c r="BI212" s="161">
        <v>5.7677857682125104E-4</v>
      </c>
      <c r="BJ212" s="161" t="s">
        <v>216</v>
      </c>
      <c r="BK212" s="161">
        <v>2.2749608164053001E-3</v>
      </c>
      <c r="BL212" s="161" t="s">
        <v>216</v>
      </c>
      <c r="BM212" s="161" t="s">
        <v>216</v>
      </c>
      <c r="BN212" s="161" t="s">
        <v>216</v>
      </c>
      <c r="BO212" s="161" t="s">
        <v>216</v>
      </c>
      <c r="BP212" s="161">
        <v>6.7476545692205002E-3</v>
      </c>
      <c r="BQ212" s="161">
        <v>1.73687604930804E-2</v>
      </c>
      <c r="BR212" s="161" t="s">
        <v>216</v>
      </c>
      <c r="BS212" s="161">
        <v>9.7971969240626695E-3</v>
      </c>
      <c r="BT212" s="161">
        <v>2.08127373937738E-2</v>
      </c>
    </row>
    <row r="213" spans="1:72" hidden="1">
      <c r="A213" s="99" t="s">
        <v>405</v>
      </c>
      <c r="B213" s="99" t="s">
        <v>470</v>
      </c>
      <c r="C213" s="98" t="s">
        <v>471</v>
      </c>
      <c r="D213" s="100" t="s">
        <v>472</v>
      </c>
      <c r="E213" s="98" t="s">
        <v>473</v>
      </c>
      <c r="F213" s="98" t="s">
        <v>474</v>
      </c>
      <c r="G213" s="161">
        <v>0.63494319577716796</v>
      </c>
      <c r="H213" s="161">
        <v>0.15020804799696799</v>
      </c>
      <c r="I213" s="161">
        <v>0.27450252386086899</v>
      </c>
      <c r="J213" s="161">
        <v>0.39162351855229299</v>
      </c>
      <c r="K213" s="161">
        <v>0.36184244846642399</v>
      </c>
      <c r="L213" s="161">
        <v>9.67072382935419E-2</v>
      </c>
      <c r="M213" s="161">
        <v>0.155811335531191</v>
      </c>
      <c r="N213" s="161">
        <v>5.6917097227454402E-2</v>
      </c>
      <c r="O213" s="161">
        <v>0.285774020649186</v>
      </c>
      <c r="P213" s="161">
        <v>0.24074202474067699</v>
      </c>
      <c r="Q213" s="161">
        <v>1.32955324386233E-2</v>
      </c>
      <c r="R213" s="161">
        <v>0.33847416420222298</v>
      </c>
      <c r="S213" s="161">
        <v>0.17266948574823099</v>
      </c>
      <c r="T213" s="161">
        <v>0.104895336522489</v>
      </c>
      <c r="U213" s="161">
        <v>0.161421897942404</v>
      </c>
      <c r="V213" s="161">
        <v>8.4707039989300903E-2</v>
      </c>
      <c r="W213" s="161">
        <v>0.29547152909434798</v>
      </c>
      <c r="X213" s="161">
        <v>0.19976073230916899</v>
      </c>
      <c r="Y213" s="161">
        <v>0.40115230963849702</v>
      </c>
      <c r="Z213" s="161">
        <v>4.2567053535177202E-2</v>
      </c>
      <c r="AA213" s="161">
        <v>0.106426139371346</v>
      </c>
      <c r="AB213" s="161">
        <v>0.11965484479154399</v>
      </c>
      <c r="AC213" s="161">
        <v>0.35085660508372801</v>
      </c>
      <c r="AD213" s="161">
        <v>0.23205691705290399</v>
      </c>
      <c r="AE213" s="161">
        <v>0.19668530179489099</v>
      </c>
      <c r="AF213" s="161">
        <v>0.20079493689101499</v>
      </c>
      <c r="AG213" s="161">
        <v>0.143525376900318</v>
      </c>
      <c r="AH213" s="161">
        <v>0.25878215002657001</v>
      </c>
      <c r="AI213" s="161">
        <v>0.202966948433074</v>
      </c>
      <c r="AJ213" s="161">
        <v>4.0773415281891399E-2</v>
      </c>
      <c r="AK213" s="161">
        <v>0.267824222607144</v>
      </c>
      <c r="AL213" s="161">
        <v>0.111547841690703</v>
      </c>
      <c r="AM213" s="161">
        <v>0.173671166871434</v>
      </c>
      <c r="AN213" s="161">
        <v>0.22305555619714201</v>
      </c>
      <c r="AO213" s="161">
        <v>0.13060383084309499</v>
      </c>
      <c r="AP213" s="161">
        <v>0.27633353580518899</v>
      </c>
      <c r="AQ213" s="161">
        <v>0.21124312755344399</v>
      </c>
      <c r="AR213" s="161">
        <v>0.41971882444108699</v>
      </c>
      <c r="AS213" s="161">
        <v>0.22240493511811199</v>
      </c>
      <c r="AT213" s="161">
        <v>0.35846725904569199</v>
      </c>
      <c r="AU213" s="161">
        <v>0.34874220492125002</v>
      </c>
      <c r="AV213" s="161">
        <v>0.251395486906552</v>
      </c>
      <c r="AW213" s="161">
        <v>0.337633763928532</v>
      </c>
      <c r="AX213" s="161">
        <v>9.9639486943758293E-2</v>
      </c>
      <c r="AY213" s="161">
        <v>0.348119474101099</v>
      </c>
      <c r="AZ213" s="161">
        <v>0.75568136663161101</v>
      </c>
      <c r="BA213" s="161">
        <v>2.78696664132831E-2</v>
      </c>
      <c r="BB213" s="161">
        <v>0.16636190858215699</v>
      </c>
      <c r="BC213" s="161">
        <v>0.25106074231139403</v>
      </c>
      <c r="BD213" s="161">
        <v>6.5298002318429693E-2</v>
      </c>
      <c r="BE213" s="161">
        <v>0.42340182648896901</v>
      </c>
      <c r="BF213" s="161">
        <v>0.79344996682482305</v>
      </c>
      <c r="BG213" s="161">
        <v>0.13226347117575599</v>
      </c>
      <c r="BH213" s="161">
        <v>0.29147439887759502</v>
      </c>
      <c r="BI213" s="161">
        <v>0.36355533802095003</v>
      </c>
      <c r="BJ213" s="161">
        <v>0.17273431111809401</v>
      </c>
      <c r="BK213" s="161">
        <v>3.1432411113868998E-2</v>
      </c>
      <c r="BL213" s="161">
        <v>0.20071269314808199</v>
      </c>
      <c r="BM213" s="161">
        <v>0.29155363315761801</v>
      </c>
      <c r="BN213" s="161">
        <v>0.25365416603993202</v>
      </c>
      <c r="BO213" s="161">
        <v>4.8298866492248703E-2</v>
      </c>
      <c r="BP213" s="161">
        <v>0.31716241628416397</v>
      </c>
      <c r="BQ213" s="161">
        <v>0.20592254986661601</v>
      </c>
      <c r="BR213" s="161">
        <v>0.12888557490074801</v>
      </c>
      <c r="BS213" s="161">
        <v>0.28622240441705099</v>
      </c>
      <c r="BT213" s="161">
        <v>0.140177308281172</v>
      </c>
    </row>
    <row r="214" spans="1:72" hidden="1">
      <c r="A214" s="99" t="s">
        <v>405</v>
      </c>
      <c r="B214" s="99" t="s">
        <v>470</v>
      </c>
      <c r="C214" s="98" t="s">
        <v>471</v>
      </c>
      <c r="D214" s="100" t="s">
        <v>472</v>
      </c>
      <c r="E214" s="98" t="s">
        <v>475</v>
      </c>
      <c r="F214" s="98" t="s">
        <v>476</v>
      </c>
      <c r="G214" s="161">
        <v>0.109916222570152</v>
      </c>
      <c r="H214" s="161">
        <v>3.7369262054084501E-2</v>
      </c>
      <c r="I214" s="161">
        <v>7.8970216719559099E-3</v>
      </c>
      <c r="J214" s="161">
        <v>7.8841604437704299E-2</v>
      </c>
      <c r="K214" s="161">
        <v>9.7482174697532502E-3</v>
      </c>
      <c r="L214" s="161" t="s">
        <v>216</v>
      </c>
      <c r="M214" s="161">
        <v>1.0462656430837E-3</v>
      </c>
      <c r="N214" s="161">
        <v>1.02639296200304E-2</v>
      </c>
      <c r="O214" s="161">
        <v>0.110872343045368</v>
      </c>
      <c r="P214" s="161" t="s">
        <v>216</v>
      </c>
      <c r="Q214" s="161">
        <v>3.4823026697563299E-3</v>
      </c>
      <c r="R214" s="161">
        <v>2.7032961417782501E-2</v>
      </c>
      <c r="S214" s="161">
        <v>1.3798059093402501E-2</v>
      </c>
      <c r="T214" s="161">
        <v>1.0565712772582499E-2</v>
      </c>
      <c r="U214" s="161">
        <v>1.7350290395676499E-2</v>
      </c>
      <c r="V214" s="161">
        <v>5.5839812854459901E-2</v>
      </c>
      <c r="W214" s="161">
        <v>2.2288488998790899E-2</v>
      </c>
      <c r="X214" s="161" t="s">
        <v>216</v>
      </c>
      <c r="Y214" s="161">
        <v>6.2273417434330703E-3</v>
      </c>
      <c r="Z214" s="161">
        <v>5.1232092245369603E-3</v>
      </c>
      <c r="AA214" s="161" t="s">
        <v>216</v>
      </c>
      <c r="AB214" s="161" t="s">
        <v>216</v>
      </c>
      <c r="AC214" s="161" t="s">
        <v>216</v>
      </c>
      <c r="AD214" s="161">
        <v>3.3356368502508803E-2</v>
      </c>
      <c r="AE214" s="161">
        <v>1.3657546295828899E-2</v>
      </c>
      <c r="AF214" s="161">
        <v>1.2909386758594399E-2</v>
      </c>
      <c r="AG214" s="161">
        <v>4.0769078423427496E-3</v>
      </c>
      <c r="AH214" s="161">
        <v>1.1147865363259801E-2</v>
      </c>
      <c r="AI214" s="161">
        <v>6.4785370463538803E-3</v>
      </c>
      <c r="AJ214" s="161">
        <v>3.4041113278685401E-3</v>
      </c>
      <c r="AK214" s="161" t="s">
        <v>216</v>
      </c>
      <c r="AL214" s="161" t="s">
        <v>216</v>
      </c>
      <c r="AM214" s="161" t="s">
        <v>216</v>
      </c>
      <c r="AN214" s="161" t="s">
        <v>216</v>
      </c>
      <c r="AO214" s="161">
        <v>4.6272866859078301E-3</v>
      </c>
      <c r="AP214" s="161" t="s">
        <v>216</v>
      </c>
      <c r="AQ214" s="161" t="s">
        <v>216</v>
      </c>
      <c r="AR214" s="161" t="s">
        <v>216</v>
      </c>
      <c r="AS214" s="161" t="s">
        <v>216</v>
      </c>
      <c r="AT214" s="161">
        <v>3.2050647337484799E-2</v>
      </c>
      <c r="AU214" s="161">
        <v>1.6632960176630799E-2</v>
      </c>
      <c r="AV214" s="161" t="s">
        <v>216</v>
      </c>
      <c r="AW214" s="161">
        <v>3.42561239734754E-3</v>
      </c>
      <c r="AX214" s="161">
        <v>2.0893027997572901E-2</v>
      </c>
      <c r="AY214" s="161" t="s">
        <v>216</v>
      </c>
      <c r="AZ214" s="161">
        <v>4.36965435060006E-2</v>
      </c>
      <c r="BA214" s="161">
        <v>8.6955190652969905E-3</v>
      </c>
      <c r="BB214" s="161">
        <v>1.19487558525509E-2</v>
      </c>
      <c r="BC214" s="161">
        <v>1.4780931016024901E-2</v>
      </c>
      <c r="BD214" s="161">
        <v>2.75041311632893E-2</v>
      </c>
      <c r="BE214" s="161">
        <v>3.0952380950544499E-2</v>
      </c>
      <c r="BF214" s="161">
        <v>3.0971659926882299E-2</v>
      </c>
      <c r="BG214" s="161">
        <v>2.3736371680056E-2</v>
      </c>
      <c r="BH214" s="161">
        <v>1.07554246441251E-2</v>
      </c>
      <c r="BI214" s="161">
        <v>9.2402864836908707E-3</v>
      </c>
      <c r="BJ214" s="161">
        <v>1.6045379785380801E-2</v>
      </c>
      <c r="BK214" s="161" t="s">
        <v>216</v>
      </c>
      <c r="BL214" s="161">
        <v>5.06567279188678E-2</v>
      </c>
      <c r="BM214" s="161">
        <v>9.5164148258255393E-2</v>
      </c>
      <c r="BN214" s="161" t="s">
        <v>216</v>
      </c>
      <c r="BO214" s="161">
        <v>6.1427460122100201E-2</v>
      </c>
      <c r="BP214" s="161" t="s">
        <v>216</v>
      </c>
      <c r="BQ214" s="161" t="s">
        <v>216</v>
      </c>
      <c r="BR214" s="161">
        <v>5.4324001793630804E-3</v>
      </c>
      <c r="BS214" s="161" t="s">
        <v>216</v>
      </c>
      <c r="BT214" s="161">
        <v>3.1832314720082302E-3</v>
      </c>
    </row>
    <row r="215" spans="1:72" hidden="1">
      <c r="A215" s="99" t="s">
        <v>405</v>
      </c>
      <c r="B215" s="99" t="s">
        <v>470</v>
      </c>
      <c r="C215" s="98" t="s">
        <v>471</v>
      </c>
      <c r="D215" s="100" t="s">
        <v>472</v>
      </c>
      <c r="E215" s="98" t="s">
        <v>477</v>
      </c>
      <c r="F215" s="98" t="s">
        <v>478</v>
      </c>
      <c r="G215" s="161">
        <v>1.5138085689803999E-2</v>
      </c>
      <c r="H215" s="161">
        <v>4.6683307430676398E-2</v>
      </c>
      <c r="I215" s="161">
        <v>5.7790715482032302E-4</v>
      </c>
      <c r="J215" s="161">
        <v>3.62958718661775E-3</v>
      </c>
      <c r="K215" s="161">
        <v>7.7617694806792802E-3</v>
      </c>
      <c r="L215" s="161">
        <v>3.59786011278274E-2</v>
      </c>
      <c r="M215" s="161">
        <v>1.18870226650927E-3</v>
      </c>
      <c r="N215" s="161">
        <v>4.0566959914366402E-2</v>
      </c>
      <c r="O215" s="161">
        <v>6.8987159185055404E-3</v>
      </c>
      <c r="P215" s="161">
        <v>1.6370214664070799E-2</v>
      </c>
      <c r="Q215" s="161" t="s">
        <v>216</v>
      </c>
      <c r="R215" s="161">
        <v>4.6727424552797402E-2</v>
      </c>
      <c r="S215" s="161">
        <v>3.5241466806523502E-3</v>
      </c>
      <c r="T215" s="161">
        <v>2.0216448068789999E-2</v>
      </c>
      <c r="U215" s="161">
        <v>3.2746172719705501E-2</v>
      </c>
      <c r="V215" s="161">
        <v>2.4601683173618698E-2</v>
      </c>
      <c r="W215" s="161">
        <v>2.0518298494241999E-2</v>
      </c>
      <c r="X215" s="161">
        <v>1.6453820691740201E-2</v>
      </c>
      <c r="Y215" s="161">
        <v>1.6372526952122799E-2</v>
      </c>
      <c r="Z215" s="161" t="s">
        <v>216</v>
      </c>
      <c r="AA215" s="161">
        <v>4.9767440229591599E-2</v>
      </c>
      <c r="AB215" s="161">
        <v>2.4854574298534E-2</v>
      </c>
      <c r="AC215" s="161">
        <v>6.7076788984347102E-2</v>
      </c>
      <c r="AD215" s="161">
        <v>2.2258567534071998E-2</v>
      </c>
      <c r="AE215" s="161">
        <v>5.86506086662772E-2</v>
      </c>
      <c r="AF215" s="161">
        <v>8.7527341763094499E-2</v>
      </c>
      <c r="AG215" s="161">
        <v>1.6203486844070698E-2</v>
      </c>
      <c r="AH215" s="161">
        <v>9.6898573390088798E-4</v>
      </c>
      <c r="AI215" s="161">
        <v>6.3259633854081995E-2</v>
      </c>
      <c r="AJ215" s="161">
        <v>7.87271744029777E-3</v>
      </c>
      <c r="AK215" s="161" t="s">
        <v>216</v>
      </c>
      <c r="AL215" s="161">
        <v>9.9129012053314706E-3</v>
      </c>
      <c r="AM215" s="161">
        <v>1.3473611649246601E-2</v>
      </c>
      <c r="AN215" s="161">
        <v>1.32048865036832E-2</v>
      </c>
      <c r="AO215" s="161" t="s">
        <v>216</v>
      </c>
      <c r="AP215" s="161" t="s">
        <v>216</v>
      </c>
      <c r="AQ215" s="161">
        <v>2.5560642206557401E-2</v>
      </c>
      <c r="AR215" s="161" t="s">
        <v>216</v>
      </c>
      <c r="AS215" s="161">
        <v>2.04496830735546E-3</v>
      </c>
      <c r="AT215" s="161">
        <v>8.9829284345289192E-3</v>
      </c>
      <c r="AU215" s="161">
        <v>2.33919572860419E-2</v>
      </c>
      <c r="AV215" s="161">
        <v>3.5927542423337899E-2</v>
      </c>
      <c r="AW215" s="161">
        <v>1.1546905822283999E-2</v>
      </c>
      <c r="AX215" s="161">
        <v>5.16474988300741E-2</v>
      </c>
      <c r="AY215" s="161">
        <v>2.73652823705938E-2</v>
      </c>
      <c r="AZ215" s="161" t="s">
        <v>216</v>
      </c>
      <c r="BA215" s="161" t="s">
        <v>216</v>
      </c>
      <c r="BB215" s="161">
        <v>6.9290465670866098E-3</v>
      </c>
      <c r="BC215" s="161">
        <v>4.0606615375844797E-3</v>
      </c>
      <c r="BD215" s="161" t="s">
        <v>216</v>
      </c>
      <c r="BE215" s="161">
        <v>1.1187214610349199E-2</v>
      </c>
      <c r="BF215" s="161" t="s">
        <v>216</v>
      </c>
      <c r="BG215" s="161">
        <v>1.00685987438847E-2</v>
      </c>
      <c r="BH215" s="161">
        <v>4.8461954097099198E-2</v>
      </c>
      <c r="BI215" s="161">
        <v>0.12197907121858199</v>
      </c>
      <c r="BJ215" s="161">
        <v>3.7181215339320901E-2</v>
      </c>
      <c r="BK215" s="161">
        <v>3.07545932381724E-3</v>
      </c>
      <c r="BL215" s="161">
        <v>3.5539394529654901E-3</v>
      </c>
      <c r="BM215" s="161">
        <v>3.7574455414138799E-2</v>
      </c>
      <c r="BN215" s="161" t="s">
        <v>216</v>
      </c>
      <c r="BO215" s="161">
        <v>3.0628603964854399E-2</v>
      </c>
      <c r="BP215" s="161">
        <v>1.8727022373679E-2</v>
      </c>
      <c r="BQ215" s="161">
        <v>1.2918912760410199E-2</v>
      </c>
      <c r="BR215" s="161">
        <v>3.8403172768101998E-2</v>
      </c>
      <c r="BS215" s="161">
        <v>9.4095506026058793E-3</v>
      </c>
      <c r="BT215" s="161">
        <v>1.50213354742767E-2</v>
      </c>
    </row>
    <row r="216" spans="1:72" hidden="1">
      <c r="A216" s="99" t="s">
        <v>405</v>
      </c>
      <c r="B216" s="99" t="s">
        <v>470</v>
      </c>
      <c r="C216" s="98" t="s">
        <v>471</v>
      </c>
      <c r="D216" s="100" t="s">
        <v>472</v>
      </c>
      <c r="E216" s="98" t="s">
        <v>479</v>
      </c>
      <c r="F216" s="98" t="s">
        <v>480</v>
      </c>
      <c r="G216" s="161">
        <v>5.9330946717631401E-2</v>
      </c>
      <c r="H216" s="161">
        <v>0.14515609025753401</v>
      </c>
      <c r="I216" s="161">
        <v>0.15607229482552601</v>
      </c>
      <c r="J216" s="161">
        <v>0.13712837308794701</v>
      </c>
      <c r="K216" s="161">
        <v>9.9145671525949997E-2</v>
      </c>
      <c r="L216" s="161">
        <v>2.0858130702043901E-2</v>
      </c>
      <c r="M216" s="161">
        <v>0.31223617592895297</v>
      </c>
      <c r="N216" s="161">
        <v>0.243238840033835</v>
      </c>
      <c r="O216" s="161">
        <v>0.332361588279939</v>
      </c>
      <c r="P216" s="161">
        <v>3.4678220297796797E-2</v>
      </c>
      <c r="Q216" s="161">
        <v>0.212889901529942</v>
      </c>
      <c r="R216" s="161">
        <v>0.13513971018775101</v>
      </c>
      <c r="S216" s="161">
        <v>0.51650778112602402</v>
      </c>
      <c r="T216" s="161">
        <v>0.116742553536132</v>
      </c>
      <c r="U216" s="161">
        <v>0.223665996049183</v>
      </c>
      <c r="V216" s="161">
        <v>8.2076834064270798E-2</v>
      </c>
      <c r="W216" s="161">
        <v>0.26990118387804202</v>
      </c>
      <c r="X216" s="161">
        <v>6.7726608218932394E-2</v>
      </c>
      <c r="Y216" s="161">
        <v>0.25982329899748502</v>
      </c>
      <c r="Z216" s="161">
        <v>0.17151026573983799</v>
      </c>
      <c r="AA216" s="161">
        <v>5.9470304976008602E-2</v>
      </c>
      <c r="AB216" s="161">
        <v>0.130136630379244</v>
      </c>
      <c r="AC216" s="161">
        <v>0.17884125176883001</v>
      </c>
      <c r="AD216" s="161">
        <v>0.37495480523939501</v>
      </c>
      <c r="AE216" s="161">
        <v>0.100446016214341</v>
      </c>
      <c r="AF216" s="161">
        <v>0.18006625925925501</v>
      </c>
      <c r="AG216" s="161">
        <v>0.29567350388573299</v>
      </c>
      <c r="AH216" s="161">
        <v>0.27639023392796702</v>
      </c>
      <c r="AI216" s="161">
        <v>0.230632857045551</v>
      </c>
      <c r="AJ216" s="161">
        <v>0.35815323525119802</v>
      </c>
      <c r="AK216" s="161">
        <v>0.106104341376244</v>
      </c>
      <c r="AL216" s="161">
        <v>0.14947979208999801</v>
      </c>
      <c r="AM216" s="161">
        <v>0.127123402150431</v>
      </c>
      <c r="AN216" s="161">
        <v>0.15482090089700701</v>
      </c>
      <c r="AO216" s="161">
        <v>7.1950282636997404E-2</v>
      </c>
      <c r="AP216" s="161">
        <v>5.6176389557176997E-3</v>
      </c>
      <c r="AQ216" s="161">
        <v>0.16342472707637401</v>
      </c>
      <c r="AR216" s="161">
        <v>0.103180690224165</v>
      </c>
      <c r="AS216" s="161">
        <v>6.6099032078153902E-2</v>
      </c>
      <c r="AT216" s="161">
        <v>0.100180632417503</v>
      </c>
      <c r="AU216" s="161">
        <v>0.26571204807336102</v>
      </c>
      <c r="AV216" s="161">
        <v>4.1029661265394202E-2</v>
      </c>
      <c r="AW216" s="161">
        <v>0.111343498248607</v>
      </c>
      <c r="AX216" s="161">
        <v>0.34424100089999199</v>
      </c>
      <c r="AY216" s="161">
        <v>0.17585260714111101</v>
      </c>
      <c r="AZ216" s="161">
        <v>8.2699585735226205E-2</v>
      </c>
      <c r="BA216" s="161">
        <v>0.16787470738836899</v>
      </c>
      <c r="BB216" s="161">
        <v>0.22927565166816399</v>
      </c>
      <c r="BC216" s="161">
        <v>0.27257428147908103</v>
      </c>
      <c r="BD216" s="161">
        <v>0.14755060360972599</v>
      </c>
      <c r="BE216" s="161">
        <v>0.20713198521012499</v>
      </c>
      <c r="BF216" s="161">
        <v>5.0754682771061502E-2</v>
      </c>
      <c r="BG216" s="161">
        <v>0.21930568211821999</v>
      </c>
      <c r="BH216" s="161">
        <v>0.183026494315192</v>
      </c>
      <c r="BI216" s="161">
        <v>0.13947241362728199</v>
      </c>
      <c r="BJ216" s="161">
        <v>5.9641183131664999E-2</v>
      </c>
      <c r="BK216" s="161">
        <v>0.47372300265231998</v>
      </c>
      <c r="BL216" s="161">
        <v>1.7060486010680401E-2</v>
      </c>
      <c r="BM216" s="161">
        <v>0.36571990035705498</v>
      </c>
      <c r="BN216" s="161">
        <v>5.8009138930554101E-2</v>
      </c>
      <c r="BO216" s="161">
        <v>2.0813108371399599E-2</v>
      </c>
      <c r="BP216" s="161">
        <v>0.22118780253789699</v>
      </c>
      <c r="BQ216" s="161">
        <v>2.60531407396206E-2</v>
      </c>
      <c r="BR216" s="161">
        <v>0.142751081740038</v>
      </c>
      <c r="BS216" s="161">
        <v>0.21531891574217399</v>
      </c>
      <c r="BT216" s="161">
        <v>0.35856675522442299</v>
      </c>
    </row>
    <row r="217" spans="1:72" hidden="1">
      <c r="A217" s="99" t="s">
        <v>405</v>
      </c>
      <c r="B217" s="99" t="s">
        <v>470</v>
      </c>
      <c r="C217" s="98" t="s">
        <v>471</v>
      </c>
      <c r="D217" s="100" t="s">
        <v>472</v>
      </c>
      <c r="E217" s="98" t="s">
        <v>481</v>
      </c>
      <c r="F217" s="98" t="s">
        <v>482</v>
      </c>
      <c r="G217" s="161">
        <v>0.18067154924524401</v>
      </c>
      <c r="H217" s="161">
        <v>0.60281208106393702</v>
      </c>
      <c r="I217" s="161">
        <v>0.49003829867404702</v>
      </c>
      <c r="J217" s="161">
        <v>0.383684788956212</v>
      </c>
      <c r="K217" s="161">
        <v>0.51175367558744</v>
      </c>
      <c r="L217" s="161">
        <v>0.82896365520608795</v>
      </c>
      <c r="M217" s="161">
        <v>0.52714847030469902</v>
      </c>
      <c r="N217" s="161">
        <v>0.62246892891226802</v>
      </c>
      <c r="O217" s="161">
        <v>0.26270347089044299</v>
      </c>
      <c r="P217" s="161">
        <v>0.68250169558048801</v>
      </c>
      <c r="Q217" s="161">
        <v>0.76795341220105295</v>
      </c>
      <c r="R217" s="161">
        <v>0.43250670873501201</v>
      </c>
      <c r="S217" s="161">
        <v>0.28359731292413998</v>
      </c>
      <c r="T217" s="161">
        <v>0.74757994910000602</v>
      </c>
      <c r="U217" s="161">
        <v>0.52946313350963803</v>
      </c>
      <c r="V217" s="161">
        <v>0.75277462991834998</v>
      </c>
      <c r="W217" s="161">
        <v>0.36571734823938701</v>
      </c>
      <c r="X217" s="161">
        <v>0.70333895571057303</v>
      </c>
      <c r="Y217" s="161">
        <v>0.30535741863377103</v>
      </c>
      <c r="Z217" s="161">
        <v>0.74320980393866498</v>
      </c>
      <c r="AA217" s="161">
        <v>0.77069245571687905</v>
      </c>
      <c r="AB217" s="161">
        <v>0.70049937623214298</v>
      </c>
      <c r="AC217" s="161">
        <v>0.40322535416309502</v>
      </c>
      <c r="AD217" s="161">
        <v>0.323217976772391</v>
      </c>
      <c r="AE217" s="161">
        <v>0.61690298073283301</v>
      </c>
      <c r="AF217" s="161">
        <v>0.50415682264097095</v>
      </c>
      <c r="AG217" s="161">
        <v>0.52905952608596296</v>
      </c>
      <c r="AH217" s="161">
        <v>0.45271076494830198</v>
      </c>
      <c r="AI217" s="161">
        <v>0.47539241461694298</v>
      </c>
      <c r="AJ217" s="161">
        <v>0.58402295211639998</v>
      </c>
      <c r="AK217" s="161">
        <v>0.61569733894182299</v>
      </c>
      <c r="AL217" s="161">
        <v>0.71489249295539004</v>
      </c>
      <c r="AM217" s="161">
        <v>0.68573181932888905</v>
      </c>
      <c r="AN217" s="161">
        <v>0.59110348269782398</v>
      </c>
      <c r="AO217" s="161">
        <v>0.65496701047998895</v>
      </c>
      <c r="AP217" s="161">
        <v>0.62757743934625299</v>
      </c>
      <c r="AQ217" s="161">
        <v>0.49586509685782998</v>
      </c>
      <c r="AR217" s="161">
        <v>0.47640885929260202</v>
      </c>
      <c r="AS217" s="161">
        <v>0.68804688926910595</v>
      </c>
      <c r="AT217" s="161">
        <v>0.49110627758546899</v>
      </c>
      <c r="AU217" s="161">
        <v>0.31851217963767903</v>
      </c>
      <c r="AV217" s="161">
        <v>0.65542539102606101</v>
      </c>
      <c r="AW217" s="161">
        <v>0.53466528269994396</v>
      </c>
      <c r="AX217" s="161">
        <v>0.48357898532860299</v>
      </c>
      <c r="AY217" s="161">
        <v>0.44335540767162301</v>
      </c>
      <c r="AZ217" s="161">
        <v>0.117922504127162</v>
      </c>
      <c r="BA217" s="161">
        <v>0.79298487389787398</v>
      </c>
      <c r="BB217" s="161">
        <v>0.54403914023011102</v>
      </c>
      <c r="BC217" s="161">
        <v>0.45522097833476799</v>
      </c>
      <c r="BD217" s="161">
        <v>0.73260135540736804</v>
      </c>
      <c r="BE217" s="161">
        <v>0.32732659274001202</v>
      </c>
      <c r="BF217" s="161">
        <v>0.106571920704255</v>
      </c>
      <c r="BG217" s="161">
        <v>0.58458852272617001</v>
      </c>
      <c r="BH217" s="161">
        <v>0.42524194659709702</v>
      </c>
      <c r="BI217" s="161">
        <v>0.36517611207267398</v>
      </c>
      <c r="BJ217" s="161">
        <v>0.69896535543100602</v>
      </c>
      <c r="BK217" s="161">
        <v>0.47688062076787702</v>
      </c>
      <c r="BL217" s="161">
        <v>0.72801615346940496</v>
      </c>
      <c r="BM217" s="161">
        <v>0.209987862812933</v>
      </c>
      <c r="BN217" s="161">
        <v>0.688336695029514</v>
      </c>
      <c r="BO217" s="161">
        <v>0.83883196104939695</v>
      </c>
      <c r="BP217" s="161">
        <v>0.41741272344726799</v>
      </c>
      <c r="BQ217" s="161">
        <v>0.73773663614027296</v>
      </c>
      <c r="BR217" s="161">
        <v>0.68452777041174895</v>
      </c>
      <c r="BS217" s="161">
        <v>0.47925193231410601</v>
      </c>
      <c r="BT217" s="161">
        <v>0.43560888307693701</v>
      </c>
    </row>
    <row r="218" spans="1:72" hidden="1">
      <c r="A218" s="99" t="s">
        <v>405</v>
      </c>
      <c r="B218" s="99" t="s">
        <v>470</v>
      </c>
      <c r="C218" s="98" t="s">
        <v>471</v>
      </c>
      <c r="D218" s="100" t="s">
        <v>472</v>
      </c>
      <c r="E218" s="98" t="s">
        <v>227</v>
      </c>
      <c r="F218" s="98" t="s">
        <v>338</v>
      </c>
      <c r="G218" s="161" t="s">
        <v>216</v>
      </c>
      <c r="H218" s="161" t="s">
        <v>216</v>
      </c>
      <c r="I218" s="161">
        <v>5.75547140698629E-2</v>
      </c>
      <c r="J218" s="161" t="s">
        <v>216</v>
      </c>
      <c r="K218" s="161" t="s">
        <v>216</v>
      </c>
      <c r="L218" s="161" t="s">
        <v>216</v>
      </c>
      <c r="M218" s="161" t="s">
        <v>216</v>
      </c>
      <c r="N218" s="161" t="s">
        <v>216</v>
      </c>
      <c r="O218" s="161">
        <v>1.3898612165579799E-3</v>
      </c>
      <c r="P218" s="161" t="s">
        <v>216</v>
      </c>
      <c r="Q218" s="161">
        <v>2.0160203034363601E-3</v>
      </c>
      <c r="R218" s="161" t="s">
        <v>216</v>
      </c>
      <c r="S218" s="161">
        <v>2.9355751536978099E-3</v>
      </c>
      <c r="T218" s="161" t="s">
        <v>216</v>
      </c>
      <c r="U218" s="161" t="s">
        <v>216</v>
      </c>
      <c r="V218" s="161" t="s">
        <v>216</v>
      </c>
      <c r="W218" s="161">
        <v>2.6103151295190301E-2</v>
      </c>
      <c r="X218" s="161" t="s">
        <v>216</v>
      </c>
      <c r="Y218" s="161">
        <v>1.1067104034692E-2</v>
      </c>
      <c r="Z218" s="161">
        <v>5.4422234376131301E-3</v>
      </c>
      <c r="AA218" s="161">
        <v>8.3768057764629193E-3</v>
      </c>
      <c r="AB218" s="161" t="s">
        <v>216</v>
      </c>
      <c r="AC218" s="161" t="s">
        <v>216</v>
      </c>
      <c r="AD218" s="161">
        <v>1.41553648987296E-2</v>
      </c>
      <c r="AE218" s="161" t="s">
        <v>216</v>
      </c>
      <c r="AF218" s="161" t="s">
        <v>216</v>
      </c>
      <c r="AG218" s="161">
        <v>6.4984411738768899E-4</v>
      </c>
      <c r="AH218" s="161" t="s">
        <v>216</v>
      </c>
      <c r="AI218" s="161">
        <v>1.1505965474863399E-3</v>
      </c>
      <c r="AJ218" s="161" t="s">
        <v>216</v>
      </c>
      <c r="AK218" s="161">
        <v>9.9805381865681404E-4</v>
      </c>
      <c r="AL218" s="161" t="s">
        <v>216</v>
      </c>
      <c r="AM218" s="161" t="s">
        <v>216</v>
      </c>
      <c r="AN218" s="161" t="s">
        <v>216</v>
      </c>
      <c r="AO218" s="161">
        <v>4.8350875422432304E-3</v>
      </c>
      <c r="AP218" s="161" t="s">
        <v>216</v>
      </c>
      <c r="AQ218" s="161" t="s">
        <v>216</v>
      </c>
      <c r="AR218" s="161" t="s">
        <v>216</v>
      </c>
      <c r="AS218" s="161" t="s">
        <v>216</v>
      </c>
      <c r="AT218" s="161" t="s">
        <v>216</v>
      </c>
      <c r="AU218" s="161">
        <v>1.6888428390961899E-2</v>
      </c>
      <c r="AV218" s="161" t="s">
        <v>216</v>
      </c>
      <c r="AW218" s="161" t="s">
        <v>216</v>
      </c>
      <c r="AX218" s="161" t="s">
        <v>216</v>
      </c>
      <c r="AY218" s="161">
        <v>5.3072287155738604E-3</v>
      </c>
      <c r="AZ218" s="161" t="s">
        <v>216</v>
      </c>
      <c r="BA218" s="161" t="s">
        <v>216</v>
      </c>
      <c r="BB218" s="161" t="s">
        <v>216</v>
      </c>
      <c r="BC218" s="161" t="s">
        <v>216</v>
      </c>
      <c r="BD218" s="161" t="s">
        <v>216</v>
      </c>
      <c r="BE218" s="161" t="s">
        <v>216</v>
      </c>
      <c r="BF218" s="161" t="s">
        <v>216</v>
      </c>
      <c r="BG218" s="161" t="s">
        <v>216</v>
      </c>
      <c r="BH218" s="161">
        <v>1.8743978237639399E-2</v>
      </c>
      <c r="BI218" s="161" t="s">
        <v>216</v>
      </c>
      <c r="BJ218" s="161">
        <v>1.5432555194533799E-2</v>
      </c>
      <c r="BK218" s="161">
        <v>1.26135453257115E-2</v>
      </c>
      <c r="BL218" s="161" t="s">
        <v>216</v>
      </c>
      <c r="BM218" s="161" t="s">
        <v>216</v>
      </c>
      <c r="BN218" s="161" t="s">
        <v>216</v>
      </c>
      <c r="BO218" s="161" t="s">
        <v>216</v>
      </c>
      <c r="BP218" s="161">
        <v>1.8762380787771302E-2</v>
      </c>
      <c r="BQ218" s="161" t="s">
        <v>216</v>
      </c>
      <c r="BR218" s="161" t="s">
        <v>216</v>
      </c>
      <c r="BS218" s="161" t="s">
        <v>216</v>
      </c>
      <c r="BT218" s="161">
        <v>2.66297490774089E-2</v>
      </c>
    </row>
    <row r="219" spans="1:72" hidden="1">
      <c r="A219" s="99" t="s">
        <v>405</v>
      </c>
      <c r="B219" s="99" t="s">
        <v>470</v>
      </c>
      <c r="C219" s="98" t="s">
        <v>483</v>
      </c>
      <c r="D219" s="100" t="s">
        <v>484</v>
      </c>
      <c r="E219" s="98" t="s">
        <v>336</v>
      </c>
      <c r="F219" s="98" t="s">
        <v>337</v>
      </c>
      <c r="G219" s="161">
        <v>0.57068439634010004</v>
      </c>
      <c r="H219" s="161">
        <v>0.23875615059326499</v>
      </c>
      <c r="I219" s="161">
        <v>0.12861198122591799</v>
      </c>
      <c r="J219" s="161">
        <v>0.63361198028503996</v>
      </c>
      <c r="K219" s="161">
        <v>0.579905120915851</v>
      </c>
      <c r="L219" s="161">
        <v>0.64651827837451503</v>
      </c>
      <c r="M219" s="161">
        <v>0.22931547278837</v>
      </c>
      <c r="N219" s="161">
        <v>0.53026120554301304</v>
      </c>
      <c r="O219" s="161">
        <v>0.28730310514985602</v>
      </c>
      <c r="P219" s="161">
        <v>0.545905598047563</v>
      </c>
      <c r="Q219" s="161">
        <v>0.50296255655774302</v>
      </c>
      <c r="R219" s="161">
        <v>0.679053466243276</v>
      </c>
      <c r="S219" s="161">
        <v>0.54617491956084996</v>
      </c>
      <c r="T219" s="161">
        <v>0.287829187084852</v>
      </c>
      <c r="U219" s="161">
        <v>0.38816528932971101</v>
      </c>
      <c r="V219" s="161">
        <v>0.58827092912821799</v>
      </c>
      <c r="W219" s="161">
        <v>0.78670427348925798</v>
      </c>
      <c r="X219" s="161">
        <v>0.55330318926848798</v>
      </c>
      <c r="Y219" s="161">
        <v>0.47383990552663002</v>
      </c>
      <c r="Z219" s="161">
        <v>0.237346213096712</v>
      </c>
      <c r="AA219" s="161">
        <v>0.38989989617088799</v>
      </c>
      <c r="AB219" s="161">
        <v>0.44332602731082399</v>
      </c>
      <c r="AC219" s="161">
        <v>0.55991288965804098</v>
      </c>
      <c r="AD219" s="161">
        <v>0.470825662935342</v>
      </c>
      <c r="AE219" s="161">
        <v>0.43330345755719701</v>
      </c>
      <c r="AF219" s="161">
        <v>0.67014213996892602</v>
      </c>
      <c r="AG219" s="161">
        <v>0.59711291519031295</v>
      </c>
      <c r="AH219" s="161">
        <v>0.32723330833709502</v>
      </c>
      <c r="AI219" s="161">
        <v>0.43686135978160101</v>
      </c>
      <c r="AJ219" s="161">
        <v>0.42022783267120201</v>
      </c>
      <c r="AK219" s="161">
        <v>0.54088940642504502</v>
      </c>
      <c r="AL219" s="161">
        <v>0.52533636638534098</v>
      </c>
      <c r="AM219" s="161">
        <v>0.348220677067411</v>
      </c>
      <c r="AN219" s="161">
        <v>0.63840055826714504</v>
      </c>
      <c r="AO219" s="161">
        <v>0.66318413900892703</v>
      </c>
      <c r="AP219" s="161">
        <v>0.70164766396661604</v>
      </c>
      <c r="AQ219" s="161">
        <v>0.54846131938541198</v>
      </c>
      <c r="AR219" s="161">
        <v>0.41389972170990602</v>
      </c>
      <c r="AS219" s="161">
        <v>0.49103556012538802</v>
      </c>
      <c r="AT219" s="161">
        <v>0.55071314890109901</v>
      </c>
      <c r="AU219" s="161">
        <v>0.33971652837525101</v>
      </c>
      <c r="AV219" s="161">
        <v>0.53453019656521905</v>
      </c>
      <c r="AW219" s="161">
        <v>0.431389611488247</v>
      </c>
      <c r="AX219" s="161">
        <v>0.58501194940289203</v>
      </c>
      <c r="AY219" s="161">
        <v>0.49702964525037802</v>
      </c>
      <c r="AZ219" s="161">
        <v>0.45116311220794703</v>
      </c>
      <c r="BA219" s="161">
        <v>0.35170818681911697</v>
      </c>
      <c r="BB219" s="161">
        <v>0.55977584934703595</v>
      </c>
      <c r="BC219" s="161">
        <v>0.51005597576834805</v>
      </c>
      <c r="BD219" s="161">
        <v>0.34967534647485199</v>
      </c>
      <c r="BE219" s="161">
        <v>0.22490966575587801</v>
      </c>
      <c r="BF219" s="161">
        <v>0.273021874043339</v>
      </c>
      <c r="BG219" s="161">
        <v>0.275061426238003</v>
      </c>
      <c r="BH219" s="161">
        <v>0.646933465808194</v>
      </c>
      <c r="BI219" s="161">
        <v>0.50704479907903</v>
      </c>
      <c r="BJ219" s="161">
        <v>0.338042323320283</v>
      </c>
      <c r="BK219" s="161">
        <v>0.26050561068706901</v>
      </c>
      <c r="BL219" s="161">
        <v>0.580617021170306</v>
      </c>
      <c r="BM219" s="161">
        <v>0.67977629688393104</v>
      </c>
      <c r="BN219" s="161">
        <v>0.414009154006788</v>
      </c>
      <c r="BO219" s="161">
        <v>0.67109274510148398</v>
      </c>
      <c r="BP219" s="161">
        <v>0.55281004436905201</v>
      </c>
      <c r="BQ219" s="161">
        <v>0.286493694890116</v>
      </c>
      <c r="BR219" s="161">
        <v>0.38690164246709402</v>
      </c>
      <c r="BS219" s="161">
        <v>0.68887888134032704</v>
      </c>
      <c r="BT219" s="161">
        <v>0.67569102136917503</v>
      </c>
    </row>
    <row r="220" spans="1:72" hidden="1">
      <c r="A220" s="99" t="s">
        <v>405</v>
      </c>
      <c r="B220" s="99" t="s">
        <v>470</v>
      </c>
      <c r="C220" s="98" t="s">
        <v>483</v>
      </c>
      <c r="D220" s="100" t="s">
        <v>484</v>
      </c>
      <c r="E220" s="98" t="s">
        <v>227</v>
      </c>
      <c r="F220" s="98" t="s">
        <v>338</v>
      </c>
      <c r="G220" s="161">
        <v>1.6594555496536999E-2</v>
      </c>
      <c r="H220" s="161" t="s">
        <v>216</v>
      </c>
      <c r="I220" s="161" t="s">
        <v>216</v>
      </c>
      <c r="J220" s="161">
        <v>3.2836003522786698E-2</v>
      </c>
      <c r="K220" s="161" t="s">
        <v>216</v>
      </c>
      <c r="L220" s="161" t="s">
        <v>216</v>
      </c>
      <c r="M220" s="161" t="s">
        <v>216</v>
      </c>
      <c r="N220" s="161" t="s">
        <v>216</v>
      </c>
      <c r="O220" s="161">
        <v>3.4952128354310802E-2</v>
      </c>
      <c r="P220" s="161" t="s">
        <v>216</v>
      </c>
      <c r="Q220" s="161">
        <v>7.1146537636389302E-3</v>
      </c>
      <c r="R220" s="161">
        <v>5.3005707291240503E-2</v>
      </c>
      <c r="S220" s="161" t="s">
        <v>216</v>
      </c>
      <c r="T220" s="161">
        <v>1.50358220225213E-2</v>
      </c>
      <c r="U220" s="161" t="s">
        <v>216</v>
      </c>
      <c r="V220" s="161" t="s">
        <v>216</v>
      </c>
      <c r="W220" s="161" t="s">
        <v>216</v>
      </c>
      <c r="X220" s="161" t="s">
        <v>216</v>
      </c>
      <c r="Y220" s="161" t="s">
        <v>216</v>
      </c>
      <c r="Z220" s="161" t="s">
        <v>216</v>
      </c>
      <c r="AA220" s="161">
        <v>1.0834670961448301E-2</v>
      </c>
      <c r="AB220" s="161">
        <v>6.6029143932525899E-3</v>
      </c>
      <c r="AC220" s="161">
        <v>1.9569750037796999E-2</v>
      </c>
      <c r="AD220" s="161">
        <v>1.9080651801922002E-2</v>
      </c>
      <c r="AE220" s="161" t="s">
        <v>216</v>
      </c>
      <c r="AF220" s="161" t="s">
        <v>216</v>
      </c>
      <c r="AG220" s="161">
        <v>6.9941080232922897E-3</v>
      </c>
      <c r="AH220" s="161" t="s">
        <v>216</v>
      </c>
      <c r="AI220" s="161">
        <v>2.7907017278384402E-2</v>
      </c>
      <c r="AJ220" s="161">
        <v>1.17563294761397E-3</v>
      </c>
      <c r="AK220" s="161" t="s">
        <v>216</v>
      </c>
      <c r="AL220" s="161" t="s">
        <v>216</v>
      </c>
      <c r="AM220" s="161">
        <v>7.9917504492757595E-3</v>
      </c>
      <c r="AN220" s="161" t="s">
        <v>216</v>
      </c>
      <c r="AO220" s="161" t="s">
        <v>216</v>
      </c>
      <c r="AP220" s="161">
        <v>4.9116701204248202E-3</v>
      </c>
      <c r="AQ220" s="161" t="s">
        <v>216</v>
      </c>
      <c r="AR220" s="161" t="s">
        <v>216</v>
      </c>
      <c r="AS220" s="161" t="s">
        <v>216</v>
      </c>
      <c r="AT220" s="161" t="s">
        <v>216</v>
      </c>
      <c r="AU220" s="161">
        <v>1.5265873332247101E-2</v>
      </c>
      <c r="AV220" s="161" t="s">
        <v>216</v>
      </c>
      <c r="AW220" s="161" t="s">
        <v>216</v>
      </c>
      <c r="AX220" s="161" t="s">
        <v>216</v>
      </c>
      <c r="AY220" s="161" t="s">
        <v>216</v>
      </c>
      <c r="AZ220" s="161" t="s">
        <v>216</v>
      </c>
      <c r="BA220" s="161" t="s">
        <v>216</v>
      </c>
      <c r="BB220" s="161" t="s">
        <v>216</v>
      </c>
      <c r="BC220" s="161">
        <v>7.8649230566999295E-2</v>
      </c>
      <c r="BD220" s="161" t="s">
        <v>216</v>
      </c>
      <c r="BE220" s="161" t="s">
        <v>216</v>
      </c>
      <c r="BF220" s="161" t="s">
        <v>216</v>
      </c>
      <c r="BG220" s="161">
        <v>8.9516468429547708E-3</v>
      </c>
      <c r="BH220" s="161">
        <v>1.95017055409368E-2</v>
      </c>
      <c r="BI220" s="161" t="s">
        <v>216</v>
      </c>
      <c r="BJ220" s="161" t="s">
        <v>216</v>
      </c>
      <c r="BK220" s="161" t="s">
        <v>216</v>
      </c>
      <c r="BL220" s="161" t="s">
        <v>216</v>
      </c>
      <c r="BM220" s="161" t="s">
        <v>216</v>
      </c>
      <c r="BN220" s="161" t="s">
        <v>216</v>
      </c>
      <c r="BO220" s="161" t="s">
        <v>216</v>
      </c>
      <c r="BP220" s="161" t="s">
        <v>216</v>
      </c>
      <c r="BQ220" s="161" t="s">
        <v>216</v>
      </c>
      <c r="BR220" s="161" t="s">
        <v>216</v>
      </c>
      <c r="BS220" s="161" t="s">
        <v>216</v>
      </c>
      <c r="BT220" s="161">
        <v>5.9699713719841502E-3</v>
      </c>
    </row>
    <row r="221" spans="1:72" hidden="1">
      <c r="A221" s="99" t="s">
        <v>405</v>
      </c>
      <c r="B221" s="99" t="s">
        <v>470</v>
      </c>
      <c r="C221" s="98" t="s">
        <v>483</v>
      </c>
      <c r="D221" s="100" t="s">
        <v>484</v>
      </c>
      <c r="E221" s="98" t="s">
        <v>339</v>
      </c>
      <c r="F221" s="98" t="s">
        <v>340</v>
      </c>
      <c r="G221" s="161">
        <v>0.41272104816336302</v>
      </c>
      <c r="H221" s="161">
        <v>0.76124384940673495</v>
      </c>
      <c r="I221" s="161">
        <v>0.87138801877408201</v>
      </c>
      <c r="J221" s="161">
        <v>0.33355201619217401</v>
      </c>
      <c r="K221" s="161">
        <v>0.420094879084149</v>
      </c>
      <c r="L221" s="161">
        <v>0.35348172162548502</v>
      </c>
      <c r="M221" s="161">
        <v>0.77068452721163005</v>
      </c>
      <c r="N221" s="161">
        <v>0.46973879445698702</v>
      </c>
      <c r="O221" s="161">
        <v>0.67774476649583304</v>
      </c>
      <c r="P221" s="161">
        <v>0.454094401952437</v>
      </c>
      <c r="Q221" s="161">
        <v>0.48992278967861802</v>
      </c>
      <c r="R221" s="161">
        <v>0.26794082646548301</v>
      </c>
      <c r="S221" s="161">
        <v>0.45382508043914999</v>
      </c>
      <c r="T221" s="161">
        <v>0.69713499089262698</v>
      </c>
      <c r="U221" s="161">
        <v>0.61183471067028905</v>
      </c>
      <c r="V221" s="161">
        <v>0.41172907087178201</v>
      </c>
      <c r="W221" s="161">
        <v>0.213295726510742</v>
      </c>
      <c r="X221" s="161">
        <v>0.44669681073151202</v>
      </c>
      <c r="Y221" s="161">
        <v>0.52616009447336998</v>
      </c>
      <c r="Z221" s="161">
        <v>0.762653786903288</v>
      </c>
      <c r="AA221" s="161">
        <v>0.59926543286766398</v>
      </c>
      <c r="AB221" s="161">
        <v>0.55007105829592295</v>
      </c>
      <c r="AC221" s="161">
        <v>0.42051736030416198</v>
      </c>
      <c r="AD221" s="161">
        <v>0.51009368526273602</v>
      </c>
      <c r="AE221" s="161">
        <v>0.56669654244280299</v>
      </c>
      <c r="AF221" s="161">
        <v>0.32985786003107398</v>
      </c>
      <c r="AG221" s="161">
        <v>0.39589297678639501</v>
      </c>
      <c r="AH221" s="161">
        <v>0.67276669166290504</v>
      </c>
      <c r="AI221" s="161">
        <v>0.53523162294001503</v>
      </c>
      <c r="AJ221" s="161">
        <v>0.57859653438118397</v>
      </c>
      <c r="AK221" s="161">
        <v>0.45911059357495498</v>
      </c>
      <c r="AL221" s="161">
        <v>0.47466363361465902</v>
      </c>
      <c r="AM221" s="161">
        <v>0.64378757248331298</v>
      </c>
      <c r="AN221" s="161">
        <v>0.36159944173285502</v>
      </c>
      <c r="AO221" s="161">
        <v>0.33681586099107302</v>
      </c>
      <c r="AP221" s="161">
        <v>0.29344066591295898</v>
      </c>
      <c r="AQ221" s="161">
        <v>0.45153868061458802</v>
      </c>
      <c r="AR221" s="161">
        <v>0.58610027829009403</v>
      </c>
      <c r="AS221" s="161">
        <v>0.50896443987461204</v>
      </c>
      <c r="AT221" s="161">
        <v>0.44928685109890099</v>
      </c>
      <c r="AU221" s="161">
        <v>0.64501759829250205</v>
      </c>
      <c r="AV221" s="161">
        <v>0.465469803434781</v>
      </c>
      <c r="AW221" s="161">
        <v>0.56861038851175305</v>
      </c>
      <c r="AX221" s="161">
        <v>0.41498805059710803</v>
      </c>
      <c r="AY221" s="161">
        <v>0.50297035474962204</v>
      </c>
      <c r="AZ221" s="161">
        <v>0.54883688779205297</v>
      </c>
      <c r="BA221" s="161">
        <v>0.64829181318088303</v>
      </c>
      <c r="BB221" s="161">
        <v>0.440224150652964</v>
      </c>
      <c r="BC221" s="161">
        <v>0.41129479366465299</v>
      </c>
      <c r="BD221" s="161">
        <v>0.65032465352514801</v>
      </c>
      <c r="BE221" s="161">
        <v>0.77509033424412199</v>
      </c>
      <c r="BF221" s="161">
        <v>0.726978125956661</v>
      </c>
      <c r="BG221" s="161">
        <v>0.71598692691904198</v>
      </c>
      <c r="BH221" s="161">
        <v>0.33356482865086901</v>
      </c>
      <c r="BI221" s="161">
        <v>0.49295520092097</v>
      </c>
      <c r="BJ221" s="161">
        <v>0.66195767667971706</v>
      </c>
      <c r="BK221" s="161">
        <v>0.73949438931293099</v>
      </c>
      <c r="BL221" s="161">
        <v>0.419382978829694</v>
      </c>
      <c r="BM221" s="161">
        <v>0.32022370311606901</v>
      </c>
      <c r="BN221" s="161">
        <v>0.58599084599321205</v>
      </c>
      <c r="BO221" s="161">
        <v>0.32890725489851602</v>
      </c>
      <c r="BP221" s="161">
        <v>0.44718995563094799</v>
      </c>
      <c r="BQ221" s="161">
        <v>0.713506305109884</v>
      </c>
      <c r="BR221" s="161">
        <v>0.61309835753290598</v>
      </c>
      <c r="BS221" s="161">
        <v>0.31112111865967301</v>
      </c>
      <c r="BT221" s="161">
        <v>0.31833900725884101</v>
      </c>
    </row>
    <row r="222" spans="1:72" hidden="1">
      <c r="A222" s="99" t="s">
        <v>405</v>
      </c>
      <c r="B222" s="99" t="s">
        <v>470</v>
      </c>
      <c r="C222" s="98" t="s">
        <v>485</v>
      </c>
      <c r="D222" s="100" t="s">
        <v>486</v>
      </c>
      <c r="E222" s="98" t="s">
        <v>336</v>
      </c>
      <c r="F222" s="98" t="s">
        <v>337</v>
      </c>
      <c r="G222" s="161">
        <v>1</v>
      </c>
      <c r="H222" s="161">
        <v>0.48359704563288097</v>
      </c>
      <c r="I222" s="161">
        <v>0.946326627298261</v>
      </c>
      <c r="J222" s="161">
        <v>0.83651694832745505</v>
      </c>
      <c r="K222" s="161">
        <v>1</v>
      </c>
      <c r="L222" s="161">
        <v>1</v>
      </c>
      <c r="M222" s="161">
        <v>0.70621195563684602</v>
      </c>
      <c r="N222" s="161">
        <v>1</v>
      </c>
      <c r="O222" s="161">
        <v>0.91532420736645104</v>
      </c>
      <c r="P222" s="161">
        <v>0.97508878345148997</v>
      </c>
      <c r="Q222" s="161">
        <v>0.93137652919416303</v>
      </c>
      <c r="R222" s="161">
        <v>0.86450967700730297</v>
      </c>
      <c r="S222" s="161">
        <v>0.85650377385971199</v>
      </c>
      <c r="T222" s="161">
        <v>0.96218487395170305</v>
      </c>
      <c r="U222" s="161">
        <v>0.94290516490356002</v>
      </c>
      <c r="V222" s="161">
        <v>0.98708657856312498</v>
      </c>
      <c r="W222" s="161">
        <v>0.95454138830146895</v>
      </c>
      <c r="X222" s="161">
        <v>1</v>
      </c>
      <c r="Y222" s="161">
        <v>0.71518716004119298</v>
      </c>
      <c r="Z222" s="161">
        <v>0.82291960883354898</v>
      </c>
      <c r="AA222" s="161">
        <v>1</v>
      </c>
      <c r="AB222" s="161">
        <v>0.95093351549027505</v>
      </c>
      <c r="AC222" s="161">
        <v>0.99248017500972296</v>
      </c>
      <c r="AD222" s="161">
        <v>0.96150666475216895</v>
      </c>
      <c r="AE222" s="161">
        <v>1</v>
      </c>
      <c r="AF222" s="161">
        <v>1</v>
      </c>
      <c r="AG222" s="161">
        <v>0.96906533523674199</v>
      </c>
      <c r="AH222" s="161">
        <v>0.71922954099323</v>
      </c>
      <c r="AI222" s="161">
        <v>1</v>
      </c>
      <c r="AJ222" s="161">
        <v>0.82459288914339801</v>
      </c>
      <c r="AK222" s="161">
        <v>0.63657097524128603</v>
      </c>
      <c r="AL222" s="161">
        <v>0.97405686482798504</v>
      </c>
      <c r="AM222" s="161">
        <v>0.93646284412537795</v>
      </c>
      <c r="AN222" s="161">
        <v>0.868951444602726</v>
      </c>
      <c r="AO222" s="161">
        <v>0.98838547910674202</v>
      </c>
      <c r="AP222" s="161">
        <v>1</v>
      </c>
      <c r="AQ222" s="161">
        <v>0.95742725249511096</v>
      </c>
      <c r="AR222" s="161">
        <v>1</v>
      </c>
      <c r="AS222" s="161">
        <v>0.98842800320131396</v>
      </c>
      <c r="AT222" s="161">
        <v>1</v>
      </c>
      <c r="AU222" s="161">
        <v>0.91277264012140902</v>
      </c>
      <c r="AV222" s="161">
        <v>0.96398541221448497</v>
      </c>
      <c r="AW222" s="161">
        <v>0.98397208301652495</v>
      </c>
      <c r="AX222" s="161">
        <v>0.77037407679362602</v>
      </c>
      <c r="AY222" s="161">
        <v>1</v>
      </c>
      <c r="AZ222" s="161">
        <v>0.60234023371171996</v>
      </c>
      <c r="BA222" s="161">
        <v>0.82435799954505795</v>
      </c>
      <c r="BB222" s="161">
        <v>1</v>
      </c>
      <c r="BC222" s="161">
        <v>1</v>
      </c>
      <c r="BD222" s="161">
        <v>0.91461673222081397</v>
      </c>
      <c r="BE222" s="161">
        <v>1</v>
      </c>
      <c r="BF222" s="161">
        <v>0.92601067889403399</v>
      </c>
      <c r="BG222" s="161">
        <v>0.74715105775583002</v>
      </c>
      <c r="BH222" s="161">
        <v>0.794809027782168</v>
      </c>
      <c r="BI222" s="161">
        <v>0.71860880190355703</v>
      </c>
      <c r="BJ222" s="161">
        <v>1</v>
      </c>
      <c r="BK222" s="161">
        <v>0.91101203972908296</v>
      </c>
      <c r="BL222" s="161">
        <v>0.98763078332223797</v>
      </c>
      <c r="BM222" s="161">
        <v>0.99714683703309204</v>
      </c>
      <c r="BN222" s="161">
        <v>0.87983699441318797</v>
      </c>
      <c r="BO222" s="161">
        <v>1</v>
      </c>
      <c r="BP222" s="161">
        <v>0.98221205082725405</v>
      </c>
      <c r="BQ222" s="161">
        <v>0.97703304398149304</v>
      </c>
      <c r="BR222" s="161">
        <v>1</v>
      </c>
      <c r="BS222" s="161">
        <v>1</v>
      </c>
      <c r="BT222" s="161">
        <v>0.74940340797017502</v>
      </c>
    </row>
    <row r="223" spans="1:72" hidden="1">
      <c r="A223" s="99" t="s">
        <v>405</v>
      </c>
      <c r="B223" s="99" t="s">
        <v>470</v>
      </c>
      <c r="C223" s="98" t="s">
        <v>485</v>
      </c>
      <c r="D223" s="100" t="s">
        <v>486</v>
      </c>
      <c r="E223" s="98" t="s">
        <v>339</v>
      </c>
      <c r="F223" s="98" t="s">
        <v>340</v>
      </c>
      <c r="G223" s="161" t="s">
        <v>216</v>
      </c>
      <c r="H223" s="161">
        <v>0.50332348990868103</v>
      </c>
      <c r="I223" s="161">
        <v>5.3673372701739497E-2</v>
      </c>
      <c r="J223" s="161">
        <v>0.16348305167254501</v>
      </c>
      <c r="K223" s="161" t="s">
        <v>216</v>
      </c>
      <c r="L223" s="161" t="s">
        <v>216</v>
      </c>
      <c r="M223" s="161">
        <v>0.29378804436315398</v>
      </c>
      <c r="N223" s="161" t="s">
        <v>216</v>
      </c>
      <c r="O223" s="161">
        <v>8.4675792633548394E-2</v>
      </c>
      <c r="P223" s="161">
        <v>2.49112165485104E-2</v>
      </c>
      <c r="Q223" s="161">
        <v>6.8623470805837306E-2</v>
      </c>
      <c r="R223" s="161">
        <v>0.135490322992697</v>
      </c>
      <c r="S223" s="161">
        <v>0.14349622614028801</v>
      </c>
      <c r="T223" s="161">
        <v>3.7815126048297197E-2</v>
      </c>
      <c r="U223" s="161">
        <v>5.7094835096439797E-2</v>
      </c>
      <c r="V223" s="161">
        <v>1.2913421436875501E-2</v>
      </c>
      <c r="W223" s="161">
        <v>4.5458611698531097E-2</v>
      </c>
      <c r="X223" s="161" t="s">
        <v>216</v>
      </c>
      <c r="Y223" s="161">
        <v>0.28481283995880702</v>
      </c>
      <c r="Z223" s="161">
        <v>0.177080391166451</v>
      </c>
      <c r="AA223" s="161" t="s">
        <v>216</v>
      </c>
      <c r="AB223" s="161">
        <v>4.90664845097252E-2</v>
      </c>
      <c r="AC223" s="161">
        <v>7.51982499027656E-3</v>
      </c>
      <c r="AD223" s="161">
        <v>3.8493335247830503E-2</v>
      </c>
      <c r="AE223" s="161" t="s">
        <v>216</v>
      </c>
      <c r="AF223" s="161" t="s">
        <v>216</v>
      </c>
      <c r="AG223" s="161">
        <v>3.0934664763257898E-2</v>
      </c>
      <c r="AH223" s="161">
        <v>0.28077045900677</v>
      </c>
      <c r="AI223" s="161" t="s">
        <v>216</v>
      </c>
      <c r="AJ223" s="161">
        <v>0.17175534387812499</v>
      </c>
      <c r="AK223" s="161">
        <v>0.36342902475871403</v>
      </c>
      <c r="AL223" s="161">
        <v>2.5943135172015099E-2</v>
      </c>
      <c r="AM223" s="161">
        <v>4.8187628592025099E-2</v>
      </c>
      <c r="AN223" s="161">
        <v>0.131048555397274</v>
      </c>
      <c r="AO223" s="161">
        <v>1.1614520893258099E-2</v>
      </c>
      <c r="AP223" s="161" t="s">
        <v>216</v>
      </c>
      <c r="AQ223" s="161">
        <v>4.2572747504889298E-2</v>
      </c>
      <c r="AR223" s="161" t="s">
        <v>216</v>
      </c>
      <c r="AS223" s="161">
        <v>1.1571996798685801E-2</v>
      </c>
      <c r="AT223" s="161" t="s">
        <v>216</v>
      </c>
      <c r="AU223" s="161">
        <v>8.7227359878590899E-2</v>
      </c>
      <c r="AV223" s="161">
        <v>3.6014587785514897E-2</v>
      </c>
      <c r="AW223" s="161">
        <v>1.6027916983474801E-2</v>
      </c>
      <c r="AX223" s="161">
        <v>0.22962592320637401</v>
      </c>
      <c r="AY223" s="161" t="s">
        <v>216</v>
      </c>
      <c r="AZ223" s="161">
        <v>0.39765976628827998</v>
      </c>
      <c r="BA223" s="161">
        <v>0.15964439273602399</v>
      </c>
      <c r="BB223" s="161" t="s">
        <v>216</v>
      </c>
      <c r="BC223" s="161" t="s">
        <v>216</v>
      </c>
      <c r="BD223" s="161">
        <v>8.5383267779185798E-2</v>
      </c>
      <c r="BE223" s="161" t="s">
        <v>216</v>
      </c>
      <c r="BF223" s="161">
        <v>7.3989321105966302E-2</v>
      </c>
      <c r="BG223" s="161">
        <v>0.25284894224416998</v>
      </c>
      <c r="BH223" s="161">
        <v>0.205190972217832</v>
      </c>
      <c r="BI223" s="161">
        <v>0.28139119809644297</v>
      </c>
      <c r="BJ223" s="161" t="s">
        <v>216</v>
      </c>
      <c r="BK223" s="161">
        <v>8.8987960270917599E-2</v>
      </c>
      <c r="BL223" s="161">
        <v>1.2369216677762E-2</v>
      </c>
      <c r="BM223" s="161">
        <v>2.8531629669075599E-3</v>
      </c>
      <c r="BN223" s="161">
        <v>0.12016300558681201</v>
      </c>
      <c r="BO223" s="161" t="s">
        <v>216</v>
      </c>
      <c r="BP223" s="161">
        <v>1.7787949172746301E-2</v>
      </c>
      <c r="BQ223" s="161">
        <v>2.2966956018507002E-2</v>
      </c>
      <c r="BR223" s="161" t="s">
        <v>216</v>
      </c>
      <c r="BS223" s="161" t="s">
        <v>216</v>
      </c>
      <c r="BT223" s="161">
        <v>0.25059659202982498</v>
      </c>
    </row>
    <row r="224" spans="1:72" hidden="1">
      <c r="A224" s="99" t="s">
        <v>405</v>
      </c>
      <c r="B224" s="99" t="s">
        <v>470</v>
      </c>
      <c r="C224" s="98" t="s">
        <v>485</v>
      </c>
      <c r="D224" s="100" t="s">
        <v>486</v>
      </c>
      <c r="E224" s="98" t="s">
        <v>227</v>
      </c>
      <c r="F224" s="98" t="s">
        <v>338</v>
      </c>
      <c r="G224" s="161" t="s">
        <v>216</v>
      </c>
      <c r="H224" s="161">
        <v>1.30794644584383E-2</v>
      </c>
      <c r="I224" s="161" t="s">
        <v>216</v>
      </c>
      <c r="J224" s="161" t="s">
        <v>216</v>
      </c>
      <c r="K224" s="161" t="s">
        <v>216</v>
      </c>
      <c r="L224" s="161" t="s">
        <v>216</v>
      </c>
      <c r="M224" s="161" t="s">
        <v>216</v>
      </c>
      <c r="N224" s="161" t="s">
        <v>216</v>
      </c>
      <c r="O224" s="161" t="s">
        <v>216</v>
      </c>
      <c r="P224" s="161" t="s">
        <v>216</v>
      </c>
      <c r="Q224" s="161" t="s">
        <v>216</v>
      </c>
      <c r="R224" s="161" t="s">
        <v>216</v>
      </c>
      <c r="S224" s="161" t="s">
        <v>216</v>
      </c>
      <c r="T224" s="161" t="s">
        <v>216</v>
      </c>
      <c r="U224" s="161" t="s">
        <v>216</v>
      </c>
      <c r="V224" s="161" t="s">
        <v>216</v>
      </c>
      <c r="W224" s="161" t="s">
        <v>216</v>
      </c>
      <c r="X224" s="161" t="s">
        <v>216</v>
      </c>
      <c r="Y224" s="161" t="s">
        <v>216</v>
      </c>
      <c r="Z224" s="161" t="s">
        <v>216</v>
      </c>
      <c r="AA224" s="161" t="s">
        <v>216</v>
      </c>
      <c r="AB224" s="161" t="s">
        <v>216</v>
      </c>
      <c r="AC224" s="161" t="s">
        <v>216</v>
      </c>
      <c r="AD224" s="161" t="s">
        <v>216</v>
      </c>
      <c r="AE224" s="161" t="s">
        <v>216</v>
      </c>
      <c r="AF224" s="161" t="s">
        <v>216</v>
      </c>
      <c r="AG224" s="161" t="s">
        <v>216</v>
      </c>
      <c r="AH224" s="161" t="s">
        <v>216</v>
      </c>
      <c r="AI224" s="161" t="s">
        <v>216</v>
      </c>
      <c r="AJ224" s="161">
        <v>3.6517669784774001E-3</v>
      </c>
      <c r="AK224" s="161" t="s">
        <v>216</v>
      </c>
      <c r="AL224" s="161" t="s">
        <v>216</v>
      </c>
      <c r="AM224" s="161">
        <v>1.5349527282596699E-2</v>
      </c>
      <c r="AN224" s="161" t="s">
        <v>216</v>
      </c>
      <c r="AO224" s="161" t="s">
        <v>216</v>
      </c>
      <c r="AP224" s="161" t="s">
        <v>216</v>
      </c>
      <c r="AQ224" s="161" t="s">
        <v>216</v>
      </c>
      <c r="AR224" s="161" t="s">
        <v>216</v>
      </c>
      <c r="AS224" s="161" t="s">
        <v>216</v>
      </c>
      <c r="AT224" s="161" t="s">
        <v>216</v>
      </c>
      <c r="AU224" s="161" t="s">
        <v>216</v>
      </c>
      <c r="AV224" s="161" t="s">
        <v>216</v>
      </c>
      <c r="AW224" s="161" t="s">
        <v>216</v>
      </c>
      <c r="AX224" s="161" t="s">
        <v>216</v>
      </c>
      <c r="AY224" s="161" t="s">
        <v>216</v>
      </c>
      <c r="AZ224" s="161" t="s">
        <v>216</v>
      </c>
      <c r="BA224" s="161">
        <v>1.5997607718917499E-2</v>
      </c>
      <c r="BB224" s="161" t="s">
        <v>216</v>
      </c>
      <c r="BC224" s="161" t="s">
        <v>216</v>
      </c>
      <c r="BD224" s="161" t="s">
        <v>216</v>
      </c>
      <c r="BE224" s="161" t="s">
        <v>216</v>
      </c>
      <c r="BF224" s="161" t="s">
        <v>216</v>
      </c>
      <c r="BG224" s="161" t="s">
        <v>216</v>
      </c>
      <c r="BH224" s="161" t="s">
        <v>216</v>
      </c>
      <c r="BI224" s="161" t="s">
        <v>216</v>
      </c>
      <c r="BJ224" s="161" t="s">
        <v>216</v>
      </c>
      <c r="BK224" s="161" t="s">
        <v>216</v>
      </c>
      <c r="BL224" s="161" t="s">
        <v>216</v>
      </c>
      <c r="BM224" s="161" t="s">
        <v>216</v>
      </c>
      <c r="BN224" s="161" t="s">
        <v>216</v>
      </c>
      <c r="BO224" s="161" t="s">
        <v>216</v>
      </c>
      <c r="BP224" s="161" t="s">
        <v>216</v>
      </c>
      <c r="BQ224" s="161" t="s">
        <v>216</v>
      </c>
      <c r="BR224" s="161" t="s">
        <v>216</v>
      </c>
      <c r="BS224" s="161" t="s">
        <v>216</v>
      </c>
      <c r="BT224" s="161" t="s">
        <v>216</v>
      </c>
    </row>
    <row r="225" spans="1:72" hidden="1">
      <c r="A225" s="99" t="s">
        <v>405</v>
      </c>
      <c r="B225" s="99" t="s">
        <v>470</v>
      </c>
      <c r="C225" s="98" t="s">
        <v>487</v>
      </c>
      <c r="D225" s="100" t="s">
        <v>488</v>
      </c>
      <c r="E225" s="98" t="s">
        <v>336</v>
      </c>
      <c r="F225" s="98" t="s">
        <v>337</v>
      </c>
      <c r="G225" s="161">
        <v>1</v>
      </c>
      <c r="H225" s="161">
        <v>0.81055402596555404</v>
      </c>
      <c r="I225" s="161">
        <v>0.98404513422241302</v>
      </c>
      <c r="J225" s="161">
        <v>0.92513129246437498</v>
      </c>
      <c r="K225" s="161">
        <v>1</v>
      </c>
      <c r="L225" s="161">
        <v>0.98178827884697495</v>
      </c>
      <c r="M225" s="161">
        <v>0.82617268165547997</v>
      </c>
      <c r="N225" s="161">
        <v>0.97177419354491601</v>
      </c>
      <c r="O225" s="161">
        <v>0.93397503124832004</v>
      </c>
      <c r="P225" s="161">
        <v>0.95433132704422596</v>
      </c>
      <c r="Q225" s="161">
        <v>0.877059950296185</v>
      </c>
      <c r="R225" s="161">
        <v>1</v>
      </c>
      <c r="S225" s="161">
        <v>0.88888755459869895</v>
      </c>
      <c r="T225" s="161">
        <v>0.98109243697585102</v>
      </c>
      <c r="U225" s="161">
        <v>1</v>
      </c>
      <c r="V225" s="161">
        <v>1</v>
      </c>
      <c r="W225" s="161">
        <v>0.66363700943383397</v>
      </c>
      <c r="X225" s="161">
        <v>1</v>
      </c>
      <c r="Y225" s="161">
        <v>0.84310612480536395</v>
      </c>
      <c r="Z225" s="161">
        <v>0.960393200237183</v>
      </c>
      <c r="AA225" s="161">
        <v>1</v>
      </c>
      <c r="AB225" s="161">
        <v>0.94583245761996204</v>
      </c>
      <c r="AC225" s="161">
        <v>0.99248017500972296</v>
      </c>
      <c r="AD225" s="161">
        <v>0.96110621541393604</v>
      </c>
      <c r="AE225" s="161">
        <v>1</v>
      </c>
      <c r="AF225" s="161">
        <v>1</v>
      </c>
      <c r="AG225" s="161">
        <v>0.687594557681379</v>
      </c>
      <c r="AH225" s="161">
        <v>0.89785312230134595</v>
      </c>
      <c r="AI225" s="161">
        <v>0.89626498781561603</v>
      </c>
      <c r="AJ225" s="161">
        <v>0.866160941564867</v>
      </c>
      <c r="AK225" s="161">
        <v>0.89159675145731698</v>
      </c>
      <c r="AL225" s="161">
        <v>1</v>
      </c>
      <c r="AM225" s="161">
        <v>1</v>
      </c>
      <c r="AN225" s="161">
        <v>1</v>
      </c>
      <c r="AO225" s="161">
        <v>1</v>
      </c>
      <c r="AP225" s="161">
        <v>0.98227973276241598</v>
      </c>
      <c r="AQ225" s="161">
        <v>1</v>
      </c>
      <c r="AR225" s="161">
        <v>1</v>
      </c>
      <c r="AS225" s="161">
        <v>0.98842800320131396</v>
      </c>
      <c r="AT225" s="161">
        <v>1</v>
      </c>
      <c r="AU225" s="161">
        <v>0.98067835978806495</v>
      </c>
      <c r="AV225" s="161">
        <v>0.97133694690398797</v>
      </c>
      <c r="AW225" s="161">
        <v>0.94709676530286502</v>
      </c>
      <c r="AX225" s="161">
        <v>0.72175868705000201</v>
      </c>
      <c r="AY225" s="161">
        <v>1</v>
      </c>
      <c r="AZ225" s="161">
        <v>0.97242981468575196</v>
      </c>
      <c r="BA225" s="161">
        <v>0.92136126439169597</v>
      </c>
      <c r="BB225" s="161">
        <v>1</v>
      </c>
      <c r="BC225" s="161">
        <v>1</v>
      </c>
      <c r="BD225" s="161">
        <v>1</v>
      </c>
      <c r="BE225" s="161">
        <v>0.94260285784533604</v>
      </c>
      <c r="BF225" s="161">
        <v>0.96147978642211895</v>
      </c>
      <c r="BG225" s="161">
        <v>0.89718739000514602</v>
      </c>
      <c r="BH225" s="161">
        <v>0.85223557830086205</v>
      </c>
      <c r="BI225" s="161">
        <v>0.96682309377991904</v>
      </c>
      <c r="BJ225" s="161">
        <v>1</v>
      </c>
      <c r="BK225" s="161">
        <v>0.99775118566584198</v>
      </c>
      <c r="BL225" s="161">
        <v>0.97117642050036801</v>
      </c>
      <c r="BM225" s="161">
        <v>0.99714683703309204</v>
      </c>
      <c r="BN225" s="161">
        <v>0.98201685320937704</v>
      </c>
      <c r="BO225" s="161">
        <v>1</v>
      </c>
      <c r="BP225" s="161">
        <v>1</v>
      </c>
      <c r="BQ225" s="161">
        <v>0.97257564132671503</v>
      </c>
      <c r="BR225" s="161">
        <v>1</v>
      </c>
      <c r="BS225" s="161">
        <v>1</v>
      </c>
      <c r="BT225" s="161">
        <v>0.90812833611186605</v>
      </c>
    </row>
    <row r="226" spans="1:72" hidden="1">
      <c r="A226" s="99" t="s">
        <v>405</v>
      </c>
      <c r="B226" s="99" t="s">
        <v>470</v>
      </c>
      <c r="C226" s="98" t="s">
        <v>487</v>
      </c>
      <c r="D226" s="100" t="s">
        <v>488</v>
      </c>
      <c r="E226" s="98" t="s">
        <v>339</v>
      </c>
      <c r="F226" s="98" t="s">
        <v>340</v>
      </c>
      <c r="G226" s="161" t="s">
        <v>216</v>
      </c>
      <c r="H226" s="161">
        <v>0.18944597403444599</v>
      </c>
      <c r="I226" s="161">
        <v>1.5954865777587202E-2</v>
      </c>
      <c r="J226" s="161">
        <v>2.62648520532364E-2</v>
      </c>
      <c r="K226" s="161" t="s">
        <v>216</v>
      </c>
      <c r="L226" s="161">
        <v>1.8211721153024701E-2</v>
      </c>
      <c r="M226" s="161">
        <v>0.16730134843182701</v>
      </c>
      <c r="N226" s="161">
        <v>2.8225806455083598E-2</v>
      </c>
      <c r="O226" s="161">
        <v>6.6024968751679999E-2</v>
      </c>
      <c r="P226" s="161">
        <v>4.5668672955773801E-2</v>
      </c>
      <c r="Q226" s="161">
        <v>0.11492516316061301</v>
      </c>
      <c r="R226" s="161" t="s">
        <v>216</v>
      </c>
      <c r="S226" s="161">
        <v>0.107531711971039</v>
      </c>
      <c r="T226" s="161">
        <v>1.8907563024148599E-2</v>
      </c>
      <c r="U226" s="161" t="s">
        <v>216</v>
      </c>
      <c r="V226" s="161" t="s">
        <v>216</v>
      </c>
      <c r="W226" s="161">
        <v>0.33636299056616598</v>
      </c>
      <c r="X226" s="161" t="s">
        <v>216</v>
      </c>
      <c r="Y226" s="161">
        <v>0.15689387519463599</v>
      </c>
      <c r="Z226" s="161">
        <v>3.9606799762816801E-2</v>
      </c>
      <c r="AA226" s="161" t="s">
        <v>216</v>
      </c>
      <c r="AB226" s="161">
        <v>2.45332422548626E-2</v>
      </c>
      <c r="AC226" s="161">
        <v>7.51982499027656E-3</v>
      </c>
      <c r="AD226" s="161">
        <v>3.8893784586063698E-2</v>
      </c>
      <c r="AE226" s="161" t="s">
        <v>216</v>
      </c>
      <c r="AF226" s="161" t="s">
        <v>216</v>
      </c>
      <c r="AG226" s="161">
        <v>0.30483555559593101</v>
      </c>
      <c r="AH226" s="161">
        <v>0.10214687769865401</v>
      </c>
      <c r="AI226" s="161">
        <v>0.103735012184384</v>
      </c>
      <c r="AJ226" s="161">
        <v>0.12653552447817801</v>
      </c>
      <c r="AK226" s="161">
        <v>1.18872474049032E-2</v>
      </c>
      <c r="AL226" s="161" t="s">
        <v>216</v>
      </c>
      <c r="AM226" s="161" t="s">
        <v>216</v>
      </c>
      <c r="AN226" s="161" t="s">
        <v>216</v>
      </c>
      <c r="AO226" s="161" t="s">
        <v>216</v>
      </c>
      <c r="AP226" s="161">
        <v>1.77202672375842E-2</v>
      </c>
      <c r="AQ226" s="161" t="s">
        <v>216</v>
      </c>
      <c r="AR226" s="161" t="s">
        <v>216</v>
      </c>
      <c r="AS226" s="161">
        <v>1.1571996798685801E-2</v>
      </c>
      <c r="AT226" s="161" t="s">
        <v>216</v>
      </c>
      <c r="AU226" s="161">
        <v>1.9321640211934599E-2</v>
      </c>
      <c r="AV226" s="161">
        <v>2.8663053096011901E-2</v>
      </c>
      <c r="AW226" s="161">
        <v>5.29032346971351E-2</v>
      </c>
      <c r="AX226" s="161">
        <v>0.27824131294999799</v>
      </c>
      <c r="AY226" s="161" t="s">
        <v>216</v>
      </c>
      <c r="AZ226" s="161">
        <v>1.3785092657124E-2</v>
      </c>
      <c r="BA226" s="161">
        <v>7.86387356083037E-2</v>
      </c>
      <c r="BB226" s="161" t="s">
        <v>216</v>
      </c>
      <c r="BC226" s="161" t="s">
        <v>216</v>
      </c>
      <c r="BD226" s="161" t="s">
        <v>216</v>
      </c>
      <c r="BE226" s="161">
        <v>4.6489283074905803E-2</v>
      </c>
      <c r="BF226" s="161" t="s">
        <v>216</v>
      </c>
      <c r="BG226" s="161">
        <v>0.102812609994854</v>
      </c>
      <c r="BH226" s="161">
        <v>0.147764421699138</v>
      </c>
      <c r="BI226" s="161">
        <v>3.3176906220080599E-2</v>
      </c>
      <c r="BJ226" s="161" t="s">
        <v>216</v>
      </c>
      <c r="BK226" s="161">
        <v>2.2488143341579101E-3</v>
      </c>
      <c r="BL226" s="161">
        <v>2.8823579499631699E-2</v>
      </c>
      <c r="BM226" s="161">
        <v>2.8531629669075599E-3</v>
      </c>
      <c r="BN226" s="161">
        <v>1.7983146790622798E-2</v>
      </c>
      <c r="BO226" s="161" t="s">
        <v>216</v>
      </c>
      <c r="BP226" s="161" t="s">
        <v>216</v>
      </c>
      <c r="BQ226" s="161">
        <v>2.7424358673284799E-2</v>
      </c>
      <c r="BR226" s="161" t="s">
        <v>216</v>
      </c>
      <c r="BS226" s="161" t="s">
        <v>216</v>
      </c>
      <c r="BT226" s="161">
        <v>9.1871663888134003E-2</v>
      </c>
    </row>
    <row r="227" spans="1:72" hidden="1">
      <c r="A227" s="99" t="s">
        <v>405</v>
      </c>
      <c r="B227" s="99" t="s">
        <v>470</v>
      </c>
      <c r="C227" s="98" t="s">
        <v>487</v>
      </c>
      <c r="D227" s="100" t="s">
        <v>488</v>
      </c>
      <c r="E227" s="98" t="s">
        <v>227</v>
      </c>
      <c r="F227" s="98" t="s">
        <v>338</v>
      </c>
      <c r="G227" s="161" t="s">
        <v>216</v>
      </c>
      <c r="H227" s="161" t="s">
        <v>216</v>
      </c>
      <c r="I227" s="161" t="s">
        <v>216</v>
      </c>
      <c r="J227" s="161">
        <v>4.8603855482388603E-2</v>
      </c>
      <c r="K227" s="161" t="s">
        <v>216</v>
      </c>
      <c r="L227" s="161" t="s">
        <v>216</v>
      </c>
      <c r="M227" s="161">
        <v>6.52596991269305E-3</v>
      </c>
      <c r="N227" s="161" t="s">
        <v>216</v>
      </c>
      <c r="O227" s="161" t="s">
        <v>216</v>
      </c>
      <c r="P227" s="161" t="s">
        <v>216</v>
      </c>
      <c r="Q227" s="161">
        <v>8.0148865432027802E-3</v>
      </c>
      <c r="R227" s="161" t="s">
        <v>216</v>
      </c>
      <c r="S227" s="161">
        <v>3.5807334302621402E-3</v>
      </c>
      <c r="T227" s="161" t="s">
        <v>216</v>
      </c>
      <c r="U227" s="161" t="s">
        <v>216</v>
      </c>
      <c r="V227" s="161" t="s">
        <v>216</v>
      </c>
      <c r="W227" s="161" t="s">
        <v>216</v>
      </c>
      <c r="X227" s="161" t="s">
        <v>216</v>
      </c>
      <c r="Y227" s="161" t="s">
        <v>216</v>
      </c>
      <c r="Z227" s="161" t="s">
        <v>216</v>
      </c>
      <c r="AA227" s="161" t="s">
        <v>216</v>
      </c>
      <c r="AB227" s="161">
        <v>2.9634300125175199E-2</v>
      </c>
      <c r="AC227" s="161" t="s">
        <v>216</v>
      </c>
      <c r="AD227" s="161" t="s">
        <v>216</v>
      </c>
      <c r="AE227" s="161" t="s">
        <v>216</v>
      </c>
      <c r="AF227" s="161" t="s">
        <v>216</v>
      </c>
      <c r="AG227" s="161">
        <v>7.5698867226896404E-3</v>
      </c>
      <c r="AH227" s="161" t="s">
        <v>216</v>
      </c>
      <c r="AI227" s="161" t="s">
        <v>216</v>
      </c>
      <c r="AJ227" s="161">
        <v>7.3035339569548097E-3</v>
      </c>
      <c r="AK227" s="161">
        <v>9.6516001137779694E-2</v>
      </c>
      <c r="AL227" s="161" t="s">
        <v>216</v>
      </c>
      <c r="AM227" s="161" t="s">
        <v>216</v>
      </c>
      <c r="AN227" s="161" t="s">
        <v>216</v>
      </c>
      <c r="AO227" s="161" t="s">
        <v>216</v>
      </c>
      <c r="AP227" s="161" t="s">
        <v>216</v>
      </c>
      <c r="AQ227" s="161" t="s">
        <v>216</v>
      </c>
      <c r="AR227" s="161" t="s">
        <v>216</v>
      </c>
      <c r="AS227" s="161" t="s">
        <v>216</v>
      </c>
      <c r="AT227" s="161" t="s">
        <v>216</v>
      </c>
      <c r="AU227" s="161" t="s">
        <v>216</v>
      </c>
      <c r="AV227" s="161" t="s">
        <v>216</v>
      </c>
      <c r="AW227" s="161" t="s">
        <v>216</v>
      </c>
      <c r="AX227" s="161" t="s">
        <v>216</v>
      </c>
      <c r="AY227" s="161" t="s">
        <v>216</v>
      </c>
      <c r="AZ227" s="161">
        <v>1.3785092657124E-2</v>
      </c>
      <c r="BA227" s="161" t="s">
        <v>216</v>
      </c>
      <c r="BB227" s="161" t="s">
        <v>216</v>
      </c>
      <c r="BC227" s="161" t="s">
        <v>216</v>
      </c>
      <c r="BD227" s="161" t="s">
        <v>216</v>
      </c>
      <c r="BE227" s="161">
        <v>1.09078590797581E-2</v>
      </c>
      <c r="BF227" s="161">
        <v>3.8520213577880699E-2</v>
      </c>
      <c r="BG227" s="161" t="s">
        <v>216</v>
      </c>
      <c r="BH227" s="161" t="s">
        <v>216</v>
      </c>
      <c r="BI227" s="161" t="s">
        <v>216</v>
      </c>
      <c r="BJ227" s="161" t="s">
        <v>216</v>
      </c>
      <c r="BK227" s="161" t="s">
        <v>216</v>
      </c>
      <c r="BL227" s="161" t="s">
        <v>216</v>
      </c>
      <c r="BM227" s="161" t="s">
        <v>216</v>
      </c>
      <c r="BN227" s="161" t="s">
        <v>216</v>
      </c>
      <c r="BO227" s="161" t="s">
        <v>216</v>
      </c>
      <c r="BP227" s="161" t="s">
        <v>216</v>
      </c>
      <c r="BQ227" s="161" t="s">
        <v>216</v>
      </c>
      <c r="BR227" s="161" t="s">
        <v>216</v>
      </c>
      <c r="BS227" s="161" t="s">
        <v>216</v>
      </c>
      <c r="BT227" s="161" t="s">
        <v>216</v>
      </c>
    </row>
    <row r="228" spans="1:72" hidden="1">
      <c r="A228" s="99" t="s">
        <v>405</v>
      </c>
      <c r="B228" s="99" t="s">
        <v>470</v>
      </c>
      <c r="C228" s="98" t="s">
        <v>489</v>
      </c>
      <c r="D228" s="100" t="s">
        <v>490</v>
      </c>
      <c r="E228" s="98" t="s">
        <v>491</v>
      </c>
      <c r="F228" s="98" t="s">
        <v>492</v>
      </c>
      <c r="G228" s="161">
        <v>0.17037522720602999</v>
      </c>
      <c r="H228" s="161">
        <v>0.36370004328812899</v>
      </c>
      <c r="I228" s="161">
        <v>0.59427848685285101</v>
      </c>
      <c r="J228" s="161">
        <v>0.36577664002087301</v>
      </c>
      <c r="K228" s="161">
        <v>0.28576523728961001</v>
      </c>
      <c r="L228" s="161">
        <v>0.61336619347914101</v>
      </c>
      <c r="M228" s="161">
        <v>0.62398072367836899</v>
      </c>
      <c r="N228" s="161">
        <v>0.357666527003066</v>
      </c>
      <c r="O228" s="161">
        <v>0.45927086758361801</v>
      </c>
      <c r="P228" s="161">
        <v>0.47562055926645902</v>
      </c>
      <c r="Q228" s="161">
        <v>0.40119546828701702</v>
      </c>
      <c r="R228" s="161">
        <v>0.13516921747265401</v>
      </c>
      <c r="S228" s="161">
        <v>0.49413259645119301</v>
      </c>
      <c r="T228" s="161">
        <v>0.69362306726907297</v>
      </c>
      <c r="U228" s="161">
        <v>0.462849188331383</v>
      </c>
      <c r="V228" s="161">
        <v>0.32996497931334401</v>
      </c>
      <c r="W228" s="161">
        <v>0.55386963900795305</v>
      </c>
      <c r="X228" s="161">
        <v>0.33078563741379302</v>
      </c>
      <c r="Y228" s="161">
        <v>0.45157875001708297</v>
      </c>
      <c r="Z228" s="161">
        <v>0.49370589232663198</v>
      </c>
      <c r="AA228" s="161">
        <v>0.74252308292512903</v>
      </c>
      <c r="AB228" s="161">
        <v>0.57588706007422696</v>
      </c>
      <c r="AC228" s="161">
        <v>0.54878038322733103</v>
      </c>
      <c r="AD228" s="161">
        <v>0.38441973385276501</v>
      </c>
      <c r="AE228" s="161">
        <v>0.36790539537876099</v>
      </c>
      <c r="AF228" s="161">
        <v>0.31458876086687199</v>
      </c>
      <c r="AG228" s="161">
        <v>0.31293089290875198</v>
      </c>
      <c r="AH228" s="161">
        <v>0.42399772867531299</v>
      </c>
      <c r="AI228" s="161">
        <v>0.54111410889727496</v>
      </c>
      <c r="AJ228" s="161">
        <v>0.46533708826859799</v>
      </c>
      <c r="AK228" s="161">
        <v>0.50848089755730097</v>
      </c>
      <c r="AL228" s="161">
        <v>0.48852267994981602</v>
      </c>
      <c r="AM228" s="161">
        <v>0.59696695237016395</v>
      </c>
      <c r="AN228" s="161">
        <v>0.46363172771537098</v>
      </c>
      <c r="AO228" s="161">
        <v>0.50363859645619102</v>
      </c>
      <c r="AP228" s="161">
        <v>0.63940904131098497</v>
      </c>
      <c r="AQ228" s="161">
        <v>0.39594501782518399</v>
      </c>
      <c r="AR228" s="161">
        <v>0.42340990138876999</v>
      </c>
      <c r="AS228" s="161">
        <v>0.44279059766508899</v>
      </c>
      <c r="AT228" s="161">
        <v>0.37814048648573101</v>
      </c>
      <c r="AU228" s="161">
        <v>0.33052041094812301</v>
      </c>
      <c r="AV228" s="161">
        <v>0.55127392883958903</v>
      </c>
      <c r="AW228" s="161">
        <v>0.494588725342681</v>
      </c>
      <c r="AX228" s="161">
        <v>0.43835217564075202</v>
      </c>
      <c r="AY228" s="161">
        <v>0.55624952446486098</v>
      </c>
      <c r="AZ228" s="161">
        <v>0.34625064067505901</v>
      </c>
      <c r="BA228" s="161">
        <v>0.505940609721518</v>
      </c>
      <c r="BB228" s="161">
        <v>0.398803524627382</v>
      </c>
      <c r="BC228" s="161">
        <v>0.228016670831861</v>
      </c>
      <c r="BD228" s="161">
        <v>0.518652979500283</v>
      </c>
      <c r="BE228" s="161">
        <v>0.34852141770162798</v>
      </c>
      <c r="BF228" s="161">
        <v>0.23264345920316401</v>
      </c>
      <c r="BG228" s="161">
        <v>0.669459564700571</v>
      </c>
      <c r="BH228" s="161">
        <v>0.56788886343700895</v>
      </c>
      <c r="BI228" s="161">
        <v>0.48520016593193299</v>
      </c>
      <c r="BJ228" s="161">
        <v>0.67511458954482195</v>
      </c>
      <c r="BK228" s="161">
        <v>0.75113089245340403</v>
      </c>
      <c r="BL228" s="161">
        <v>0.59258833651703602</v>
      </c>
      <c r="BM228" s="161">
        <v>0.64259872452120503</v>
      </c>
      <c r="BN228" s="161">
        <v>0.446880859979913</v>
      </c>
      <c r="BO228" s="161">
        <v>0.387137677728907</v>
      </c>
      <c r="BP228" s="161">
        <v>0.52994781199410002</v>
      </c>
      <c r="BQ228" s="161">
        <v>0.75315161043406798</v>
      </c>
      <c r="BR228" s="161">
        <v>0.38274775506507303</v>
      </c>
      <c r="BS228" s="161">
        <v>0.30242204745856999</v>
      </c>
      <c r="BT228" s="161">
        <v>0.38172903633183197</v>
      </c>
    </row>
    <row r="229" spans="1:72" hidden="1">
      <c r="A229" s="99" t="s">
        <v>405</v>
      </c>
      <c r="B229" s="99" t="s">
        <v>470</v>
      </c>
      <c r="C229" s="98" t="s">
        <v>489</v>
      </c>
      <c r="D229" s="100" t="s">
        <v>490</v>
      </c>
      <c r="E229" s="98" t="s">
        <v>493</v>
      </c>
      <c r="F229" s="98" t="s">
        <v>494</v>
      </c>
      <c r="G229" s="161">
        <v>7.2181270322933699E-2</v>
      </c>
      <c r="H229" s="161">
        <v>0.16285002328509399</v>
      </c>
      <c r="I229" s="161">
        <v>0.18664051152111399</v>
      </c>
      <c r="J229" s="161">
        <v>0.23122775515603999</v>
      </c>
      <c r="K229" s="161">
        <v>0.15348513142405501</v>
      </c>
      <c r="L229" s="161">
        <v>1.8486226457328201E-2</v>
      </c>
      <c r="M229" s="161">
        <v>7.7628258076011203E-2</v>
      </c>
      <c r="N229" s="161">
        <v>0.16380393799580401</v>
      </c>
      <c r="O229" s="161" t="s">
        <v>216</v>
      </c>
      <c r="P229" s="161">
        <v>6.7597065728562198E-3</v>
      </c>
      <c r="Q229" s="161">
        <v>0.12541238272076699</v>
      </c>
      <c r="R229" s="161">
        <v>0.217385797978141</v>
      </c>
      <c r="S229" s="161">
        <v>0.18579810243078701</v>
      </c>
      <c r="T229" s="161">
        <v>0.109163607804492</v>
      </c>
      <c r="U229" s="161">
        <v>0.17720888610145299</v>
      </c>
      <c r="V229" s="161">
        <v>0.22157802038480601</v>
      </c>
      <c r="W229" s="161">
        <v>2.9763456437672801E-2</v>
      </c>
      <c r="X229" s="161">
        <v>8.1023388512317399E-2</v>
      </c>
      <c r="Y229" s="161">
        <v>8.8726412411200897E-2</v>
      </c>
      <c r="Z229" s="161">
        <v>0.29995088494513999</v>
      </c>
      <c r="AA229" s="161">
        <v>8.4041541628193495E-2</v>
      </c>
      <c r="AB229" s="161">
        <v>0.10236325943475599</v>
      </c>
      <c r="AC229" s="161">
        <v>8.4178592192521301E-2</v>
      </c>
      <c r="AD229" s="161">
        <v>9.4188978284239694E-2</v>
      </c>
      <c r="AE229" s="161">
        <v>0.111683672671835</v>
      </c>
      <c r="AF229" s="161">
        <v>0.19286485096644401</v>
      </c>
      <c r="AG229" s="161">
        <v>0.34257038702718501</v>
      </c>
      <c r="AH229" s="161">
        <v>8.4020110392614103E-2</v>
      </c>
      <c r="AI229" s="161">
        <v>0.16291402860666501</v>
      </c>
      <c r="AJ229" s="161">
        <v>0.109238399005917</v>
      </c>
      <c r="AK229" s="161">
        <v>0.274372498450147</v>
      </c>
      <c r="AL229" s="161">
        <v>0.188904588246156</v>
      </c>
      <c r="AM229" s="161">
        <v>0.23330294437990201</v>
      </c>
      <c r="AN229" s="161">
        <v>5.3014310133612699E-2</v>
      </c>
      <c r="AO229" s="161">
        <v>6.3681755485533995E-2</v>
      </c>
      <c r="AP229" s="161">
        <v>1.3599541649755799E-2</v>
      </c>
      <c r="AQ229" s="161">
        <v>0.15864524911736</v>
      </c>
      <c r="AR229" s="161">
        <v>0.105243413074475</v>
      </c>
      <c r="AS229" s="161">
        <v>0.20904254908557399</v>
      </c>
      <c r="AT229" s="161">
        <v>5.4356224096759997E-2</v>
      </c>
      <c r="AU229" s="161">
        <v>7.7734314029493698E-2</v>
      </c>
      <c r="AV229" s="161">
        <v>2.4838191137593901E-2</v>
      </c>
      <c r="AW229" s="161">
        <v>0.146679839585865</v>
      </c>
      <c r="AX229" s="161">
        <v>4.5282853946929602E-2</v>
      </c>
      <c r="AY229" s="161">
        <v>4.17562109637915E-2</v>
      </c>
      <c r="AZ229" s="161">
        <v>3.3431661761769503E-2</v>
      </c>
      <c r="BA229" s="161">
        <v>0.32509101634594501</v>
      </c>
      <c r="BB229" s="161">
        <v>0.107368026161775</v>
      </c>
      <c r="BC229" s="161">
        <v>9.5760790295693496E-2</v>
      </c>
      <c r="BD229" s="161">
        <v>0.25504088225676302</v>
      </c>
      <c r="BE229" s="161">
        <v>0.111040443570048</v>
      </c>
      <c r="BF229" s="161">
        <v>1.85329213751615E-2</v>
      </c>
      <c r="BG229" s="161">
        <v>1.46068971534887E-3</v>
      </c>
      <c r="BH229" s="161">
        <v>2.3347180508595199E-2</v>
      </c>
      <c r="BI229" s="161">
        <v>8.3567776769335494E-2</v>
      </c>
      <c r="BJ229" s="161">
        <v>7.9887453292909805E-2</v>
      </c>
      <c r="BK229" s="161">
        <v>6.1510000683016E-2</v>
      </c>
      <c r="BL229" s="161">
        <v>4.0458506571077101E-2</v>
      </c>
      <c r="BM229" s="161">
        <v>1.9557815852078601E-2</v>
      </c>
      <c r="BN229" s="161">
        <v>1.15827133799401E-2</v>
      </c>
      <c r="BO229" s="161">
        <v>1.3277937319403301E-2</v>
      </c>
      <c r="BP229" s="161">
        <v>6.0033717255126601E-2</v>
      </c>
      <c r="BQ229" s="161">
        <v>0.115333925031676</v>
      </c>
      <c r="BR229" s="161">
        <v>0.13205748810478701</v>
      </c>
      <c r="BS229" s="161">
        <v>0.123954951796101</v>
      </c>
      <c r="BT229" s="161">
        <v>0.27367821461119601</v>
      </c>
    </row>
    <row r="230" spans="1:72" hidden="1">
      <c r="A230" s="99" t="s">
        <v>405</v>
      </c>
      <c r="B230" s="99" t="s">
        <v>470</v>
      </c>
      <c r="C230" s="98" t="s">
        <v>489</v>
      </c>
      <c r="D230" s="100" t="s">
        <v>490</v>
      </c>
      <c r="E230" s="98" t="s">
        <v>495</v>
      </c>
      <c r="F230" s="98" t="s">
        <v>496</v>
      </c>
      <c r="G230" s="161">
        <v>0.59289376628406398</v>
      </c>
      <c r="H230" s="161">
        <v>0.44331614331158598</v>
      </c>
      <c r="I230" s="161">
        <v>0.18522281550365099</v>
      </c>
      <c r="J230" s="161">
        <v>0.32636285057799203</v>
      </c>
      <c r="K230" s="161">
        <v>0.53287558709813798</v>
      </c>
      <c r="L230" s="161">
        <v>0.1581783093745</v>
      </c>
      <c r="M230" s="161">
        <v>0.26599227205827602</v>
      </c>
      <c r="N230" s="161">
        <v>0.270818786961188</v>
      </c>
      <c r="O230" s="161">
        <v>0.52759027418843096</v>
      </c>
      <c r="P230" s="161">
        <v>0.38452962417280501</v>
      </c>
      <c r="Q230" s="161">
        <v>0.25304634480074301</v>
      </c>
      <c r="R230" s="161">
        <v>0.40028709071236501</v>
      </c>
      <c r="S230" s="161">
        <v>0.182253341379153</v>
      </c>
      <c r="T230" s="161">
        <v>0.16516548989322</v>
      </c>
      <c r="U230" s="161">
        <v>0.258922346927906</v>
      </c>
      <c r="V230" s="161">
        <v>0.39218968393355902</v>
      </c>
      <c r="W230" s="161">
        <v>0.38639556755600202</v>
      </c>
      <c r="X230" s="161">
        <v>0.47927599207812499</v>
      </c>
      <c r="Y230" s="161">
        <v>0.27951322898150199</v>
      </c>
      <c r="Z230" s="161">
        <v>0.15225688029916701</v>
      </c>
      <c r="AA230" s="161">
        <v>0.173435375446678</v>
      </c>
      <c r="AB230" s="161">
        <v>0.25412259826830902</v>
      </c>
      <c r="AC230" s="161">
        <v>0.244067533552184</v>
      </c>
      <c r="AD230" s="161">
        <v>0.22970472037313999</v>
      </c>
      <c r="AE230" s="161">
        <v>0.38763227601611799</v>
      </c>
      <c r="AF230" s="161">
        <v>0.30745133901452698</v>
      </c>
      <c r="AG230" s="161">
        <v>0.15201130876748201</v>
      </c>
      <c r="AH230" s="161">
        <v>0.3590422828182</v>
      </c>
      <c r="AI230" s="161">
        <v>0.102707784798652</v>
      </c>
      <c r="AJ230" s="161">
        <v>0.18155061000771999</v>
      </c>
      <c r="AK230" s="161">
        <v>0.18950905838929999</v>
      </c>
      <c r="AL230" s="161">
        <v>0.176070062199468</v>
      </c>
      <c r="AM230" s="161">
        <v>0.116555970655516</v>
      </c>
      <c r="AN230" s="161">
        <v>0.36656662903234499</v>
      </c>
      <c r="AO230" s="161">
        <v>0.34545933624014402</v>
      </c>
      <c r="AP230" s="161">
        <v>0.10741252658270201</v>
      </c>
      <c r="AQ230" s="161">
        <v>0.309428129497134</v>
      </c>
      <c r="AR230" s="161">
        <v>0.40648631249282702</v>
      </c>
      <c r="AS230" s="161">
        <v>0.31274185001261001</v>
      </c>
      <c r="AT230" s="161">
        <v>0.30533971205465499</v>
      </c>
      <c r="AU230" s="161">
        <v>0.45445937696244398</v>
      </c>
      <c r="AV230" s="161">
        <v>0.29162973670069597</v>
      </c>
      <c r="AW230" s="161">
        <v>0.26563434357423499</v>
      </c>
      <c r="AX230" s="161">
        <v>0.32770845712445801</v>
      </c>
      <c r="AY230" s="161">
        <v>0.337239244177862</v>
      </c>
      <c r="AZ230" s="161">
        <v>0.56177991940275596</v>
      </c>
      <c r="BA230" s="161">
        <v>7.6489852944367998E-2</v>
      </c>
      <c r="BB230" s="161">
        <v>0.23389741571153999</v>
      </c>
      <c r="BC230" s="161">
        <v>0.40345697919570001</v>
      </c>
      <c r="BD230" s="161">
        <v>0.210714975031738</v>
      </c>
      <c r="BE230" s="161">
        <v>0.4005055446886</v>
      </c>
      <c r="BF230" s="161">
        <v>0.65701362463885005</v>
      </c>
      <c r="BG230" s="161">
        <v>0.14416634914113099</v>
      </c>
      <c r="BH230" s="161">
        <v>0.33937175694924498</v>
      </c>
      <c r="BI230" s="161">
        <v>0.373660549693762</v>
      </c>
      <c r="BJ230" s="161">
        <v>0.24499795716226799</v>
      </c>
      <c r="BK230" s="161">
        <v>8.3901613659196697E-2</v>
      </c>
      <c r="BL230" s="161">
        <v>0.15018815947455899</v>
      </c>
      <c r="BM230" s="161">
        <v>0.23092417288212599</v>
      </c>
      <c r="BN230" s="161">
        <v>0.32241795678152602</v>
      </c>
      <c r="BO230" s="161">
        <v>0.32972026926373199</v>
      </c>
      <c r="BP230" s="161">
        <v>0.33996957537424799</v>
      </c>
      <c r="BQ230" s="161">
        <v>0.112622548279491</v>
      </c>
      <c r="BR230" s="161">
        <v>0.37738350371683899</v>
      </c>
      <c r="BS230" s="161">
        <v>0.41183658124756301</v>
      </c>
      <c r="BT230" s="161">
        <v>0.17079839652364501</v>
      </c>
    </row>
    <row r="231" spans="1:72" hidden="1">
      <c r="A231" s="99" t="s">
        <v>405</v>
      </c>
      <c r="B231" s="99" t="s">
        <v>470</v>
      </c>
      <c r="C231" s="98" t="s">
        <v>489</v>
      </c>
      <c r="D231" s="100" t="s">
        <v>490</v>
      </c>
      <c r="E231" s="98" t="s">
        <v>497</v>
      </c>
      <c r="F231" s="98" t="s">
        <v>498</v>
      </c>
      <c r="G231" s="161">
        <v>6.3350802462053199E-2</v>
      </c>
      <c r="H231" s="161">
        <v>2.7313653219335501E-3</v>
      </c>
      <c r="I231" s="161">
        <v>1.72665776139251E-2</v>
      </c>
      <c r="J231" s="161" t="s">
        <v>216</v>
      </c>
      <c r="K231" s="161" t="s">
        <v>216</v>
      </c>
      <c r="L231" s="161" t="s">
        <v>216</v>
      </c>
      <c r="M231" s="161">
        <v>7.9252906023477201E-3</v>
      </c>
      <c r="N231" s="161">
        <v>2.05278592400608E-2</v>
      </c>
      <c r="O231" s="161" t="s">
        <v>216</v>
      </c>
      <c r="P231" s="161" t="s">
        <v>216</v>
      </c>
      <c r="Q231" s="161">
        <v>1.2855377149971699E-2</v>
      </c>
      <c r="R231" s="161">
        <v>3.4862923816007599E-2</v>
      </c>
      <c r="S231" s="161">
        <v>4.3984554011732803E-3</v>
      </c>
      <c r="T231" s="161" t="s">
        <v>216</v>
      </c>
      <c r="U231" s="161" t="s">
        <v>216</v>
      </c>
      <c r="V231" s="161" t="s">
        <v>216</v>
      </c>
      <c r="W231" s="161" t="s">
        <v>216</v>
      </c>
      <c r="X231" s="161" t="s">
        <v>216</v>
      </c>
      <c r="Y231" s="161">
        <v>8.6014924145546304E-2</v>
      </c>
      <c r="Z231" s="161">
        <v>4.4985135350913801E-3</v>
      </c>
      <c r="AA231" s="161" t="s">
        <v>216</v>
      </c>
      <c r="AB231" s="161" t="s">
        <v>216</v>
      </c>
      <c r="AC231" s="161">
        <v>1.60691019297396E-2</v>
      </c>
      <c r="AD231" s="161">
        <v>1.62609399921359E-2</v>
      </c>
      <c r="AE231" s="161" t="s">
        <v>216</v>
      </c>
      <c r="AF231" s="161">
        <v>1.02860338128779E-2</v>
      </c>
      <c r="AG231" s="161">
        <v>9.6275706992362903E-2</v>
      </c>
      <c r="AH231" s="161" t="s">
        <v>216</v>
      </c>
      <c r="AI231" s="161">
        <v>2.1269609003996E-2</v>
      </c>
      <c r="AJ231" s="161">
        <v>1.8241884919265799E-2</v>
      </c>
      <c r="AK231" s="161">
        <v>5.0311564157535299E-3</v>
      </c>
      <c r="AL231" s="161" t="s">
        <v>216</v>
      </c>
      <c r="AM231" s="161" t="s">
        <v>216</v>
      </c>
      <c r="AN231" s="161">
        <v>1.1562286873694099E-2</v>
      </c>
      <c r="AO231" s="161" t="s">
        <v>216</v>
      </c>
      <c r="AP231" s="161">
        <v>1.92849113853766E-2</v>
      </c>
      <c r="AQ231" s="161">
        <v>1.2780321103278701E-2</v>
      </c>
      <c r="AR231" s="161" t="s">
        <v>216</v>
      </c>
      <c r="AS231" s="161">
        <v>1.5337014420713099E-2</v>
      </c>
      <c r="AT231" s="161">
        <v>2.2932674479323701E-4</v>
      </c>
      <c r="AU231" s="161">
        <v>2.82266206627221E-2</v>
      </c>
      <c r="AV231" s="161">
        <v>2.4310036820972099E-2</v>
      </c>
      <c r="AW231" s="161">
        <v>2.0085979849090899E-2</v>
      </c>
      <c r="AX231" s="161">
        <v>4.7295500007449601E-2</v>
      </c>
      <c r="AY231" s="161">
        <v>6.40586186277705E-3</v>
      </c>
      <c r="AZ231" s="161">
        <v>3.81545259481978E-2</v>
      </c>
      <c r="BA231" s="161" t="s">
        <v>216</v>
      </c>
      <c r="BB231" s="161">
        <v>1.7307218527253799E-2</v>
      </c>
      <c r="BC231" s="161">
        <v>0.111602293007503</v>
      </c>
      <c r="BD231" s="161">
        <v>7.7955816056078297E-3</v>
      </c>
      <c r="BE231" s="161" t="s">
        <v>216</v>
      </c>
      <c r="BF231" s="161">
        <v>5.0138326582163099E-2</v>
      </c>
      <c r="BG231" s="161">
        <v>3.0936001094546701E-2</v>
      </c>
      <c r="BH231" s="161">
        <v>8.58918671309041E-3</v>
      </c>
      <c r="BI231" s="161">
        <v>1.44279804731006E-2</v>
      </c>
      <c r="BJ231" s="161" t="s">
        <v>216</v>
      </c>
      <c r="BK231" s="161" t="s">
        <v>216</v>
      </c>
      <c r="BL231" s="161">
        <v>8.4309726910886996E-4</v>
      </c>
      <c r="BM231" s="161">
        <v>7.4838000695573803E-3</v>
      </c>
      <c r="BN231" s="161" t="s">
        <v>216</v>
      </c>
      <c r="BO231" s="161">
        <v>6.24393251141988E-2</v>
      </c>
      <c r="BP231" s="161">
        <v>1.2014726218550801E-2</v>
      </c>
      <c r="BQ231" s="161" t="s">
        <v>216</v>
      </c>
      <c r="BR231" s="161">
        <v>1.0158268315752899E-2</v>
      </c>
      <c r="BS231" s="161">
        <v>4.7455172568842199E-2</v>
      </c>
      <c r="BT231" s="161">
        <v>2.9443641184641101E-3</v>
      </c>
    </row>
    <row r="232" spans="1:72" hidden="1">
      <c r="A232" s="99" t="s">
        <v>405</v>
      </c>
      <c r="B232" s="99" t="s">
        <v>470</v>
      </c>
      <c r="C232" s="98" t="s">
        <v>489</v>
      </c>
      <c r="D232" s="100" t="s">
        <v>490</v>
      </c>
      <c r="E232" s="98" t="s">
        <v>499</v>
      </c>
      <c r="F232" s="98" t="s">
        <v>500</v>
      </c>
      <c r="G232" s="161">
        <v>0.101198933724919</v>
      </c>
      <c r="H232" s="161">
        <v>2.7402424793258499E-2</v>
      </c>
      <c r="I232" s="161">
        <v>1.65916085084587E-2</v>
      </c>
      <c r="J232" s="161">
        <v>7.6632754245093998E-2</v>
      </c>
      <c r="K232" s="161">
        <v>2.7874044188197101E-2</v>
      </c>
      <c r="L232" s="161">
        <v>0.20996927068903101</v>
      </c>
      <c r="M232" s="161">
        <v>2.4473455584995699E-2</v>
      </c>
      <c r="N232" s="161">
        <v>0.18718288879988201</v>
      </c>
      <c r="O232" s="161">
        <v>1.31388582279507E-2</v>
      </c>
      <c r="P232" s="161">
        <v>0.13309010998788001</v>
      </c>
      <c r="Q232" s="161">
        <v>0.207490427041502</v>
      </c>
      <c r="R232" s="161">
        <v>0.212294970020831</v>
      </c>
      <c r="S232" s="161">
        <v>0.133417504337694</v>
      </c>
      <c r="T232" s="161">
        <v>3.2047835033215101E-2</v>
      </c>
      <c r="U232" s="161">
        <v>0.10101957863925801</v>
      </c>
      <c r="V232" s="161">
        <v>5.6267316368291402E-2</v>
      </c>
      <c r="W232" s="161">
        <v>2.9971336998371501E-2</v>
      </c>
      <c r="X232" s="161">
        <v>0.10891498199576501</v>
      </c>
      <c r="Y232" s="161">
        <v>9.4166684444667997E-2</v>
      </c>
      <c r="Z232" s="161">
        <v>4.9587828893968802E-2</v>
      </c>
      <c r="AA232" s="161" t="s">
        <v>216</v>
      </c>
      <c r="AB232" s="161">
        <v>6.7627082222707899E-2</v>
      </c>
      <c r="AC232" s="161">
        <v>0.106904389098224</v>
      </c>
      <c r="AD232" s="161">
        <v>0.27542562749771898</v>
      </c>
      <c r="AE232" s="161">
        <v>0.132778655933286</v>
      </c>
      <c r="AF232" s="161">
        <v>0.17480901533927901</v>
      </c>
      <c r="AG232" s="161">
        <v>9.6211704304218104E-2</v>
      </c>
      <c r="AH232" s="161">
        <v>0.13293987811387201</v>
      </c>
      <c r="AI232" s="161">
        <v>0.17199446869341201</v>
      </c>
      <c r="AJ232" s="161">
        <v>0.22563201779850001</v>
      </c>
      <c r="AK232" s="161">
        <v>2.2606389187498199E-2</v>
      </c>
      <c r="AL232" s="161">
        <v>0.14650266960455899</v>
      </c>
      <c r="AM232" s="161">
        <v>5.3174132594418597E-2</v>
      </c>
      <c r="AN232" s="161">
        <v>0.105225046244976</v>
      </c>
      <c r="AO232" s="161">
        <v>8.7220311818130697E-2</v>
      </c>
      <c r="AP232" s="161">
        <v>0.22029397907118101</v>
      </c>
      <c r="AQ232" s="161">
        <v>0.123201282457043</v>
      </c>
      <c r="AR232" s="161">
        <v>6.4860373043927805E-2</v>
      </c>
      <c r="AS232" s="161">
        <v>2.0087988816014798E-2</v>
      </c>
      <c r="AT232" s="161">
        <v>0.26193425061806103</v>
      </c>
      <c r="AU232" s="161">
        <v>0.10905927739721701</v>
      </c>
      <c r="AV232" s="161">
        <v>0.107948106501149</v>
      </c>
      <c r="AW232" s="161">
        <v>7.3011111648128596E-2</v>
      </c>
      <c r="AX232" s="161">
        <v>0.14136101328041001</v>
      </c>
      <c r="AY232" s="161">
        <v>5.8349158530708801E-2</v>
      </c>
      <c r="AZ232" s="161">
        <v>2.0383252212217699E-2</v>
      </c>
      <c r="BA232" s="161">
        <v>9.2478520988168694E-2</v>
      </c>
      <c r="BB232" s="161">
        <v>0.24262381497204899</v>
      </c>
      <c r="BC232" s="161">
        <v>0.16116326666924199</v>
      </c>
      <c r="BD232" s="161">
        <v>7.7955816056078297E-3</v>
      </c>
      <c r="BE232" s="161">
        <v>0.139932594039723</v>
      </c>
      <c r="BF232" s="161">
        <v>4.1671668200661198E-2</v>
      </c>
      <c r="BG232" s="161">
        <v>0.15397739534840299</v>
      </c>
      <c r="BH232" s="161">
        <v>6.0803012392060603E-2</v>
      </c>
      <c r="BI232" s="161">
        <v>4.31435271318686E-2</v>
      </c>
      <c r="BJ232" s="161" t="s">
        <v>216</v>
      </c>
      <c r="BK232" s="161">
        <v>0.10345749320438299</v>
      </c>
      <c r="BL232" s="161">
        <v>0.21592190016821899</v>
      </c>
      <c r="BM232" s="161">
        <v>9.9435486675032894E-2</v>
      </c>
      <c r="BN232" s="161">
        <v>0.21911846985862099</v>
      </c>
      <c r="BO232" s="161">
        <v>0.20742479057375901</v>
      </c>
      <c r="BP232" s="161">
        <v>5.8034169157974103E-2</v>
      </c>
      <c r="BQ232" s="161">
        <v>1.8891916254765499E-2</v>
      </c>
      <c r="BR232" s="161">
        <v>9.7652984797547304E-2</v>
      </c>
      <c r="BS232" s="161">
        <v>0.114331246928924</v>
      </c>
      <c r="BT232" s="161">
        <v>0.17084998841486301</v>
      </c>
    </row>
    <row r="233" spans="1:72" hidden="1">
      <c r="A233" s="99" t="s">
        <v>405</v>
      </c>
      <c r="B233" s="99" t="s">
        <v>470</v>
      </c>
      <c r="C233" s="98" t="s">
        <v>501</v>
      </c>
      <c r="D233" s="100" t="s">
        <v>502</v>
      </c>
      <c r="E233" s="98" t="s">
        <v>225</v>
      </c>
      <c r="F233" s="98" t="s">
        <v>469</v>
      </c>
      <c r="G233" s="161" t="s">
        <v>216</v>
      </c>
      <c r="H233" s="161" t="s">
        <v>216</v>
      </c>
      <c r="I233" s="161" t="s">
        <v>216</v>
      </c>
      <c r="J233" s="161" t="s">
        <v>216</v>
      </c>
      <c r="K233" s="161" t="s">
        <v>216</v>
      </c>
      <c r="L233" s="161" t="s">
        <v>216</v>
      </c>
      <c r="M233" s="161" t="s">
        <v>216</v>
      </c>
      <c r="N233" s="161" t="s">
        <v>216</v>
      </c>
      <c r="O233" s="161" t="s">
        <v>216</v>
      </c>
      <c r="P233" s="161" t="s">
        <v>216</v>
      </c>
      <c r="Q233" s="161" t="s">
        <v>216</v>
      </c>
      <c r="R233" s="161" t="s">
        <v>216</v>
      </c>
      <c r="S233" s="161" t="s">
        <v>216</v>
      </c>
      <c r="T233" s="161" t="s">
        <v>216</v>
      </c>
      <c r="U233" s="161" t="s">
        <v>216</v>
      </c>
      <c r="V233" s="161" t="s">
        <v>216</v>
      </c>
      <c r="W233" s="161">
        <v>0.25</v>
      </c>
      <c r="X233" s="161" t="s">
        <v>216</v>
      </c>
      <c r="Y233" s="161" t="s">
        <v>216</v>
      </c>
      <c r="Z233" s="161" t="s">
        <v>216</v>
      </c>
      <c r="AA233" s="161" t="s">
        <v>216</v>
      </c>
      <c r="AB233" s="161" t="s">
        <v>216</v>
      </c>
      <c r="AC233" s="161" t="s">
        <v>216</v>
      </c>
      <c r="AD233" s="161" t="s">
        <v>216</v>
      </c>
      <c r="AE233" s="161" t="s">
        <v>216</v>
      </c>
      <c r="AF233" s="161" t="s">
        <v>216</v>
      </c>
      <c r="AG233" s="161">
        <v>0.19921540248344899</v>
      </c>
      <c r="AH233" s="161" t="s">
        <v>216</v>
      </c>
      <c r="AI233" s="161" t="s">
        <v>216</v>
      </c>
      <c r="AJ233" s="161">
        <v>0.46340685115775598</v>
      </c>
      <c r="AK233" s="161" t="s">
        <v>216</v>
      </c>
      <c r="AL233" s="161" t="s">
        <v>216</v>
      </c>
      <c r="AM233" s="161" t="s">
        <v>216</v>
      </c>
      <c r="AN233" s="161" t="s">
        <v>216</v>
      </c>
      <c r="AO233" s="161" t="s">
        <v>216</v>
      </c>
      <c r="AP233" s="161" t="s">
        <v>216</v>
      </c>
      <c r="AQ233" s="161" t="s">
        <v>216</v>
      </c>
      <c r="AR233" s="161" t="s">
        <v>216</v>
      </c>
      <c r="AS233" s="161" t="s">
        <v>216</v>
      </c>
      <c r="AT233" s="161" t="s">
        <v>216</v>
      </c>
      <c r="AU233" s="161" t="s">
        <v>216</v>
      </c>
      <c r="AV233" s="161" t="s">
        <v>216</v>
      </c>
      <c r="AW233" s="161" t="s">
        <v>216</v>
      </c>
      <c r="AX233" s="161" t="s">
        <v>216</v>
      </c>
      <c r="AY233" s="161" t="s">
        <v>216</v>
      </c>
      <c r="AZ233" s="161" t="s">
        <v>216</v>
      </c>
      <c r="BA233" s="161" t="s">
        <v>216</v>
      </c>
      <c r="BB233" s="161" t="s">
        <v>216</v>
      </c>
      <c r="BC233" s="161" t="s">
        <v>216</v>
      </c>
      <c r="BD233" s="161" t="s">
        <v>216</v>
      </c>
      <c r="BE233" s="161" t="s">
        <v>216</v>
      </c>
      <c r="BF233" s="161" t="s">
        <v>216</v>
      </c>
      <c r="BG233" s="161">
        <v>1.32799239008648E-2</v>
      </c>
      <c r="BH233" s="161" t="s">
        <v>216</v>
      </c>
      <c r="BI233" s="161" t="s">
        <v>216</v>
      </c>
      <c r="BJ233" s="161" t="s">
        <v>216</v>
      </c>
      <c r="BK233" s="161">
        <v>0.123296110597238</v>
      </c>
      <c r="BL233" s="161" t="s">
        <v>216</v>
      </c>
      <c r="BM233" s="161" t="s">
        <v>216</v>
      </c>
      <c r="BN233" s="161" t="s">
        <v>216</v>
      </c>
      <c r="BO233" s="161" t="s">
        <v>216</v>
      </c>
      <c r="BP233" s="161" t="s">
        <v>216</v>
      </c>
      <c r="BQ233" s="161" t="s">
        <v>216</v>
      </c>
      <c r="BR233" s="161" t="s">
        <v>216</v>
      </c>
      <c r="BS233" s="161" t="s">
        <v>216</v>
      </c>
      <c r="BT233" s="161" t="s">
        <v>216</v>
      </c>
    </row>
    <row r="234" spans="1:72" hidden="1">
      <c r="A234" s="99" t="s">
        <v>405</v>
      </c>
      <c r="B234" s="99" t="s">
        <v>470</v>
      </c>
      <c r="C234" s="98" t="s">
        <v>501</v>
      </c>
      <c r="D234" s="100" t="s">
        <v>502</v>
      </c>
      <c r="E234" s="98" t="s">
        <v>455</v>
      </c>
      <c r="F234" s="98" t="s">
        <v>456</v>
      </c>
      <c r="G234" s="161" t="s">
        <v>216</v>
      </c>
      <c r="H234" s="161" t="s">
        <v>216</v>
      </c>
      <c r="I234" s="161" t="s">
        <v>216</v>
      </c>
      <c r="J234" s="161" t="s">
        <v>216</v>
      </c>
      <c r="K234" s="161" t="s">
        <v>216</v>
      </c>
      <c r="L234" s="161" t="s">
        <v>216</v>
      </c>
      <c r="M234" s="161">
        <v>0.44687501482728498</v>
      </c>
      <c r="N234" s="161" t="s">
        <v>216</v>
      </c>
      <c r="O234" s="161" t="s">
        <v>216</v>
      </c>
      <c r="P234" s="161" t="s">
        <v>216</v>
      </c>
      <c r="Q234" s="161" t="s">
        <v>216</v>
      </c>
      <c r="R234" s="161" t="s">
        <v>216</v>
      </c>
      <c r="S234" s="161" t="s">
        <v>216</v>
      </c>
      <c r="T234" s="161" t="s">
        <v>216</v>
      </c>
      <c r="U234" s="161" t="s">
        <v>216</v>
      </c>
      <c r="V234" s="161" t="s">
        <v>216</v>
      </c>
      <c r="W234" s="161">
        <v>0.25</v>
      </c>
      <c r="X234" s="161" t="s">
        <v>216</v>
      </c>
      <c r="Y234" s="161">
        <v>0.12542332671727899</v>
      </c>
      <c r="Z234" s="161" t="s">
        <v>216</v>
      </c>
      <c r="AA234" s="161" t="s">
        <v>216</v>
      </c>
      <c r="AB234" s="161" t="s">
        <v>216</v>
      </c>
      <c r="AC234" s="161" t="s">
        <v>216</v>
      </c>
      <c r="AD234" s="161">
        <v>0.49973339652823001</v>
      </c>
      <c r="AE234" s="161" t="s">
        <v>216</v>
      </c>
      <c r="AF234" s="161" t="s">
        <v>216</v>
      </c>
      <c r="AG234" s="161">
        <v>0.151174463271389</v>
      </c>
      <c r="AH234" s="161" t="s">
        <v>216</v>
      </c>
      <c r="AI234" s="161" t="s">
        <v>216</v>
      </c>
      <c r="AJ234" s="161" t="s">
        <v>216</v>
      </c>
      <c r="AK234" s="161" t="s">
        <v>216</v>
      </c>
      <c r="AL234" s="161" t="s">
        <v>216</v>
      </c>
      <c r="AM234" s="161" t="s">
        <v>216</v>
      </c>
      <c r="AN234" s="161" t="s">
        <v>216</v>
      </c>
      <c r="AO234" s="161" t="s">
        <v>216</v>
      </c>
      <c r="AP234" s="161" t="s">
        <v>216</v>
      </c>
      <c r="AQ234" s="161" t="s">
        <v>216</v>
      </c>
      <c r="AR234" s="161" t="s">
        <v>216</v>
      </c>
      <c r="AS234" s="161" t="s">
        <v>216</v>
      </c>
      <c r="AT234" s="161" t="s">
        <v>216</v>
      </c>
      <c r="AU234" s="161" t="s">
        <v>216</v>
      </c>
      <c r="AV234" s="161" t="s">
        <v>216</v>
      </c>
      <c r="AW234" s="161" t="s">
        <v>216</v>
      </c>
      <c r="AX234" s="161">
        <v>0.65625</v>
      </c>
      <c r="AY234" s="161" t="s">
        <v>216</v>
      </c>
      <c r="AZ234" s="161" t="s">
        <v>216</v>
      </c>
      <c r="BA234" s="161" t="s">
        <v>216</v>
      </c>
      <c r="BB234" s="161" t="s">
        <v>216</v>
      </c>
      <c r="BC234" s="161" t="s">
        <v>216</v>
      </c>
      <c r="BD234" s="161" t="s">
        <v>216</v>
      </c>
      <c r="BE234" s="161">
        <v>0.23506637168653599</v>
      </c>
      <c r="BF234" s="161" t="s">
        <v>216</v>
      </c>
      <c r="BG234" s="161">
        <v>0.41433419523888299</v>
      </c>
      <c r="BH234" s="161" t="s">
        <v>216</v>
      </c>
      <c r="BI234" s="161">
        <v>2.1578926361604599E-2</v>
      </c>
      <c r="BJ234" s="161" t="s">
        <v>216</v>
      </c>
      <c r="BK234" s="161">
        <v>6.5707347248627604E-2</v>
      </c>
      <c r="BL234" s="161" t="s">
        <v>216</v>
      </c>
      <c r="BM234" s="161">
        <v>0.92391086565105496</v>
      </c>
      <c r="BN234" s="161" t="s">
        <v>216</v>
      </c>
      <c r="BO234" s="161" t="s">
        <v>216</v>
      </c>
      <c r="BP234" s="161" t="s">
        <v>216</v>
      </c>
      <c r="BQ234" s="161" t="s">
        <v>216</v>
      </c>
      <c r="BR234" s="161" t="s">
        <v>216</v>
      </c>
      <c r="BS234" s="161" t="s">
        <v>216</v>
      </c>
      <c r="BT234" s="161">
        <v>0.27580763455562801</v>
      </c>
    </row>
    <row r="235" spans="1:72" hidden="1">
      <c r="A235" s="99" t="s">
        <v>405</v>
      </c>
      <c r="B235" s="99" t="s">
        <v>470</v>
      </c>
      <c r="C235" s="98" t="s">
        <v>501</v>
      </c>
      <c r="D235" s="100" t="s">
        <v>502</v>
      </c>
      <c r="E235" s="98" t="s">
        <v>457</v>
      </c>
      <c r="F235" s="98" t="s">
        <v>458</v>
      </c>
      <c r="G235" s="161" t="s">
        <v>216</v>
      </c>
      <c r="H235" s="161" t="s">
        <v>216</v>
      </c>
      <c r="I235" s="161" t="s">
        <v>216</v>
      </c>
      <c r="J235" s="161" t="s">
        <v>216</v>
      </c>
      <c r="K235" s="161" t="s">
        <v>216</v>
      </c>
      <c r="L235" s="161" t="s">
        <v>216</v>
      </c>
      <c r="M235" s="161" t="s">
        <v>216</v>
      </c>
      <c r="N235" s="161" t="s">
        <v>216</v>
      </c>
      <c r="O235" s="161" t="s">
        <v>216</v>
      </c>
      <c r="P235" s="161" t="s">
        <v>216</v>
      </c>
      <c r="Q235" s="161" t="s">
        <v>216</v>
      </c>
      <c r="R235" s="161" t="s">
        <v>216</v>
      </c>
      <c r="S235" s="161" t="s">
        <v>216</v>
      </c>
      <c r="T235" s="161" t="s">
        <v>216</v>
      </c>
      <c r="U235" s="161" t="s">
        <v>216</v>
      </c>
      <c r="V235" s="161" t="s">
        <v>216</v>
      </c>
      <c r="W235" s="161">
        <v>0.25</v>
      </c>
      <c r="X235" s="161" t="s">
        <v>216</v>
      </c>
      <c r="Y235" s="161" t="s">
        <v>216</v>
      </c>
      <c r="Z235" s="161" t="s">
        <v>216</v>
      </c>
      <c r="AA235" s="161" t="s">
        <v>216</v>
      </c>
      <c r="AB235" s="161" t="s">
        <v>216</v>
      </c>
      <c r="AC235" s="161" t="s">
        <v>216</v>
      </c>
      <c r="AD235" s="161" t="s">
        <v>216</v>
      </c>
      <c r="AE235" s="161" t="s">
        <v>216</v>
      </c>
      <c r="AF235" s="161" t="s">
        <v>216</v>
      </c>
      <c r="AG235" s="161" t="s">
        <v>216</v>
      </c>
      <c r="AH235" s="161" t="s">
        <v>216</v>
      </c>
      <c r="AI235" s="161" t="s">
        <v>216</v>
      </c>
      <c r="AJ235" s="161" t="s">
        <v>216</v>
      </c>
      <c r="AK235" s="161" t="s">
        <v>216</v>
      </c>
      <c r="AL235" s="161" t="s">
        <v>216</v>
      </c>
      <c r="AM235" s="161" t="s">
        <v>216</v>
      </c>
      <c r="AN235" s="161" t="s">
        <v>216</v>
      </c>
      <c r="AO235" s="161" t="s">
        <v>216</v>
      </c>
      <c r="AP235" s="161">
        <v>6.5041248446396097E-2</v>
      </c>
      <c r="AQ235" s="161" t="s">
        <v>216</v>
      </c>
      <c r="AR235" s="161" t="s">
        <v>216</v>
      </c>
      <c r="AS235" s="161" t="s">
        <v>216</v>
      </c>
      <c r="AT235" s="161" t="s">
        <v>216</v>
      </c>
      <c r="AU235" s="161" t="s">
        <v>216</v>
      </c>
      <c r="AV235" s="161" t="s">
        <v>216</v>
      </c>
      <c r="AW235" s="161" t="s">
        <v>216</v>
      </c>
      <c r="AX235" s="161" t="s">
        <v>216</v>
      </c>
      <c r="AY235" s="161" t="s">
        <v>216</v>
      </c>
      <c r="AZ235" s="161" t="s">
        <v>216</v>
      </c>
      <c r="BA235" s="161" t="s">
        <v>216</v>
      </c>
      <c r="BB235" s="161" t="s">
        <v>216</v>
      </c>
      <c r="BC235" s="161" t="s">
        <v>216</v>
      </c>
      <c r="BD235" s="161" t="s">
        <v>216</v>
      </c>
      <c r="BE235" s="161">
        <v>5.6969026532867797E-2</v>
      </c>
      <c r="BF235" s="161" t="s">
        <v>216</v>
      </c>
      <c r="BG235" s="161">
        <v>8.2807461853978206E-2</v>
      </c>
      <c r="BH235" s="161" t="s">
        <v>216</v>
      </c>
      <c r="BI235" s="161">
        <v>0.35156486209952997</v>
      </c>
      <c r="BJ235" s="161" t="s">
        <v>216</v>
      </c>
      <c r="BK235" s="161">
        <v>4.1717050524476398E-2</v>
      </c>
      <c r="BL235" s="161" t="s">
        <v>216</v>
      </c>
      <c r="BM235" s="161" t="s">
        <v>216</v>
      </c>
      <c r="BN235" s="161" t="s">
        <v>216</v>
      </c>
      <c r="BO235" s="161">
        <v>2.9399932990436001E-2</v>
      </c>
      <c r="BP235" s="161" t="s">
        <v>216</v>
      </c>
      <c r="BQ235" s="161" t="s">
        <v>216</v>
      </c>
      <c r="BR235" s="161" t="s">
        <v>216</v>
      </c>
      <c r="BS235" s="161" t="s">
        <v>216</v>
      </c>
      <c r="BT235" s="161" t="s">
        <v>216</v>
      </c>
    </row>
    <row r="236" spans="1:72" hidden="1">
      <c r="A236" s="99" t="s">
        <v>405</v>
      </c>
      <c r="B236" s="99" t="s">
        <v>470</v>
      </c>
      <c r="C236" s="98" t="s">
        <v>501</v>
      </c>
      <c r="D236" s="100" t="s">
        <v>502</v>
      </c>
      <c r="E236" s="98" t="s">
        <v>461</v>
      </c>
      <c r="F236" s="98" t="s">
        <v>462</v>
      </c>
      <c r="G236" s="161" t="s">
        <v>216</v>
      </c>
      <c r="H236" s="161" t="s">
        <v>216</v>
      </c>
      <c r="I236" s="161" t="s">
        <v>216</v>
      </c>
      <c r="J236" s="161" t="s">
        <v>216</v>
      </c>
      <c r="K236" s="161" t="s">
        <v>216</v>
      </c>
      <c r="L236" s="161" t="s">
        <v>216</v>
      </c>
      <c r="M236" s="161" t="s">
        <v>216</v>
      </c>
      <c r="N236" s="161" t="s">
        <v>216</v>
      </c>
      <c r="O236" s="161" t="s">
        <v>216</v>
      </c>
      <c r="P236" s="161" t="s">
        <v>216</v>
      </c>
      <c r="Q236" s="161" t="s">
        <v>216</v>
      </c>
      <c r="R236" s="161" t="s">
        <v>216</v>
      </c>
      <c r="S236" s="161" t="s">
        <v>216</v>
      </c>
      <c r="T236" s="161" t="s">
        <v>216</v>
      </c>
      <c r="U236" s="161" t="s">
        <v>216</v>
      </c>
      <c r="V236" s="161" t="s">
        <v>216</v>
      </c>
      <c r="W236" s="161" t="s">
        <v>216</v>
      </c>
      <c r="X236" s="161" t="s">
        <v>216</v>
      </c>
      <c r="Y236" s="161" t="s">
        <v>216</v>
      </c>
      <c r="Z236" s="161" t="s">
        <v>216</v>
      </c>
      <c r="AA236" s="161" t="s">
        <v>216</v>
      </c>
      <c r="AB236" s="161" t="s">
        <v>216</v>
      </c>
      <c r="AC236" s="161" t="s">
        <v>216</v>
      </c>
      <c r="AD236" s="161" t="s">
        <v>216</v>
      </c>
      <c r="AE236" s="161" t="s">
        <v>216</v>
      </c>
      <c r="AF236" s="161" t="s">
        <v>216</v>
      </c>
      <c r="AG236" s="161" t="s">
        <v>216</v>
      </c>
      <c r="AH236" s="161" t="s">
        <v>216</v>
      </c>
      <c r="AI236" s="161" t="s">
        <v>216</v>
      </c>
      <c r="AJ236" s="161" t="s">
        <v>216</v>
      </c>
      <c r="AK236" s="161" t="s">
        <v>216</v>
      </c>
      <c r="AL236" s="161" t="s">
        <v>216</v>
      </c>
      <c r="AM236" s="161" t="s">
        <v>216</v>
      </c>
      <c r="AN236" s="161" t="s">
        <v>216</v>
      </c>
      <c r="AO236" s="161" t="s">
        <v>216</v>
      </c>
      <c r="AP236" s="161" t="s">
        <v>216</v>
      </c>
      <c r="AQ236" s="161" t="s">
        <v>216</v>
      </c>
      <c r="AR236" s="161" t="s">
        <v>216</v>
      </c>
      <c r="AS236" s="161" t="s">
        <v>216</v>
      </c>
      <c r="AT236" s="161" t="s">
        <v>216</v>
      </c>
      <c r="AU236" s="161" t="s">
        <v>216</v>
      </c>
      <c r="AV236" s="161">
        <v>0.16667213383631299</v>
      </c>
      <c r="AW236" s="161" t="s">
        <v>216</v>
      </c>
      <c r="AX236" s="161" t="s">
        <v>216</v>
      </c>
      <c r="AY236" s="161" t="s">
        <v>216</v>
      </c>
      <c r="AZ236" s="161" t="s">
        <v>216</v>
      </c>
      <c r="BA236" s="161" t="s">
        <v>216</v>
      </c>
      <c r="BB236" s="161" t="s">
        <v>216</v>
      </c>
      <c r="BC236" s="161" t="s">
        <v>216</v>
      </c>
      <c r="BD236" s="161" t="s">
        <v>216</v>
      </c>
      <c r="BE236" s="161" t="s">
        <v>216</v>
      </c>
      <c r="BF236" s="161" t="s">
        <v>216</v>
      </c>
      <c r="BG236" s="161">
        <v>1.32799239008648E-2</v>
      </c>
      <c r="BH236" s="161" t="s">
        <v>216</v>
      </c>
      <c r="BI236" s="161" t="s">
        <v>216</v>
      </c>
      <c r="BJ236" s="161" t="s">
        <v>216</v>
      </c>
      <c r="BK236" s="161" t="s">
        <v>216</v>
      </c>
      <c r="BL236" s="161">
        <v>0.35785215944123999</v>
      </c>
      <c r="BM236" s="161" t="s">
        <v>216</v>
      </c>
      <c r="BN236" s="161" t="s">
        <v>216</v>
      </c>
      <c r="BO236" s="161" t="s">
        <v>216</v>
      </c>
      <c r="BP236" s="161" t="s">
        <v>216</v>
      </c>
      <c r="BQ236" s="161" t="s">
        <v>216</v>
      </c>
      <c r="BR236" s="161" t="s">
        <v>216</v>
      </c>
      <c r="BS236" s="161" t="s">
        <v>216</v>
      </c>
      <c r="BT236" s="161" t="s">
        <v>216</v>
      </c>
    </row>
    <row r="237" spans="1:72" hidden="1">
      <c r="A237" s="99" t="s">
        <v>405</v>
      </c>
      <c r="B237" s="99" t="s">
        <v>470</v>
      </c>
      <c r="C237" s="98" t="s">
        <v>501</v>
      </c>
      <c r="D237" s="100" t="s">
        <v>502</v>
      </c>
      <c r="E237" s="98" t="s">
        <v>463</v>
      </c>
      <c r="F237" s="98" t="s">
        <v>464</v>
      </c>
      <c r="G237" s="161" t="s">
        <v>216</v>
      </c>
      <c r="H237" s="161" t="s">
        <v>216</v>
      </c>
      <c r="I237" s="161" t="s">
        <v>216</v>
      </c>
      <c r="J237" s="161" t="s">
        <v>216</v>
      </c>
      <c r="K237" s="161" t="s">
        <v>216</v>
      </c>
      <c r="L237" s="161">
        <v>0.64195436936917605</v>
      </c>
      <c r="M237" s="161">
        <v>0.55312498517271502</v>
      </c>
      <c r="N237" s="161" t="s">
        <v>216</v>
      </c>
      <c r="O237" s="161" t="s">
        <v>216</v>
      </c>
      <c r="P237" s="161" t="s">
        <v>216</v>
      </c>
      <c r="Q237" s="161" t="s">
        <v>216</v>
      </c>
      <c r="R237" s="161" t="s">
        <v>216</v>
      </c>
      <c r="S237" s="161" t="s">
        <v>216</v>
      </c>
      <c r="T237" s="161" t="s">
        <v>216</v>
      </c>
      <c r="U237" s="161" t="s">
        <v>216</v>
      </c>
      <c r="V237" s="161" t="s">
        <v>216</v>
      </c>
      <c r="W237" s="161" t="s">
        <v>216</v>
      </c>
      <c r="X237" s="161" t="s">
        <v>216</v>
      </c>
      <c r="Y237" s="161">
        <v>0.87457667328272104</v>
      </c>
      <c r="Z237" s="161" t="s">
        <v>216</v>
      </c>
      <c r="AA237" s="161" t="s">
        <v>216</v>
      </c>
      <c r="AB237" s="161" t="s">
        <v>216</v>
      </c>
      <c r="AC237" s="161" t="s">
        <v>216</v>
      </c>
      <c r="AD237" s="161">
        <v>0.49973339652823001</v>
      </c>
      <c r="AE237" s="161" t="s">
        <v>216</v>
      </c>
      <c r="AF237" s="161" t="s">
        <v>216</v>
      </c>
      <c r="AG237" s="161" t="s">
        <v>216</v>
      </c>
      <c r="AH237" s="161" t="s">
        <v>216</v>
      </c>
      <c r="AI237" s="161" t="s">
        <v>216</v>
      </c>
      <c r="AJ237" s="161">
        <v>0.25640805366435598</v>
      </c>
      <c r="AK237" s="161" t="s">
        <v>216</v>
      </c>
      <c r="AL237" s="161" t="s">
        <v>216</v>
      </c>
      <c r="AM237" s="161" t="s">
        <v>216</v>
      </c>
      <c r="AN237" s="161" t="s">
        <v>216</v>
      </c>
      <c r="AO237" s="161" t="s">
        <v>216</v>
      </c>
      <c r="AP237" s="161">
        <v>0.87529575582140196</v>
      </c>
      <c r="AQ237" s="161" t="s">
        <v>216</v>
      </c>
      <c r="AR237" s="161" t="s">
        <v>216</v>
      </c>
      <c r="AS237" s="161" t="s">
        <v>216</v>
      </c>
      <c r="AT237" s="161" t="s">
        <v>216</v>
      </c>
      <c r="AU237" s="161" t="s">
        <v>216</v>
      </c>
      <c r="AV237" s="161">
        <v>0.83332786616368704</v>
      </c>
      <c r="AW237" s="161" t="s">
        <v>216</v>
      </c>
      <c r="AX237" s="161" t="s">
        <v>216</v>
      </c>
      <c r="AY237" s="161" t="s">
        <v>216</v>
      </c>
      <c r="AZ237" s="161" t="s">
        <v>216</v>
      </c>
      <c r="BA237" s="161" t="s">
        <v>216</v>
      </c>
      <c r="BB237" s="161" t="s">
        <v>216</v>
      </c>
      <c r="BC237" s="161" t="s">
        <v>216</v>
      </c>
      <c r="BD237" s="161" t="s">
        <v>216</v>
      </c>
      <c r="BE237" s="161">
        <v>0.46128318580553701</v>
      </c>
      <c r="BF237" s="161" t="s">
        <v>216</v>
      </c>
      <c r="BG237" s="161">
        <v>0.476298495105409</v>
      </c>
      <c r="BH237" s="161" t="s">
        <v>216</v>
      </c>
      <c r="BI237" s="161">
        <v>0.20506662112207399</v>
      </c>
      <c r="BJ237" s="161" t="s">
        <v>216</v>
      </c>
      <c r="BK237" s="161">
        <v>0.76927949162965803</v>
      </c>
      <c r="BL237" s="161">
        <v>0.50141480904638702</v>
      </c>
      <c r="BM237" s="161" t="s">
        <v>216</v>
      </c>
      <c r="BN237" s="161" t="s">
        <v>216</v>
      </c>
      <c r="BO237" s="161">
        <v>0.94120013401912805</v>
      </c>
      <c r="BP237" s="161" t="s">
        <v>216</v>
      </c>
      <c r="BQ237" s="161" t="s">
        <v>216</v>
      </c>
      <c r="BR237" s="161" t="s">
        <v>216</v>
      </c>
      <c r="BS237" s="161" t="s">
        <v>216</v>
      </c>
      <c r="BT237" s="161">
        <v>0.64072648928524301</v>
      </c>
    </row>
    <row r="238" spans="1:72" hidden="1">
      <c r="A238" s="99" t="s">
        <v>405</v>
      </c>
      <c r="B238" s="99" t="s">
        <v>470</v>
      </c>
      <c r="C238" s="98" t="s">
        <v>501</v>
      </c>
      <c r="D238" s="100" t="s">
        <v>502</v>
      </c>
      <c r="E238" s="98" t="s">
        <v>459</v>
      </c>
      <c r="F238" s="98" t="s">
        <v>460</v>
      </c>
      <c r="G238" s="161" t="s">
        <v>216</v>
      </c>
      <c r="H238" s="161" t="s">
        <v>216</v>
      </c>
      <c r="I238" s="161" t="s">
        <v>216</v>
      </c>
      <c r="J238" s="161" t="s">
        <v>216</v>
      </c>
      <c r="K238" s="161" t="s">
        <v>216</v>
      </c>
      <c r="L238" s="161">
        <v>0.35804563063082401</v>
      </c>
      <c r="M238" s="161" t="s">
        <v>216</v>
      </c>
      <c r="N238" s="161" t="s">
        <v>216</v>
      </c>
      <c r="O238" s="161" t="s">
        <v>216</v>
      </c>
      <c r="P238" s="161" t="s">
        <v>216</v>
      </c>
      <c r="Q238" s="161" t="s">
        <v>216</v>
      </c>
      <c r="R238" s="161" t="s">
        <v>216</v>
      </c>
      <c r="S238" s="161" t="s">
        <v>216</v>
      </c>
      <c r="T238" s="161" t="s">
        <v>216</v>
      </c>
      <c r="U238" s="161" t="s">
        <v>216</v>
      </c>
      <c r="V238" s="161" t="s">
        <v>216</v>
      </c>
      <c r="W238" s="161">
        <v>0.25</v>
      </c>
      <c r="X238" s="161" t="s">
        <v>216</v>
      </c>
      <c r="Y238" s="161" t="s">
        <v>216</v>
      </c>
      <c r="Z238" s="161" t="s">
        <v>216</v>
      </c>
      <c r="AA238" s="161" t="s">
        <v>216</v>
      </c>
      <c r="AB238" s="161" t="s">
        <v>216</v>
      </c>
      <c r="AC238" s="161" t="s">
        <v>216</v>
      </c>
      <c r="AD238" s="161" t="s">
        <v>216</v>
      </c>
      <c r="AE238" s="161" t="s">
        <v>216</v>
      </c>
      <c r="AF238" s="161" t="s">
        <v>216</v>
      </c>
      <c r="AG238" s="161" t="s">
        <v>216</v>
      </c>
      <c r="AH238" s="161" t="s">
        <v>216</v>
      </c>
      <c r="AI238" s="161" t="s">
        <v>216</v>
      </c>
      <c r="AJ238" s="161" t="s">
        <v>216</v>
      </c>
      <c r="AK238" s="161" t="s">
        <v>216</v>
      </c>
      <c r="AL238" s="161" t="s">
        <v>216</v>
      </c>
      <c r="AM238" s="161" t="s">
        <v>216</v>
      </c>
      <c r="AN238" s="161" t="s">
        <v>216</v>
      </c>
      <c r="AO238" s="161" t="s">
        <v>216</v>
      </c>
      <c r="AP238" s="161" t="s">
        <v>216</v>
      </c>
      <c r="AQ238" s="161" t="s">
        <v>216</v>
      </c>
      <c r="AR238" s="161" t="s">
        <v>216</v>
      </c>
      <c r="AS238" s="161" t="s">
        <v>216</v>
      </c>
      <c r="AT238" s="161" t="s">
        <v>216</v>
      </c>
      <c r="AU238" s="161" t="s">
        <v>216</v>
      </c>
      <c r="AV238" s="161" t="s">
        <v>216</v>
      </c>
      <c r="AW238" s="161" t="s">
        <v>216</v>
      </c>
      <c r="AX238" s="161" t="s">
        <v>216</v>
      </c>
      <c r="AY238" s="161" t="s">
        <v>216</v>
      </c>
      <c r="AZ238" s="161" t="s">
        <v>216</v>
      </c>
      <c r="BA238" s="161" t="s">
        <v>216</v>
      </c>
      <c r="BB238" s="161" t="s">
        <v>216</v>
      </c>
      <c r="BC238" s="161" t="s">
        <v>216</v>
      </c>
      <c r="BD238" s="161" t="s">
        <v>216</v>
      </c>
      <c r="BE238" s="161" t="s">
        <v>216</v>
      </c>
      <c r="BF238" s="161" t="s">
        <v>216</v>
      </c>
      <c r="BG238" s="161" t="s">
        <v>216</v>
      </c>
      <c r="BH238" s="161" t="s">
        <v>216</v>
      </c>
      <c r="BI238" s="161" t="s">
        <v>216</v>
      </c>
      <c r="BJ238" s="161" t="s">
        <v>216</v>
      </c>
      <c r="BK238" s="161" t="s">
        <v>216</v>
      </c>
      <c r="BL238" s="161" t="s">
        <v>216</v>
      </c>
      <c r="BM238" s="161" t="s">
        <v>216</v>
      </c>
      <c r="BN238" s="161" t="s">
        <v>216</v>
      </c>
      <c r="BO238" s="161">
        <v>2.9399932990436001E-2</v>
      </c>
      <c r="BP238" s="161" t="s">
        <v>216</v>
      </c>
      <c r="BQ238" s="161" t="s">
        <v>216</v>
      </c>
      <c r="BR238" s="161" t="s">
        <v>216</v>
      </c>
      <c r="BS238" s="161" t="s">
        <v>216</v>
      </c>
      <c r="BT238" s="161">
        <v>8.3465876159128705E-2</v>
      </c>
    </row>
    <row r="239" spans="1:72" hidden="1">
      <c r="A239" s="99" t="s">
        <v>405</v>
      </c>
      <c r="B239" s="99" t="s">
        <v>470</v>
      </c>
      <c r="C239" s="98" t="s">
        <v>501</v>
      </c>
      <c r="D239" s="100" t="s">
        <v>502</v>
      </c>
      <c r="E239" s="98" t="s">
        <v>467</v>
      </c>
      <c r="F239" s="98" t="s">
        <v>468</v>
      </c>
      <c r="G239" s="161" t="s">
        <v>216</v>
      </c>
      <c r="H239" s="161" t="s">
        <v>216</v>
      </c>
      <c r="I239" s="161" t="s">
        <v>216</v>
      </c>
      <c r="J239" s="161" t="s">
        <v>216</v>
      </c>
      <c r="K239" s="161" t="s">
        <v>216</v>
      </c>
      <c r="L239" s="161" t="s">
        <v>216</v>
      </c>
      <c r="M239" s="161" t="s">
        <v>216</v>
      </c>
      <c r="N239" s="161" t="s">
        <v>216</v>
      </c>
      <c r="O239" s="161" t="s">
        <v>216</v>
      </c>
      <c r="P239" s="161" t="s">
        <v>216</v>
      </c>
      <c r="Q239" s="161" t="s">
        <v>216</v>
      </c>
      <c r="R239" s="161" t="s">
        <v>216</v>
      </c>
      <c r="S239" s="161" t="s">
        <v>216</v>
      </c>
      <c r="T239" s="161" t="s">
        <v>216</v>
      </c>
      <c r="U239" s="161" t="s">
        <v>216</v>
      </c>
      <c r="V239" s="161" t="s">
        <v>216</v>
      </c>
      <c r="W239" s="161" t="s">
        <v>216</v>
      </c>
      <c r="X239" s="161" t="s">
        <v>216</v>
      </c>
      <c r="Y239" s="161" t="s">
        <v>216</v>
      </c>
      <c r="Z239" s="161" t="s">
        <v>216</v>
      </c>
      <c r="AA239" s="161" t="s">
        <v>216</v>
      </c>
      <c r="AB239" s="161" t="s">
        <v>216</v>
      </c>
      <c r="AC239" s="161" t="s">
        <v>216</v>
      </c>
      <c r="AD239" s="161">
        <v>5.3320694353930901E-4</v>
      </c>
      <c r="AE239" s="161" t="s">
        <v>216</v>
      </c>
      <c r="AF239" s="161" t="s">
        <v>216</v>
      </c>
      <c r="AG239" s="161">
        <v>0.64961013424516301</v>
      </c>
      <c r="AH239" s="161" t="s">
        <v>216</v>
      </c>
      <c r="AI239" s="161" t="s">
        <v>216</v>
      </c>
      <c r="AJ239" s="161">
        <v>0.28018509517788698</v>
      </c>
      <c r="AK239" s="161" t="s">
        <v>216</v>
      </c>
      <c r="AL239" s="161" t="s">
        <v>216</v>
      </c>
      <c r="AM239" s="161" t="s">
        <v>216</v>
      </c>
      <c r="AN239" s="161" t="s">
        <v>216</v>
      </c>
      <c r="AO239" s="161" t="s">
        <v>216</v>
      </c>
      <c r="AP239" s="161" t="s">
        <v>216</v>
      </c>
      <c r="AQ239" s="161" t="s">
        <v>216</v>
      </c>
      <c r="AR239" s="161" t="s">
        <v>216</v>
      </c>
      <c r="AS239" s="161" t="s">
        <v>216</v>
      </c>
      <c r="AT239" s="161" t="s">
        <v>216</v>
      </c>
      <c r="AU239" s="161" t="s">
        <v>216</v>
      </c>
      <c r="AV239" s="161" t="s">
        <v>216</v>
      </c>
      <c r="AW239" s="161" t="s">
        <v>216</v>
      </c>
      <c r="AX239" s="161" t="s">
        <v>216</v>
      </c>
      <c r="AY239" s="161" t="s">
        <v>216</v>
      </c>
      <c r="AZ239" s="161" t="s">
        <v>216</v>
      </c>
      <c r="BA239" s="161" t="s">
        <v>216</v>
      </c>
      <c r="BB239" s="161" t="s">
        <v>216</v>
      </c>
      <c r="BC239" s="161" t="s">
        <v>216</v>
      </c>
      <c r="BD239" s="161" t="s">
        <v>216</v>
      </c>
      <c r="BE239" s="161">
        <v>0.24668141597505999</v>
      </c>
      <c r="BF239" s="161" t="s">
        <v>216</v>
      </c>
      <c r="BG239" s="161" t="s">
        <v>216</v>
      </c>
      <c r="BH239" s="161" t="s">
        <v>216</v>
      </c>
      <c r="BI239" s="161">
        <v>0.40021066405518702</v>
      </c>
      <c r="BJ239" s="161" t="s">
        <v>216</v>
      </c>
      <c r="BK239" s="161" t="s">
        <v>216</v>
      </c>
      <c r="BL239" s="161">
        <v>0.14073303151237199</v>
      </c>
      <c r="BM239" s="161">
        <v>7.6089134348944806E-2</v>
      </c>
      <c r="BN239" s="161" t="s">
        <v>216</v>
      </c>
      <c r="BO239" s="161" t="s">
        <v>216</v>
      </c>
      <c r="BP239" s="161" t="s">
        <v>216</v>
      </c>
      <c r="BQ239" s="161" t="s">
        <v>216</v>
      </c>
      <c r="BR239" s="161" t="s">
        <v>216</v>
      </c>
      <c r="BS239" s="161" t="s">
        <v>216</v>
      </c>
      <c r="BT239" s="161" t="s">
        <v>216</v>
      </c>
    </row>
    <row r="240" spans="1:72" hidden="1">
      <c r="A240" s="99" t="s">
        <v>405</v>
      </c>
      <c r="B240" s="99" t="s">
        <v>470</v>
      </c>
      <c r="C240" s="98" t="s">
        <v>501</v>
      </c>
      <c r="D240" s="100" t="s">
        <v>502</v>
      </c>
      <c r="E240" s="98" t="s">
        <v>465</v>
      </c>
      <c r="F240" s="98" t="s">
        <v>466</v>
      </c>
      <c r="G240" s="161" t="s">
        <v>216</v>
      </c>
      <c r="H240" s="161" t="s">
        <v>216</v>
      </c>
      <c r="I240" s="161" t="s">
        <v>216</v>
      </c>
      <c r="J240" s="161" t="s">
        <v>216</v>
      </c>
      <c r="K240" s="161" t="s">
        <v>216</v>
      </c>
      <c r="L240" s="161" t="s">
        <v>216</v>
      </c>
      <c r="M240" s="161" t="s">
        <v>216</v>
      </c>
      <c r="N240" s="161" t="s">
        <v>216</v>
      </c>
      <c r="O240" s="161" t="s">
        <v>216</v>
      </c>
      <c r="P240" s="161" t="s">
        <v>216</v>
      </c>
      <c r="Q240" s="161" t="s">
        <v>216</v>
      </c>
      <c r="R240" s="161" t="s">
        <v>216</v>
      </c>
      <c r="S240" s="161" t="s">
        <v>216</v>
      </c>
      <c r="T240" s="161" t="s">
        <v>216</v>
      </c>
      <c r="U240" s="161" t="s">
        <v>216</v>
      </c>
      <c r="V240" s="161" t="s">
        <v>216</v>
      </c>
      <c r="W240" s="161" t="s">
        <v>216</v>
      </c>
      <c r="X240" s="161" t="s">
        <v>216</v>
      </c>
      <c r="Y240" s="161" t="s">
        <v>216</v>
      </c>
      <c r="Z240" s="161" t="s">
        <v>216</v>
      </c>
      <c r="AA240" s="161" t="s">
        <v>216</v>
      </c>
      <c r="AB240" s="161" t="s">
        <v>216</v>
      </c>
      <c r="AC240" s="161" t="s">
        <v>216</v>
      </c>
      <c r="AD240" s="161" t="s">
        <v>216</v>
      </c>
      <c r="AE240" s="161" t="s">
        <v>216</v>
      </c>
      <c r="AF240" s="161" t="s">
        <v>216</v>
      </c>
      <c r="AG240" s="161" t="s">
        <v>216</v>
      </c>
      <c r="AH240" s="161" t="s">
        <v>216</v>
      </c>
      <c r="AI240" s="161" t="s">
        <v>216</v>
      </c>
      <c r="AJ240" s="161" t="s">
        <v>216</v>
      </c>
      <c r="AK240" s="161" t="s">
        <v>216</v>
      </c>
      <c r="AL240" s="161" t="s">
        <v>216</v>
      </c>
      <c r="AM240" s="161" t="s">
        <v>216</v>
      </c>
      <c r="AN240" s="161" t="s">
        <v>216</v>
      </c>
      <c r="AO240" s="161" t="s">
        <v>216</v>
      </c>
      <c r="AP240" s="161">
        <v>5.9662995732201601E-2</v>
      </c>
      <c r="AQ240" s="161" t="s">
        <v>216</v>
      </c>
      <c r="AR240" s="161" t="s">
        <v>216</v>
      </c>
      <c r="AS240" s="161" t="s">
        <v>216</v>
      </c>
      <c r="AT240" s="161" t="s">
        <v>216</v>
      </c>
      <c r="AU240" s="161" t="s">
        <v>216</v>
      </c>
      <c r="AV240" s="161" t="s">
        <v>216</v>
      </c>
      <c r="AW240" s="161" t="s">
        <v>216</v>
      </c>
      <c r="AX240" s="161">
        <v>0.34375</v>
      </c>
      <c r="AY240" s="161" t="s">
        <v>216</v>
      </c>
      <c r="AZ240" s="161" t="s">
        <v>216</v>
      </c>
      <c r="BA240" s="161" t="s">
        <v>216</v>
      </c>
      <c r="BB240" s="161" t="s">
        <v>216</v>
      </c>
      <c r="BC240" s="161" t="s">
        <v>216</v>
      </c>
      <c r="BD240" s="161" t="s">
        <v>216</v>
      </c>
      <c r="BE240" s="161" t="s">
        <v>216</v>
      </c>
      <c r="BF240" s="161" t="s">
        <v>216</v>
      </c>
      <c r="BG240" s="161" t="s">
        <v>216</v>
      </c>
      <c r="BH240" s="161" t="s">
        <v>216</v>
      </c>
      <c r="BI240" s="161">
        <v>2.1578926361604599E-2</v>
      </c>
      <c r="BJ240" s="161" t="s">
        <v>216</v>
      </c>
      <c r="BK240" s="161" t="s">
        <v>216</v>
      </c>
      <c r="BL240" s="161" t="s">
        <v>216</v>
      </c>
      <c r="BM240" s="161" t="s">
        <v>216</v>
      </c>
      <c r="BN240" s="161" t="s">
        <v>216</v>
      </c>
      <c r="BO240" s="161" t="s">
        <v>216</v>
      </c>
      <c r="BP240" s="161" t="s">
        <v>216</v>
      </c>
      <c r="BQ240" s="161" t="s">
        <v>216</v>
      </c>
      <c r="BR240" s="161" t="s">
        <v>216</v>
      </c>
      <c r="BS240" s="161" t="s">
        <v>216</v>
      </c>
      <c r="BT240" s="161" t="s">
        <v>216</v>
      </c>
    </row>
    <row r="241" spans="1:72" hidden="1">
      <c r="A241" s="99" t="s">
        <v>405</v>
      </c>
      <c r="B241" s="99" t="s">
        <v>503</v>
      </c>
      <c r="C241" s="98" t="s">
        <v>504</v>
      </c>
      <c r="D241" s="100" t="s">
        <v>505</v>
      </c>
      <c r="E241" s="98" t="s">
        <v>506</v>
      </c>
      <c r="F241" s="98" t="s">
        <v>507</v>
      </c>
      <c r="G241" s="161">
        <v>0.357873615589196</v>
      </c>
      <c r="H241" s="161">
        <v>0.28969213417948397</v>
      </c>
      <c r="I241" s="161">
        <v>0.18839462978686</v>
      </c>
      <c r="J241" s="161">
        <v>0.40969283236702803</v>
      </c>
      <c r="K241" s="161">
        <v>0.49026371912550998</v>
      </c>
      <c r="L241" s="161">
        <v>0.65031016235308603</v>
      </c>
      <c r="M241" s="161">
        <v>0.71292052431974495</v>
      </c>
      <c r="N241" s="161">
        <v>0.31995065865271699</v>
      </c>
      <c r="O241" s="161">
        <v>0.53499731044806997</v>
      </c>
      <c r="P241" s="161">
        <v>0.64693942217422795</v>
      </c>
      <c r="Q241" s="161">
        <v>0.836147566939481</v>
      </c>
      <c r="R241" s="161">
        <v>0.27499817377567298</v>
      </c>
      <c r="S241" s="161">
        <v>0.67072337912102398</v>
      </c>
      <c r="T241" s="161">
        <v>0.16346022709333799</v>
      </c>
      <c r="U241" s="161">
        <v>0.24029361380640701</v>
      </c>
      <c r="V241" s="161">
        <v>0.75564025983748895</v>
      </c>
      <c r="W241" s="161">
        <v>0.26865747957506497</v>
      </c>
      <c r="X241" s="161">
        <v>0.69961341682099598</v>
      </c>
      <c r="Y241" s="161">
        <v>0.39773991178933199</v>
      </c>
      <c r="Z241" s="161">
        <v>0.58098396480642001</v>
      </c>
      <c r="AA241" s="161">
        <v>0.25851807485737799</v>
      </c>
      <c r="AB241" s="161">
        <v>0.27158616838517102</v>
      </c>
      <c r="AC241" s="161">
        <v>0.41988310334712098</v>
      </c>
      <c r="AD241" s="161">
        <v>0.51382143272190295</v>
      </c>
      <c r="AE241" s="161">
        <v>0.62836220098310303</v>
      </c>
      <c r="AF241" s="161">
        <v>0.44189667069071398</v>
      </c>
      <c r="AG241" s="161">
        <v>0.44191181520502298</v>
      </c>
      <c r="AH241" s="161">
        <v>0.39254706462440803</v>
      </c>
      <c r="AI241" s="161">
        <v>0.53704570921281103</v>
      </c>
      <c r="AJ241" s="161">
        <v>0.82503538978008095</v>
      </c>
      <c r="AK241" s="161">
        <v>0.44029535135138997</v>
      </c>
      <c r="AL241" s="161">
        <v>0.25287251358487101</v>
      </c>
      <c r="AM241" s="161">
        <v>0.283877870950901</v>
      </c>
      <c r="AN241" s="161">
        <v>0.332834472821667</v>
      </c>
      <c r="AO241" s="161">
        <v>8.0324799206531697E-2</v>
      </c>
      <c r="AP241" s="161">
        <v>0.567731067514337</v>
      </c>
      <c r="AQ241" s="161">
        <v>0.10532550041623399</v>
      </c>
      <c r="AR241" s="161">
        <v>0.41917109182623502</v>
      </c>
      <c r="AS241" s="161">
        <v>0.74164960188100304</v>
      </c>
      <c r="AT241" s="161">
        <v>0.46157545654172999</v>
      </c>
      <c r="AU241" s="161">
        <v>0.68635386302297796</v>
      </c>
      <c r="AV241" s="161">
        <v>0.59902173525202695</v>
      </c>
      <c r="AW241" s="161">
        <v>0.15001497215017201</v>
      </c>
      <c r="AX241" s="161">
        <v>0.37465352866728902</v>
      </c>
      <c r="AY241" s="161">
        <v>0.39588559754810598</v>
      </c>
      <c r="AZ241" s="161">
        <v>0.28828303730196603</v>
      </c>
      <c r="BA241" s="161">
        <v>0.38436820226427598</v>
      </c>
      <c r="BB241" s="161">
        <v>0.52276806713187896</v>
      </c>
      <c r="BC241" s="161">
        <v>0.28483150366875698</v>
      </c>
      <c r="BD241" s="161">
        <v>0.30027187709709802</v>
      </c>
      <c r="BE241" s="161">
        <v>0.46170906718194199</v>
      </c>
      <c r="BF241" s="161">
        <v>0.26396962381438699</v>
      </c>
      <c r="BG241" s="161">
        <v>0.59932382416211205</v>
      </c>
      <c r="BH241" s="161">
        <v>0.33200845726727801</v>
      </c>
      <c r="BI241" s="161">
        <v>0.33717748544804799</v>
      </c>
      <c r="BJ241" s="161">
        <v>0.18664719627185999</v>
      </c>
      <c r="BK241" s="161">
        <v>0.59270627779398299</v>
      </c>
      <c r="BL241" s="161">
        <v>0.446058423290003</v>
      </c>
      <c r="BM241" s="161">
        <v>0.441244149874431</v>
      </c>
      <c r="BN241" s="161">
        <v>0.63298811837059599</v>
      </c>
      <c r="BO241" s="161">
        <v>0.67651356717943201</v>
      </c>
      <c r="BP241" s="161">
        <v>0.34397107527695903</v>
      </c>
      <c r="BQ241" s="161">
        <v>0.19327803203173699</v>
      </c>
      <c r="BR241" s="161">
        <v>0.71135994842456196</v>
      </c>
      <c r="BS241" s="161">
        <v>0.19165317583379701</v>
      </c>
      <c r="BT241" s="161">
        <v>0.76485445270929497</v>
      </c>
    </row>
    <row r="242" spans="1:72" hidden="1">
      <c r="A242" s="99" t="s">
        <v>405</v>
      </c>
      <c r="B242" s="99" t="s">
        <v>503</v>
      </c>
      <c r="C242" s="98" t="s">
        <v>504</v>
      </c>
      <c r="D242" s="100" t="s">
        <v>505</v>
      </c>
      <c r="E242" s="98" t="s">
        <v>508</v>
      </c>
      <c r="F242" s="98" t="s">
        <v>509</v>
      </c>
      <c r="G242" s="161">
        <v>0</v>
      </c>
      <c r="H242" s="161">
        <v>3.8387727626858402E-2</v>
      </c>
      <c r="I242" s="161">
        <v>0</v>
      </c>
      <c r="J242" s="161">
        <v>3.8875144220503699E-2</v>
      </c>
      <c r="K242" s="161">
        <v>5.8921122110914298E-2</v>
      </c>
      <c r="L242" s="161">
        <v>0.22822931254478199</v>
      </c>
      <c r="M242" s="161">
        <v>0.271758603127841</v>
      </c>
      <c r="N242" s="161">
        <v>4.10557184801216E-2</v>
      </c>
      <c r="O242" s="161">
        <v>2.7111502867572801E-2</v>
      </c>
      <c r="P242" s="161">
        <v>5.2046359910114998E-2</v>
      </c>
      <c r="Q242" s="161">
        <v>0.20661272602525299</v>
      </c>
      <c r="R242" s="161">
        <v>1.32237962536746E-2</v>
      </c>
      <c r="S242" s="161">
        <v>1.9629187435866099E-2</v>
      </c>
      <c r="T242" s="161">
        <v>2.2243913463968399E-2</v>
      </c>
      <c r="U242" s="161">
        <v>4.1870105414841999E-2</v>
      </c>
      <c r="V242" s="161">
        <v>5.2442779031316999E-2</v>
      </c>
      <c r="W242" s="161">
        <v>8.8666727630922398E-2</v>
      </c>
      <c r="X242" s="161">
        <v>3.9307639078614197E-2</v>
      </c>
      <c r="Y242" s="161">
        <v>7.6473448421369494E-2</v>
      </c>
      <c r="Z242" s="161">
        <v>8.0115662059668094E-2</v>
      </c>
      <c r="AA242" s="161">
        <v>6.8526978624111404E-3</v>
      </c>
      <c r="AB242" s="161">
        <v>1.2181238623680099E-2</v>
      </c>
      <c r="AC242" s="161">
        <v>7.6112997792546497E-3</v>
      </c>
      <c r="AD242" s="161">
        <v>6.13349832739669E-2</v>
      </c>
      <c r="AE242" s="161">
        <v>8.8541886267411302E-2</v>
      </c>
      <c r="AF242" s="161">
        <v>3.9155287061823398E-2</v>
      </c>
      <c r="AG242" s="161">
        <v>4.4079088670046E-2</v>
      </c>
      <c r="AH242" s="161">
        <v>3.0265675821407E-2</v>
      </c>
      <c r="AI242" s="161">
        <v>4.95022937540541E-2</v>
      </c>
      <c r="AJ242" s="161">
        <v>0.33497941358405098</v>
      </c>
      <c r="AK242" s="161">
        <v>3.4133428598284699E-3</v>
      </c>
      <c r="AL242" s="161">
        <v>0.107026376697411</v>
      </c>
      <c r="AM242" s="161">
        <v>2.2016577208797398E-2</v>
      </c>
      <c r="AN242" s="161">
        <v>7.77073209852054E-2</v>
      </c>
      <c r="AO242" s="161">
        <v>1.10081966702448E-2</v>
      </c>
      <c r="AP242" s="161">
        <v>0.14694794336820699</v>
      </c>
      <c r="AQ242" s="161">
        <v>4.2512241450338703E-2</v>
      </c>
      <c r="AR242" s="161">
        <v>5.1358895797156502E-2</v>
      </c>
      <c r="AS242" s="161">
        <v>0.143878713161321</v>
      </c>
      <c r="AT242" s="161">
        <v>0.12702459008745801</v>
      </c>
      <c r="AU242" s="161">
        <v>0.11523945436246601</v>
      </c>
      <c r="AV242" s="161">
        <v>0.18685672334807299</v>
      </c>
      <c r="AW242" s="161">
        <v>0</v>
      </c>
      <c r="AX242" s="161">
        <v>5.65972189410128E-2</v>
      </c>
      <c r="AY242" s="161">
        <v>4.0351046738284803E-2</v>
      </c>
      <c r="AZ242" s="161">
        <v>8.6414415314303397E-2</v>
      </c>
      <c r="BA242" s="161">
        <v>5.2093613070804297E-2</v>
      </c>
      <c r="BB242" s="161">
        <v>0.11774619812194199</v>
      </c>
      <c r="BC242" s="161">
        <v>7.6280305592765996E-2</v>
      </c>
      <c r="BD242" s="161">
        <v>0.10596410860656599</v>
      </c>
      <c r="BE242" s="161">
        <v>6.4437921287420194E-2</v>
      </c>
      <c r="BF242" s="161">
        <v>3.4736842105141802E-2</v>
      </c>
      <c r="BG242" s="161">
        <v>6.78371625053803E-2</v>
      </c>
      <c r="BH242" s="161">
        <v>6.3982456464903401E-2</v>
      </c>
      <c r="BI242" s="161">
        <v>8.3690167046811606E-2</v>
      </c>
      <c r="BJ242" s="161">
        <v>6.6353847693541607E-2</v>
      </c>
      <c r="BK242" s="161">
        <v>0.171799707605961</v>
      </c>
      <c r="BL242" s="161">
        <v>5.0736616656078398E-2</v>
      </c>
      <c r="BM242" s="161">
        <v>9.0513478567662106E-2</v>
      </c>
      <c r="BN242" s="161">
        <v>3.8143697560516797E-2</v>
      </c>
      <c r="BO242" s="161">
        <v>0.129228501406459</v>
      </c>
      <c r="BP242" s="161">
        <v>6.4126346829237693E-2</v>
      </c>
      <c r="BQ242" s="161">
        <v>2.1603293006950401E-2</v>
      </c>
      <c r="BR242" s="161">
        <v>7.8374407601424098E-2</v>
      </c>
      <c r="BS242" s="161">
        <v>1.8267849483834399E-2</v>
      </c>
      <c r="BT242" s="161">
        <v>7.19974835766337E-2</v>
      </c>
    </row>
    <row r="243" spans="1:72" hidden="1">
      <c r="A243" s="99" t="s">
        <v>405</v>
      </c>
      <c r="B243" s="99" t="s">
        <v>503</v>
      </c>
      <c r="C243" s="98" t="s">
        <v>504</v>
      </c>
      <c r="D243" s="100" t="s">
        <v>505</v>
      </c>
      <c r="E243" s="98" t="s">
        <v>510</v>
      </c>
      <c r="F243" s="98" t="s">
        <v>511</v>
      </c>
      <c r="G243" s="161">
        <v>5.74288331268729E-2</v>
      </c>
      <c r="H243" s="161">
        <v>0.110271616993497</v>
      </c>
      <c r="I243" s="161">
        <v>3.71588379419069E-2</v>
      </c>
      <c r="J243" s="161">
        <v>0.120018763351602</v>
      </c>
      <c r="K243" s="161">
        <v>0.16900159685206401</v>
      </c>
      <c r="L243" s="161">
        <v>0.36603680130407301</v>
      </c>
      <c r="M243" s="161">
        <v>0.41953216782372899</v>
      </c>
      <c r="N243" s="161">
        <v>0.29249871992239901</v>
      </c>
      <c r="O243" s="161">
        <v>0.11396911398279</v>
      </c>
      <c r="P243" s="161">
        <v>0.43567145156620501</v>
      </c>
      <c r="Q243" s="161">
        <v>0.36428641720625099</v>
      </c>
      <c r="R243" s="161">
        <v>4.2945069795648903E-2</v>
      </c>
      <c r="S243" s="161">
        <v>0.248136985662298</v>
      </c>
      <c r="T243" s="161">
        <v>2.13289359875934E-2</v>
      </c>
      <c r="U243" s="161">
        <v>0.137183219441984</v>
      </c>
      <c r="V243" s="161">
        <v>0.33986119169236301</v>
      </c>
      <c r="W243" s="161">
        <v>0.19748256905943701</v>
      </c>
      <c r="X243" s="161">
        <v>0.24407869395895199</v>
      </c>
      <c r="Y243" s="161">
        <v>8.6126807926220003E-2</v>
      </c>
      <c r="Z243" s="161">
        <v>9.08964281698494E-2</v>
      </c>
      <c r="AA243" s="161">
        <v>6.9379429365877404E-2</v>
      </c>
      <c r="AB243" s="161">
        <v>0.114913131492999</v>
      </c>
      <c r="AC243" s="161">
        <v>8.6629539798496594E-2</v>
      </c>
      <c r="AD243" s="161">
        <v>0.325877676642776</v>
      </c>
      <c r="AE243" s="161">
        <v>0.123938542700108</v>
      </c>
      <c r="AF243" s="161">
        <v>0.16189417268779399</v>
      </c>
      <c r="AG243" s="161">
        <v>0.240969501280101</v>
      </c>
      <c r="AH243" s="161">
        <v>0.15107598807453601</v>
      </c>
      <c r="AI243" s="161">
        <v>0.220544183583161</v>
      </c>
      <c r="AJ243" s="161">
        <v>0.45605493155830501</v>
      </c>
      <c r="AK243" s="161">
        <v>0.29698224370132698</v>
      </c>
      <c r="AL243" s="161">
        <v>0.14163851518494999</v>
      </c>
      <c r="AM243" s="161">
        <v>0</v>
      </c>
      <c r="AN243" s="161">
        <v>9.1346847344075902E-2</v>
      </c>
      <c r="AO243" s="161">
        <v>0.26736227254756501</v>
      </c>
      <c r="AP243" s="161">
        <v>0.29135262051701699</v>
      </c>
      <c r="AQ243" s="161">
        <v>0.25231098942304397</v>
      </c>
      <c r="AR243" s="161">
        <v>0.10232081418727</v>
      </c>
      <c r="AS243" s="161">
        <v>0.331294417417279</v>
      </c>
      <c r="AT243" s="161">
        <v>0.24827401603030899</v>
      </c>
      <c r="AU243" s="161">
        <v>0.37466391773912799</v>
      </c>
      <c r="AV243" s="161">
        <v>0.279023381341367</v>
      </c>
      <c r="AW243" s="161">
        <v>0.11140221225853</v>
      </c>
      <c r="AX243" s="161">
        <v>3.50304296369107E-2</v>
      </c>
      <c r="AY243" s="161">
        <v>0.12807153875330901</v>
      </c>
      <c r="AZ243" s="161">
        <v>0.13442178805667099</v>
      </c>
      <c r="BA243" s="161">
        <v>5.6045686552258403E-2</v>
      </c>
      <c r="BB243" s="161">
        <v>0.19260349777378699</v>
      </c>
      <c r="BC243" s="161">
        <v>0.124368777313586</v>
      </c>
      <c r="BD243" s="161">
        <v>0.186185868157863</v>
      </c>
      <c r="BE243" s="161">
        <v>0.26239943466316501</v>
      </c>
      <c r="BF243" s="161">
        <v>0.13621848142611701</v>
      </c>
      <c r="BG243" s="161">
        <v>0.245786724807801</v>
      </c>
      <c r="BH243" s="161">
        <v>0.167711016739131</v>
      </c>
      <c r="BI243" s="161">
        <v>0.116128784091483</v>
      </c>
      <c r="BJ243" s="161">
        <v>1.4391217338919999E-2</v>
      </c>
      <c r="BK243" s="161">
        <v>0.37848901323780298</v>
      </c>
      <c r="BL243" s="161">
        <v>0.32704219120484102</v>
      </c>
      <c r="BM243" s="161">
        <v>0.17439414871918901</v>
      </c>
      <c r="BN243" s="161">
        <v>0.213924479376635</v>
      </c>
      <c r="BO243" s="161">
        <v>0.21998509219165399</v>
      </c>
      <c r="BP243" s="161">
        <v>9.6857146781512193E-2</v>
      </c>
      <c r="BQ243" s="161">
        <v>3.02876732534905E-2</v>
      </c>
      <c r="BR243" s="161">
        <v>0.12476605570796299</v>
      </c>
      <c r="BS243" s="161">
        <v>8.0102449631484704E-2</v>
      </c>
      <c r="BT243" s="161">
        <v>0.44398006489270397</v>
      </c>
    </row>
    <row r="244" spans="1:72" hidden="1">
      <c r="A244" s="99" t="s">
        <v>405</v>
      </c>
      <c r="B244" s="99" t="s">
        <v>503</v>
      </c>
      <c r="C244" s="98" t="s">
        <v>504</v>
      </c>
      <c r="D244" s="100" t="s">
        <v>505</v>
      </c>
      <c r="E244" s="98" t="s">
        <v>512</v>
      </c>
      <c r="F244" s="98" t="s">
        <v>513</v>
      </c>
      <c r="G244" s="161">
        <v>0.81966730005079103</v>
      </c>
      <c r="H244" s="161">
        <v>0.92437371212605401</v>
      </c>
      <c r="I244" s="161">
        <v>0.81225433059906904</v>
      </c>
      <c r="J244" s="161">
        <v>0.79584064102666097</v>
      </c>
      <c r="K244" s="161">
        <v>0.98447646103864195</v>
      </c>
      <c r="L244" s="161">
        <v>0.99938121122425305</v>
      </c>
      <c r="M244" s="161">
        <v>0.97147228011029796</v>
      </c>
      <c r="N244" s="161">
        <v>0.97770330027599905</v>
      </c>
      <c r="O244" s="161">
        <v>0.58365667178916203</v>
      </c>
      <c r="P244" s="161">
        <v>0.70545867257268202</v>
      </c>
      <c r="Q244" s="161">
        <v>0.85962537387414095</v>
      </c>
      <c r="R244" s="161">
        <v>0.89213998569520703</v>
      </c>
      <c r="S244" s="161">
        <v>0.94488527904701203</v>
      </c>
      <c r="T244" s="161">
        <v>0.978671064012407</v>
      </c>
      <c r="U244" s="161">
        <v>0.88420479950381503</v>
      </c>
      <c r="V244" s="161">
        <v>0.93388937649876702</v>
      </c>
      <c r="W244" s="161">
        <v>0.55485551840466496</v>
      </c>
      <c r="X244" s="161">
        <v>0.889568343584907</v>
      </c>
      <c r="Y244" s="161">
        <v>0.83556439303246999</v>
      </c>
      <c r="Z244" s="161">
        <v>0.72466982898104504</v>
      </c>
      <c r="AA244" s="161">
        <v>0.93441937277174103</v>
      </c>
      <c r="AB244" s="161">
        <v>0.97525879033241003</v>
      </c>
      <c r="AC244" s="161">
        <v>0.90570993833345004</v>
      </c>
      <c r="AD244" s="161">
        <v>0.93348390773213397</v>
      </c>
      <c r="AE244" s="161">
        <v>0.94585087140991397</v>
      </c>
      <c r="AF244" s="161">
        <v>0.87223019286949899</v>
      </c>
      <c r="AG244" s="161">
        <v>0.72857575437631705</v>
      </c>
      <c r="AH244" s="161">
        <v>0.92574196039914602</v>
      </c>
      <c r="AI244" s="161">
        <v>0.89274499240933602</v>
      </c>
      <c r="AJ244" s="161">
        <v>0.79997664157377302</v>
      </c>
      <c r="AK244" s="161">
        <v>0.96351434552414905</v>
      </c>
      <c r="AL244" s="161">
        <v>0.836514949180724</v>
      </c>
      <c r="AM244" s="161">
        <v>0.96983764477480605</v>
      </c>
      <c r="AN244" s="161">
        <v>0.890421683879564</v>
      </c>
      <c r="AO244" s="161">
        <v>0.98010268413295898</v>
      </c>
      <c r="AP244" s="161">
        <v>0.82473161319139399</v>
      </c>
      <c r="AQ244" s="161">
        <v>0.97443935779344304</v>
      </c>
      <c r="AR244" s="161">
        <v>0.95811166420830596</v>
      </c>
      <c r="AS244" s="161">
        <v>0.95694344028047096</v>
      </c>
      <c r="AT244" s="161">
        <v>0.87325115615308602</v>
      </c>
      <c r="AU244" s="161">
        <v>0.850309563683882</v>
      </c>
      <c r="AV244" s="161">
        <v>0.98730746878139397</v>
      </c>
      <c r="AW244" s="161">
        <v>0.97884152772833999</v>
      </c>
      <c r="AX244" s="161">
        <v>0.76679047526648803</v>
      </c>
      <c r="AY244" s="161">
        <v>0.89753073463108801</v>
      </c>
      <c r="AZ244" s="161">
        <v>0.92397091521548202</v>
      </c>
      <c r="BA244" s="161">
        <v>0.73418922400700704</v>
      </c>
      <c r="BB244" s="161">
        <v>0.85855146331111998</v>
      </c>
      <c r="BC244" s="161">
        <v>0.955520367936743</v>
      </c>
      <c r="BD244" s="161">
        <v>0.90924854644765196</v>
      </c>
      <c r="BE244" s="161">
        <v>0.95700152206358702</v>
      </c>
      <c r="BF244" s="161">
        <v>0.98721606648457905</v>
      </c>
      <c r="BG244" s="161">
        <v>0.791710607130239</v>
      </c>
      <c r="BH244" s="161">
        <v>0.81878077561795004</v>
      </c>
      <c r="BI244" s="161">
        <v>0.86809103578928204</v>
      </c>
      <c r="BJ244" s="161">
        <v>0.91017430333805704</v>
      </c>
      <c r="BK244" s="161">
        <v>0.84089027831019303</v>
      </c>
      <c r="BL244" s="161">
        <v>0.71957953436655198</v>
      </c>
      <c r="BM244" s="161">
        <v>0.88484038154795897</v>
      </c>
      <c r="BN244" s="161">
        <v>0.98392255220112801</v>
      </c>
      <c r="BO244" s="161">
        <v>0.96937139603514599</v>
      </c>
      <c r="BP244" s="161">
        <v>0.87834058078048505</v>
      </c>
      <c r="BQ244" s="161">
        <v>0.99131561975346005</v>
      </c>
      <c r="BR244" s="161">
        <v>0.88921881679479797</v>
      </c>
      <c r="BS244" s="161">
        <v>0.97677487092645698</v>
      </c>
      <c r="BT244" s="161">
        <v>0.95718739845324097</v>
      </c>
    </row>
    <row r="245" spans="1:72" hidden="1">
      <c r="A245" s="99" t="s">
        <v>405</v>
      </c>
      <c r="B245" s="99" t="s">
        <v>503</v>
      </c>
      <c r="C245" s="98" t="s">
        <v>504</v>
      </c>
      <c r="D245" s="100" t="s">
        <v>505</v>
      </c>
      <c r="E245" s="98" t="s">
        <v>514</v>
      </c>
      <c r="F245" s="98" t="s">
        <v>515</v>
      </c>
      <c r="G245" s="161">
        <v>1.0945062558949401E-2</v>
      </c>
      <c r="H245" s="161">
        <v>6.0741865001843198E-2</v>
      </c>
      <c r="I245" s="161">
        <v>5.1712644935527404E-3</v>
      </c>
      <c r="J245" s="161">
        <v>3.6106422847009503E-2</v>
      </c>
      <c r="K245" s="161">
        <v>5.1159352630235001E-2</v>
      </c>
      <c r="L245" s="161">
        <v>0.130160509592506</v>
      </c>
      <c r="M245" s="161">
        <v>7.7923771532174793E-2</v>
      </c>
      <c r="N245" s="161">
        <v>4.6827724249229298E-2</v>
      </c>
      <c r="O245" s="161">
        <v>1.48873178033463E-2</v>
      </c>
      <c r="P245" s="161">
        <v>6.8980239802321805E-2</v>
      </c>
      <c r="Q245" s="161">
        <v>7.54945170170713E-2</v>
      </c>
      <c r="R245" s="161">
        <v>4.4555010867196997E-3</v>
      </c>
      <c r="S245" s="161">
        <v>3.6909905652939098E-2</v>
      </c>
      <c r="T245" s="161">
        <v>1.0565712772582499E-2</v>
      </c>
      <c r="U245" s="161">
        <v>3.4970221532466997E-2</v>
      </c>
      <c r="V245" s="161">
        <v>4.7949554280271502E-3</v>
      </c>
      <c r="W245" s="161">
        <v>6.3645964491433907E-2</v>
      </c>
      <c r="X245" s="161">
        <v>4.7530441352999803E-2</v>
      </c>
      <c r="Y245" s="161">
        <v>4.0899944020605102E-2</v>
      </c>
      <c r="Z245" s="161">
        <v>1.07884022319624E-2</v>
      </c>
      <c r="AA245" s="161">
        <v>8.1485560286700898E-2</v>
      </c>
      <c r="AB245" s="161">
        <v>6.2771663291122201E-2</v>
      </c>
      <c r="AC245" s="161">
        <v>3.2517774046234502E-2</v>
      </c>
      <c r="AD245" s="161">
        <v>4.24660946961887E-2</v>
      </c>
      <c r="AE245" s="161">
        <v>5.3853114825440501E-2</v>
      </c>
      <c r="AF245" s="161">
        <v>8.7543086136053494E-2</v>
      </c>
      <c r="AG245" s="161">
        <v>1.6231503581232001E-2</v>
      </c>
      <c r="AH245" s="161">
        <v>4.4308537396982803E-2</v>
      </c>
      <c r="AI245" s="161">
        <v>5.1241408580075698E-2</v>
      </c>
      <c r="AJ245" s="161">
        <v>0.19176780846969199</v>
      </c>
      <c r="AK245" s="161">
        <v>7.3117014811976494E-2</v>
      </c>
      <c r="AL245" s="161">
        <v>3.6774319940429498E-2</v>
      </c>
      <c r="AM245" s="161">
        <v>0</v>
      </c>
      <c r="AN245" s="161">
        <v>9.3926377284057599E-3</v>
      </c>
      <c r="AO245" s="161">
        <v>3.0149933414127299E-2</v>
      </c>
      <c r="AP245" s="161">
        <v>7.4719523588191103E-2</v>
      </c>
      <c r="AQ245" s="161">
        <v>8.52459285532563E-2</v>
      </c>
      <c r="AR245" s="161">
        <v>3.4581302107273502E-4</v>
      </c>
      <c r="AS245" s="161">
        <v>8.7281629873770306E-2</v>
      </c>
      <c r="AT245" s="161">
        <v>4.19540508679059E-2</v>
      </c>
      <c r="AU245" s="161">
        <v>4.9651488063307103E-2</v>
      </c>
      <c r="AV245" s="161">
        <v>0.13583068024864101</v>
      </c>
      <c r="AW245" s="161">
        <v>1.57549780842038E-3</v>
      </c>
      <c r="AX245" s="161">
        <v>2.0915530988706701E-2</v>
      </c>
      <c r="AY245" s="161">
        <v>5.3072287155738604E-3</v>
      </c>
      <c r="AZ245" s="161">
        <v>6.6138344458142401E-2</v>
      </c>
      <c r="BA245" s="161">
        <v>1.54710406191824E-2</v>
      </c>
      <c r="BB245" s="161">
        <v>7.3501086250873607E-2</v>
      </c>
      <c r="BC245" s="161">
        <v>0</v>
      </c>
      <c r="BD245" s="161">
        <v>2.8825874552388001E-2</v>
      </c>
      <c r="BE245" s="161">
        <v>3.4018264840253602E-2</v>
      </c>
      <c r="BF245" s="161">
        <v>6.8449730095656997E-2</v>
      </c>
      <c r="BG245" s="161">
        <v>6.2723124443970699E-2</v>
      </c>
      <c r="BH245" s="161">
        <v>6.7900854858516796E-3</v>
      </c>
      <c r="BI245" s="161">
        <v>3.8633183877665497E-2</v>
      </c>
      <c r="BJ245" s="161">
        <v>4.4137416597784501E-2</v>
      </c>
      <c r="BK245" s="161">
        <v>0.137323526715452</v>
      </c>
      <c r="BL245" s="161">
        <v>4.6968572861579599E-2</v>
      </c>
      <c r="BM245" s="161">
        <v>4.46809603503599E-2</v>
      </c>
      <c r="BN245" s="161">
        <v>0.128802977278652</v>
      </c>
      <c r="BO245" s="161">
        <v>4.3695589454682E-2</v>
      </c>
      <c r="BP245" s="161">
        <v>2.23741445540078E-2</v>
      </c>
      <c r="BQ245" s="161">
        <v>8.6843802465401895E-3</v>
      </c>
      <c r="BR245" s="161">
        <v>5.6399208153535302E-2</v>
      </c>
      <c r="BS245" s="161">
        <v>0</v>
      </c>
      <c r="BT245" s="161">
        <v>4.2899575471963401E-2</v>
      </c>
    </row>
    <row r="246" spans="1:72" hidden="1">
      <c r="A246" s="99" t="s">
        <v>405</v>
      </c>
      <c r="B246" s="99" t="s">
        <v>503</v>
      </c>
      <c r="C246" s="98" t="s">
        <v>504</v>
      </c>
      <c r="D246" s="100" t="s">
        <v>505</v>
      </c>
      <c r="E246" s="98" t="s">
        <v>516</v>
      </c>
      <c r="F246" s="98" t="s">
        <v>517</v>
      </c>
      <c r="G246" s="161">
        <v>0.38645166551006699</v>
      </c>
      <c r="H246" s="161">
        <v>0.102046037188759</v>
      </c>
      <c r="I246" s="161">
        <v>9.4196407144113606E-2</v>
      </c>
      <c r="J246" s="161">
        <v>0.44054907456939502</v>
      </c>
      <c r="K246" s="161">
        <v>0.28879934233908999</v>
      </c>
      <c r="L246" s="161">
        <v>0.201441159658869</v>
      </c>
      <c r="M246" s="161">
        <v>6.4606627410708606E-2</v>
      </c>
      <c r="N246" s="161">
        <v>0.23091514220221601</v>
      </c>
      <c r="O246" s="161">
        <v>6.6141079528284893E-2</v>
      </c>
      <c r="P246" s="161">
        <v>0.29695628940629498</v>
      </c>
      <c r="Q246" s="161">
        <v>4.4085799870242297E-2</v>
      </c>
      <c r="R246" s="161">
        <v>0.46769297562303302</v>
      </c>
      <c r="S246" s="161">
        <v>0.19861429298676</v>
      </c>
      <c r="T246" s="161">
        <v>9.8017784221784393E-2</v>
      </c>
      <c r="U246" s="161">
        <v>0.19606522136409399</v>
      </c>
      <c r="V246" s="161">
        <v>0.249697244211735</v>
      </c>
      <c r="W246" s="161">
        <v>4.9103052411963402E-2</v>
      </c>
      <c r="X246" s="161">
        <v>0.25894156327100198</v>
      </c>
      <c r="Y246" s="161">
        <v>0.24959049230149</v>
      </c>
      <c r="Z246" s="161">
        <v>9.8041510392539999E-2</v>
      </c>
      <c r="AA246" s="161">
        <v>0.144703845421852</v>
      </c>
      <c r="AB246" s="161">
        <v>0.162216126079924</v>
      </c>
      <c r="AC246" s="161">
        <v>0.23963049412221199</v>
      </c>
      <c r="AD246" s="161">
        <v>0.191352154255583</v>
      </c>
      <c r="AE246" s="161">
        <v>0.482666867703052</v>
      </c>
      <c r="AF246" s="161">
        <v>0.42653131283962897</v>
      </c>
      <c r="AG246" s="161">
        <v>0.34498186458271002</v>
      </c>
      <c r="AH246" s="161">
        <v>0.304072088336512</v>
      </c>
      <c r="AI246" s="161">
        <v>0.181872538777372</v>
      </c>
      <c r="AJ246" s="161">
        <v>0.23164730639848899</v>
      </c>
      <c r="AK246" s="161">
        <v>5.0216300639173303E-2</v>
      </c>
      <c r="AL246" s="161">
        <v>0.232326146722555</v>
      </c>
      <c r="AM246" s="161">
        <v>1.0655667265701E-2</v>
      </c>
      <c r="AN246" s="161">
        <v>0.30688008168032399</v>
      </c>
      <c r="AO246" s="161">
        <v>0.281137473159431</v>
      </c>
      <c r="AP246" s="161">
        <v>0.19221767267933901</v>
      </c>
      <c r="AQ246" s="161">
        <v>0.29506586222040498</v>
      </c>
      <c r="AR246" s="161">
        <v>0.29732767167392898</v>
      </c>
      <c r="AS246" s="161">
        <v>0.37972568164438403</v>
      </c>
      <c r="AT246" s="161">
        <v>0.21276034883529399</v>
      </c>
      <c r="AU246" s="161">
        <v>0.219107716153356</v>
      </c>
      <c r="AV246" s="161">
        <v>0.378971500397912</v>
      </c>
      <c r="AW246" s="161">
        <v>0.24432831747563799</v>
      </c>
      <c r="AX246" s="161">
        <v>8.7688843098889302E-2</v>
      </c>
      <c r="AY246" s="161">
        <v>0.29773744513199302</v>
      </c>
      <c r="AZ246" s="161">
        <v>0.31865089112581402</v>
      </c>
      <c r="BA246" s="161">
        <v>0.15265743609163901</v>
      </c>
      <c r="BB246" s="161">
        <v>0.32801286544225</v>
      </c>
      <c r="BC246" s="161">
        <v>0.25998231129718402</v>
      </c>
      <c r="BD246" s="161">
        <v>0.212314102743656</v>
      </c>
      <c r="BE246" s="161">
        <v>0.359377038478157</v>
      </c>
      <c r="BF246" s="161">
        <v>0.36855608995778599</v>
      </c>
      <c r="BG246" s="161">
        <v>7.1426713298862299E-2</v>
      </c>
      <c r="BH246" s="161">
        <v>0.114983628628601</v>
      </c>
      <c r="BI246" s="161">
        <v>0.15852356753521901</v>
      </c>
      <c r="BJ246" s="161">
        <v>6.3637836468868794E-2</v>
      </c>
      <c r="BK246" s="161">
        <v>0.13609183372532499</v>
      </c>
      <c r="BL246" s="161">
        <v>0.13051197645586801</v>
      </c>
      <c r="BM246" s="161">
        <v>0.486782806553332</v>
      </c>
      <c r="BN246" s="161">
        <v>0.23337173845329701</v>
      </c>
      <c r="BO246" s="161">
        <v>0.46408660744191299</v>
      </c>
      <c r="BP246" s="161">
        <v>0.26430138642498702</v>
      </c>
      <c r="BQ246" s="161">
        <v>1.2918912760410199E-2</v>
      </c>
      <c r="BR246" s="161">
        <v>0.30957093137796299</v>
      </c>
      <c r="BS246" s="161">
        <v>0.26924363446217198</v>
      </c>
      <c r="BT246" s="161">
        <v>0.33911734508066199</v>
      </c>
    </row>
    <row r="247" spans="1:72" hidden="1">
      <c r="A247" s="99" t="s">
        <v>405</v>
      </c>
      <c r="B247" s="99" t="s">
        <v>503</v>
      </c>
      <c r="C247" s="98" t="s">
        <v>504</v>
      </c>
      <c r="D247" s="100" t="s">
        <v>505</v>
      </c>
      <c r="E247" s="98" t="s">
        <v>225</v>
      </c>
      <c r="F247" s="98" t="s">
        <v>518</v>
      </c>
      <c r="G247" s="161">
        <v>0.120193857410464</v>
      </c>
      <c r="H247" s="161">
        <v>0.112697137096537</v>
      </c>
      <c r="I247" s="161">
        <v>0</v>
      </c>
      <c r="J247" s="161">
        <v>0.132703028901202</v>
      </c>
      <c r="K247" s="161">
        <v>0.45708518571816298</v>
      </c>
      <c r="L247" s="161">
        <v>0.14484404090008701</v>
      </c>
      <c r="M247" s="161">
        <v>0.145198766966845</v>
      </c>
      <c r="N247" s="161">
        <v>8.4787971882455598E-2</v>
      </c>
      <c r="O247" s="161">
        <v>1.11022302462516E-16</v>
      </c>
      <c r="P247" s="161">
        <v>5.3993866088944201E-2</v>
      </c>
      <c r="Q247" s="161">
        <v>0.10533813137480701</v>
      </c>
      <c r="R247" s="161">
        <v>0.24237680691497701</v>
      </c>
      <c r="S247" s="161">
        <v>0.186873890870976</v>
      </c>
      <c r="T247" s="161">
        <v>0</v>
      </c>
      <c r="U247" s="161">
        <v>6.8050965375110295E-2</v>
      </c>
      <c r="V247" s="161">
        <v>0</v>
      </c>
      <c r="W247" s="161">
        <v>6.0541891073224399E-2</v>
      </c>
      <c r="X247" s="161">
        <v>8.1762434652274708E-3</v>
      </c>
      <c r="Y247" s="161">
        <v>0.19081805790928</v>
      </c>
      <c r="Z247" s="161">
        <v>0.11215942541879199</v>
      </c>
      <c r="AA247" s="161">
        <v>0</v>
      </c>
      <c r="AB247" s="161">
        <v>3.67998633822939E-2</v>
      </c>
      <c r="AC247" s="161">
        <v>1.3484413451118501E-2</v>
      </c>
      <c r="AD247" s="161">
        <v>0.15496418368706399</v>
      </c>
      <c r="AE247" s="161">
        <v>9.1555735164637594E-2</v>
      </c>
      <c r="AF247" s="161">
        <v>0.227414221813383</v>
      </c>
      <c r="AG247" s="161">
        <v>4.6518183740961797E-2</v>
      </c>
      <c r="AH247" s="161">
        <v>7.8747530457126597E-2</v>
      </c>
      <c r="AI247" s="161">
        <v>0.28713365000085</v>
      </c>
      <c r="AJ247" s="161">
        <v>0.62163332313341702</v>
      </c>
      <c r="AK247" s="161">
        <v>9.8640148120258102E-3</v>
      </c>
      <c r="AL247" s="161">
        <v>1.1616724060597199E-2</v>
      </c>
      <c r="AM247" s="161">
        <v>0</v>
      </c>
      <c r="AN247" s="161">
        <v>0</v>
      </c>
      <c r="AO247" s="161">
        <v>4.8350875422432304E-3</v>
      </c>
      <c r="AP247" s="161">
        <v>0.17982078982069799</v>
      </c>
      <c r="AQ247" s="161">
        <v>0</v>
      </c>
      <c r="AR247" s="161">
        <v>0.98118317975527702</v>
      </c>
      <c r="AS247" s="161">
        <v>0.88932796487285903</v>
      </c>
      <c r="AT247" s="161">
        <v>0.34611930381580303</v>
      </c>
      <c r="AU247" s="161">
        <v>0.12922369591150901</v>
      </c>
      <c r="AV247" s="161">
        <v>7.5053891428211505E-2</v>
      </c>
      <c r="AW247" s="161">
        <v>0.19018571450073901</v>
      </c>
      <c r="AX247" s="161">
        <v>0.12424536264014301</v>
      </c>
      <c r="AY247" s="161">
        <v>0</v>
      </c>
      <c r="AZ247" s="161">
        <v>0.156608245969733</v>
      </c>
      <c r="BA247" s="161">
        <v>8.6955190652969905E-3</v>
      </c>
      <c r="BB247" s="161">
        <v>0.15514105259434</v>
      </c>
      <c r="BC247" s="161">
        <v>0.164742832332228</v>
      </c>
      <c r="BD247" s="161">
        <v>0</v>
      </c>
      <c r="BE247" s="161">
        <v>0.171232876713065</v>
      </c>
      <c r="BF247" s="161">
        <v>0.21071965930375799</v>
      </c>
      <c r="BG247" s="161">
        <v>3.1498043271261503E-2</v>
      </c>
      <c r="BH247" s="161">
        <v>2.7069731687547501E-2</v>
      </c>
      <c r="BI247" s="161">
        <v>0.25791782758235998</v>
      </c>
      <c r="BJ247" s="161">
        <v>0</v>
      </c>
      <c r="BK247" s="161">
        <v>3.66447619601281E-2</v>
      </c>
      <c r="BL247" s="161">
        <v>0.13696009924164901</v>
      </c>
      <c r="BM247" s="161">
        <v>0.361002243444418</v>
      </c>
      <c r="BN247" s="161">
        <v>3.0617882990942601E-2</v>
      </c>
      <c r="BO247" s="161">
        <v>0.109986985259971</v>
      </c>
      <c r="BP247" s="161">
        <v>0</v>
      </c>
      <c r="BQ247" s="161">
        <v>0</v>
      </c>
      <c r="BR247" s="161">
        <v>3.0650271342666499E-2</v>
      </c>
      <c r="BS247" s="161">
        <v>0.14015426761358299</v>
      </c>
      <c r="BT247" s="161">
        <v>0.18289915250126901</v>
      </c>
    </row>
    <row r="248" spans="1:72" hidden="1">
      <c r="A248" s="99" t="s">
        <v>405</v>
      </c>
      <c r="B248" s="99" t="s">
        <v>503</v>
      </c>
      <c r="C248" s="98" t="s">
        <v>504</v>
      </c>
      <c r="D248" s="100" t="s">
        <v>505</v>
      </c>
      <c r="E248" s="98" t="s">
        <v>227</v>
      </c>
      <c r="F248" s="98" t="s">
        <v>519</v>
      </c>
      <c r="G248" s="161">
        <v>1.11182299453822E-2</v>
      </c>
      <c r="H248" s="161">
        <v>5.8055068174839601E-3</v>
      </c>
      <c r="I248" s="161">
        <v>7.6080680945457401E-3</v>
      </c>
      <c r="J248" s="161">
        <v>7.4425565140961401E-3</v>
      </c>
      <c r="K248" s="161">
        <v>0</v>
      </c>
      <c r="L248" s="161">
        <v>0</v>
      </c>
      <c r="M248" s="161">
        <v>0</v>
      </c>
      <c r="N248" s="161">
        <v>0</v>
      </c>
      <c r="O248" s="161">
        <v>1.11022302462516E-16</v>
      </c>
      <c r="P248" s="161">
        <v>0</v>
      </c>
      <c r="Q248" s="161">
        <v>9.3310299550011296E-3</v>
      </c>
      <c r="R248" s="161">
        <v>1.8188303458715499E-3</v>
      </c>
      <c r="S248" s="161">
        <v>7.3247164921734099E-3</v>
      </c>
      <c r="T248" s="161">
        <v>0</v>
      </c>
      <c r="U248" s="161">
        <v>1.5395882324028999E-2</v>
      </c>
      <c r="V248" s="161">
        <v>0</v>
      </c>
      <c r="W248" s="161">
        <v>2.07880560698688E-4</v>
      </c>
      <c r="X248" s="161">
        <v>0</v>
      </c>
      <c r="Y248" s="161">
        <v>1.1067104034692E-2</v>
      </c>
      <c r="Z248" s="161">
        <v>0</v>
      </c>
      <c r="AA248" s="161">
        <v>0</v>
      </c>
      <c r="AB248" s="161">
        <v>0</v>
      </c>
      <c r="AC248" s="161">
        <v>6.1981587778488301E-3</v>
      </c>
      <c r="AD248" s="161">
        <v>0</v>
      </c>
      <c r="AE248" s="161">
        <v>0</v>
      </c>
      <c r="AF248" s="161">
        <v>0</v>
      </c>
      <c r="AG248" s="161">
        <v>4.4935978848681503E-3</v>
      </c>
      <c r="AH248" s="161">
        <v>0</v>
      </c>
      <c r="AI248" s="161">
        <v>0</v>
      </c>
      <c r="AJ248" s="161">
        <v>4.4561322852325498E-4</v>
      </c>
      <c r="AK248" s="161">
        <v>0</v>
      </c>
      <c r="AL248" s="161">
        <v>0</v>
      </c>
      <c r="AM248" s="161">
        <v>0</v>
      </c>
      <c r="AN248" s="161">
        <v>0</v>
      </c>
      <c r="AO248" s="161">
        <v>0</v>
      </c>
      <c r="AP248" s="161">
        <v>2.2129405037988499E-3</v>
      </c>
      <c r="AQ248" s="161">
        <v>0</v>
      </c>
      <c r="AR248" s="161">
        <v>0</v>
      </c>
      <c r="AS248" s="161">
        <v>1.11022302462516E-16</v>
      </c>
      <c r="AT248" s="161">
        <v>3.95864558405895E-2</v>
      </c>
      <c r="AU248" s="161">
        <v>1.08542813658734E-2</v>
      </c>
      <c r="AV248" s="161">
        <v>0</v>
      </c>
      <c r="AW248" s="161">
        <v>0</v>
      </c>
      <c r="AX248" s="161">
        <v>3.1923744367715098E-2</v>
      </c>
      <c r="AY248" s="161">
        <v>0</v>
      </c>
      <c r="AZ248" s="161">
        <v>1.11022302462516E-16</v>
      </c>
      <c r="BA248" s="161">
        <v>0</v>
      </c>
      <c r="BB248" s="161">
        <v>3.6426987646001698E-3</v>
      </c>
      <c r="BC248" s="161">
        <v>0</v>
      </c>
      <c r="BD248" s="161">
        <v>0</v>
      </c>
      <c r="BE248" s="161">
        <v>3.75081539506708E-3</v>
      </c>
      <c r="BF248" s="161">
        <v>0</v>
      </c>
      <c r="BG248" s="161">
        <v>1.46068971534887E-3</v>
      </c>
      <c r="BH248" s="161">
        <v>1.11022302462516E-16</v>
      </c>
      <c r="BI248" s="161">
        <v>0</v>
      </c>
      <c r="BJ248" s="161">
        <v>2.1765194426707799E-2</v>
      </c>
      <c r="BK248" s="161">
        <v>1.14760649175089E-2</v>
      </c>
      <c r="BL248" s="161">
        <v>0</v>
      </c>
      <c r="BM248" s="161">
        <v>1.11022302462516E-16</v>
      </c>
      <c r="BN248" s="161">
        <v>0</v>
      </c>
      <c r="BO248" s="161">
        <v>0</v>
      </c>
      <c r="BP248" s="161">
        <v>0</v>
      </c>
      <c r="BQ248" s="161">
        <v>0</v>
      </c>
      <c r="BR248" s="161">
        <v>1.11022302462516E-16</v>
      </c>
      <c r="BS248" s="161">
        <v>0</v>
      </c>
      <c r="BT248" s="161">
        <v>4.0321595577060302E-3</v>
      </c>
    </row>
    <row r="249" spans="1:72" hidden="1">
      <c r="A249" s="99" t="s">
        <v>405</v>
      </c>
      <c r="B249" s="99" t="s">
        <v>503</v>
      </c>
      <c r="C249" s="98" t="s">
        <v>520</v>
      </c>
      <c r="D249" s="100" t="s">
        <v>521</v>
      </c>
      <c r="E249" s="98" t="s">
        <v>522</v>
      </c>
      <c r="F249" s="98" t="s">
        <v>523</v>
      </c>
      <c r="G249" s="161">
        <v>0.73999781244810403</v>
      </c>
      <c r="H249" s="161">
        <v>0.732376508583928</v>
      </c>
      <c r="I249" s="161">
        <v>0.77956789618258704</v>
      </c>
      <c r="J249" s="161">
        <v>0.68904110232176197</v>
      </c>
      <c r="K249" s="161">
        <v>0.78499853224129501</v>
      </c>
      <c r="L249" s="161">
        <v>0.95955782680591095</v>
      </c>
      <c r="M249" s="161">
        <v>0.42623724924942302</v>
      </c>
      <c r="N249" s="161">
        <v>0.73762975373013195</v>
      </c>
      <c r="O249" s="161">
        <v>0.84403206998292002</v>
      </c>
      <c r="P249" s="161">
        <v>0.74947815546513696</v>
      </c>
      <c r="Q249" s="161">
        <v>0.73005526146816802</v>
      </c>
      <c r="R249" s="161">
        <v>0.84892776607545695</v>
      </c>
      <c r="S249" s="161">
        <v>0.81636696917293305</v>
      </c>
      <c r="T249" s="161">
        <v>0.68838283027035196</v>
      </c>
      <c r="U249" s="161">
        <v>0.69946583058172795</v>
      </c>
      <c r="V249" s="161">
        <v>0.79963035889512002</v>
      </c>
      <c r="W249" s="161">
        <v>0.92936964138627298</v>
      </c>
      <c r="X249" s="161">
        <v>0.74934770423970598</v>
      </c>
      <c r="Y249" s="161">
        <v>0.75981885072664801</v>
      </c>
      <c r="Z249" s="161">
        <v>0.79865160939133195</v>
      </c>
      <c r="AA249" s="161">
        <v>0.82232324998278095</v>
      </c>
      <c r="AB249" s="161">
        <v>0.80746163165002904</v>
      </c>
      <c r="AC249" s="161">
        <v>0.65469689234070405</v>
      </c>
      <c r="AD249" s="161">
        <v>0.68965180314663799</v>
      </c>
      <c r="AE249" s="161">
        <v>0.85275357557474596</v>
      </c>
      <c r="AF249" s="161">
        <v>0.74973047150087702</v>
      </c>
      <c r="AG249" s="161">
        <v>0.59192092261417795</v>
      </c>
      <c r="AH249" s="161">
        <v>0.85636075197189299</v>
      </c>
      <c r="AI249" s="161">
        <v>0.77517845654387996</v>
      </c>
      <c r="AJ249" s="161">
        <v>0.55507146765751003</v>
      </c>
      <c r="AK249" s="161">
        <v>0.90322856166216703</v>
      </c>
      <c r="AL249" s="161">
        <v>0.59878442130154697</v>
      </c>
      <c r="AM249" s="161">
        <v>0.69538279208236797</v>
      </c>
      <c r="AN249" s="161">
        <v>0.75497183467560103</v>
      </c>
      <c r="AO249" s="161">
        <v>0.69314587034285502</v>
      </c>
      <c r="AP249" s="161">
        <v>0.96523160398538299</v>
      </c>
      <c r="AQ249" s="161">
        <v>0.90132708020208296</v>
      </c>
      <c r="AR249" s="161">
        <v>0.81071722078068997</v>
      </c>
      <c r="AS249" s="161">
        <v>0.56494505968685405</v>
      </c>
      <c r="AT249" s="161">
        <v>0.83872651255475505</v>
      </c>
      <c r="AU249" s="161">
        <v>0.79893469767627101</v>
      </c>
      <c r="AV249" s="161">
        <v>0.95596910589117801</v>
      </c>
      <c r="AW249" s="161">
        <v>0.76159324376804205</v>
      </c>
      <c r="AX249" s="161">
        <v>0.76630133722027505</v>
      </c>
      <c r="AY249" s="161">
        <v>0.83256777778114699</v>
      </c>
      <c r="AZ249" s="161">
        <v>0.95818431493150402</v>
      </c>
      <c r="BA249" s="161">
        <v>0.76108452997484499</v>
      </c>
      <c r="BB249" s="161">
        <v>0.77860806352450695</v>
      </c>
      <c r="BC249" s="161">
        <v>0.80644465570936497</v>
      </c>
      <c r="BD249" s="161">
        <v>0.66189313447086295</v>
      </c>
      <c r="BE249" s="161">
        <v>0.91482387475104598</v>
      </c>
      <c r="BF249" s="161">
        <v>0.92826276216052195</v>
      </c>
      <c r="BG249" s="161">
        <v>0.56121339821495497</v>
      </c>
      <c r="BH249" s="161">
        <v>0.70386442091512602</v>
      </c>
      <c r="BI249" s="161">
        <v>0.926772314996133</v>
      </c>
      <c r="BJ249" s="161">
        <v>0.88415969442924702</v>
      </c>
      <c r="BK249" s="161">
        <v>0.80615636948947</v>
      </c>
      <c r="BL249" s="161">
        <v>0.89860665542505402</v>
      </c>
      <c r="BM249" s="161">
        <v>0.74538270658910699</v>
      </c>
      <c r="BN249" s="161">
        <v>0.90878257379248395</v>
      </c>
      <c r="BO249" s="161">
        <v>0.98836949586247203</v>
      </c>
      <c r="BP249" s="161">
        <v>0.78644306381099005</v>
      </c>
      <c r="BQ249" s="161">
        <v>0.71158779973423802</v>
      </c>
      <c r="BR249" s="161">
        <v>0.79845480104221001</v>
      </c>
      <c r="BS249" s="161">
        <v>0.938188362085423</v>
      </c>
      <c r="BT249" s="161">
        <v>0.94024260804522497</v>
      </c>
    </row>
    <row r="250" spans="1:72" hidden="1">
      <c r="A250" s="99" t="s">
        <v>405</v>
      </c>
      <c r="B250" s="99" t="s">
        <v>503</v>
      </c>
      <c r="C250" s="98" t="s">
        <v>520</v>
      </c>
      <c r="D250" s="100" t="s">
        <v>521</v>
      </c>
      <c r="E250" s="98" t="s">
        <v>524</v>
      </c>
      <c r="F250" s="98" t="s">
        <v>525</v>
      </c>
      <c r="G250" s="161">
        <v>0.59499865084732195</v>
      </c>
      <c r="H250" s="161">
        <v>0.330760768108736</v>
      </c>
      <c r="I250" s="161">
        <v>0.25338259645551298</v>
      </c>
      <c r="J250" s="161">
        <v>0.70495356036456502</v>
      </c>
      <c r="K250" s="161">
        <v>0.48509716386856599</v>
      </c>
      <c r="L250" s="161">
        <v>0.51157099677574902</v>
      </c>
      <c r="M250" s="161">
        <v>0.88180713284046197</v>
      </c>
      <c r="N250" s="161">
        <v>0.43351719968061198</v>
      </c>
      <c r="O250" s="161">
        <v>0.355226316237374</v>
      </c>
      <c r="P250" s="161">
        <v>0.40878363011713398</v>
      </c>
      <c r="Q250" s="161">
        <v>0.92918959801548995</v>
      </c>
      <c r="R250" s="161">
        <v>0.58763697155886097</v>
      </c>
      <c r="S250" s="161">
        <v>0.380771835882728</v>
      </c>
      <c r="T250" s="161">
        <v>0.57611385173794205</v>
      </c>
      <c r="U250" s="161">
        <v>0.43223899310300301</v>
      </c>
      <c r="V250" s="161">
        <v>0.75628494180190198</v>
      </c>
      <c r="W250" s="161">
        <v>0.162233844268247</v>
      </c>
      <c r="X250" s="161">
        <v>0.70551656265342999</v>
      </c>
      <c r="Y250" s="161">
        <v>0.593488101353981</v>
      </c>
      <c r="Z250" s="161">
        <v>0.42442176678976701</v>
      </c>
      <c r="AA250" s="161">
        <v>0.31116316119165</v>
      </c>
      <c r="AB250" s="161">
        <v>0.41172095339867898</v>
      </c>
      <c r="AC250" s="161">
        <v>0.672413461061665</v>
      </c>
      <c r="AD250" s="161">
        <v>0.58121359557821195</v>
      </c>
      <c r="AE250" s="161">
        <v>0.578324039623064</v>
      </c>
      <c r="AF250" s="161">
        <v>0.64575215945822295</v>
      </c>
      <c r="AG250" s="161">
        <v>0.85386205518843605</v>
      </c>
      <c r="AH250" s="161">
        <v>0.56357609307741496</v>
      </c>
      <c r="AI250" s="161">
        <v>0.73566299130171098</v>
      </c>
      <c r="AJ250" s="161">
        <v>0.85702269175606205</v>
      </c>
      <c r="AK250" s="161">
        <v>0.14123791601098801</v>
      </c>
      <c r="AL250" s="161">
        <v>0.69773375053594999</v>
      </c>
      <c r="AM250" s="161">
        <v>0.38592628376237298</v>
      </c>
      <c r="AN250" s="161">
        <v>0.49674936256062602</v>
      </c>
      <c r="AO250" s="161">
        <v>0.489704038546244</v>
      </c>
      <c r="AP250" s="161">
        <v>0.56105553651375395</v>
      </c>
      <c r="AQ250" s="161">
        <v>0.28306253129714798</v>
      </c>
      <c r="AR250" s="161">
        <v>0.57892683117869004</v>
      </c>
      <c r="AS250" s="161">
        <v>0.74471091730765904</v>
      </c>
      <c r="AT250" s="161">
        <v>0.38095525220215298</v>
      </c>
      <c r="AU250" s="161">
        <v>0.64096102596552396</v>
      </c>
      <c r="AV250" s="161">
        <v>0.26414400083230899</v>
      </c>
      <c r="AW250" s="161">
        <v>0.42844522367875099</v>
      </c>
      <c r="AX250" s="161">
        <v>0.45447858981214601</v>
      </c>
      <c r="AY250" s="161">
        <v>0.49384956597678298</v>
      </c>
      <c r="AZ250" s="161">
        <v>0.258760007729463</v>
      </c>
      <c r="BA250" s="161">
        <v>0.53406467088366405</v>
      </c>
      <c r="BB250" s="161">
        <v>0.47663281533243601</v>
      </c>
      <c r="BC250" s="161">
        <v>0.31981944644822902</v>
      </c>
      <c r="BD250" s="161">
        <v>0.73023431962734198</v>
      </c>
      <c r="BE250" s="161">
        <v>0.41266579691789501</v>
      </c>
      <c r="BF250" s="161">
        <v>0.373026662490342</v>
      </c>
      <c r="BG250" s="161">
        <v>0.68384658807810395</v>
      </c>
      <c r="BH250" s="161">
        <v>0.42180002683553502</v>
      </c>
      <c r="BI250" s="161">
        <v>0.462848295042814</v>
      </c>
      <c r="BJ250" s="161">
        <v>0.23291934490328001</v>
      </c>
      <c r="BK250" s="161">
        <v>0.40470100372812901</v>
      </c>
      <c r="BL250" s="161">
        <v>0.52275574207072095</v>
      </c>
      <c r="BM250" s="161">
        <v>0.62768077217043605</v>
      </c>
      <c r="BN250" s="161">
        <v>0.32065836663758701</v>
      </c>
      <c r="BO250" s="161">
        <v>0.31666471977187999</v>
      </c>
      <c r="BP250" s="161">
        <v>0.50514639571373299</v>
      </c>
      <c r="BQ250" s="161">
        <v>0.363644930513639</v>
      </c>
      <c r="BR250" s="161">
        <v>0.63124947828085098</v>
      </c>
      <c r="BS250" s="161">
        <v>0.25091029514121199</v>
      </c>
      <c r="BT250" s="161">
        <v>0.150715310201254</v>
      </c>
    </row>
    <row r="251" spans="1:72" hidden="1">
      <c r="A251" s="99" t="s">
        <v>405</v>
      </c>
      <c r="B251" s="99" t="s">
        <v>503</v>
      </c>
      <c r="C251" s="98" t="s">
        <v>520</v>
      </c>
      <c r="D251" s="100" t="s">
        <v>521</v>
      </c>
      <c r="E251" s="98" t="s">
        <v>526</v>
      </c>
      <c r="F251" s="98" t="s">
        <v>527</v>
      </c>
      <c r="G251" s="161">
        <v>0</v>
      </c>
      <c r="H251" s="161">
        <v>2.9110718393443698E-2</v>
      </c>
      <c r="I251" s="161">
        <v>2.7638287739010499E-3</v>
      </c>
      <c r="J251" s="161">
        <v>5.0921277792258697E-3</v>
      </c>
      <c r="K251" s="161">
        <v>7.3873915094838094E-2</v>
      </c>
      <c r="L251" s="161">
        <v>1.95840424920447E-2</v>
      </c>
      <c r="M251" s="161">
        <v>3.19629178552591E-2</v>
      </c>
      <c r="N251" s="161">
        <v>3.6808173912076497E-2</v>
      </c>
      <c r="O251" s="161">
        <v>1.1245257917101299E-2</v>
      </c>
      <c r="P251" s="161">
        <v>4.02995053212446E-2</v>
      </c>
      <c r="Q251" s="161">
        <v>8.1007738974574695E-2</v>
      </c>
      <c r="R251" s="161">
        <v>4.4555010867196997E-3</v>
      </c>
      <c r="S251" s="161">
        <v>0.15368803062876099</v>
      </c>
      <c r="T251" s="161">
        <v>4.3375339009133401E-2</v>
      </c>
      <c r="U251" s="161">
        <v>1.5395882324028999E-2</v>
      </c>
      <c r="V251" s="161">
        <v>5.7616735662071997E-2</v>
      </c>
      <c r="W251" s="161">
        <v>6.5179029433619903E-2</v>
      </c>
      <c r="X251" s="161">
        <v>2.96653421621722E-2</v>
      </c>
      <c r="Y251" s="161">
        <v>3.8926262222598998E-2</v>
      </c>
      <c r="Z251" s="161">
        <v>9.7630114270773807E-3</v>
      </c>
      <c r="AA251" s="161">
        <v>1.3676373088118201E-2</v>
      </c>
      <c r="AB251" s="161">
        <v>5.79189527169615E-2</v>
      </c>
      <c r="AC251" s="161">
        <v>5.5941331784735697E-2</v>
      </c>
      <c r="AD251" s="161">
        <v>0.11221783170051999</v>
      </c>
      <c r="AE251" s="161">
        <v>3.9632517711300899E-2</v>
      </c>
      <c r="AF251" s="161">
        <v>6.3273491779246599E-2</v>
      </c>
      <c r="AG251" s="161">
        <v>1.3233136018480999E-2</v>
      </c>
      <c r="AH251" s="161">
        <v>0.159026950053474</v>
      </c>
      <c r="AI251" s="161">
        <v>4.0493340269174699E-2</v>
      </c>
      <c r="AJ251" s="161">
        <v>4.3459962421058602E-2</v>
      </c>
      <c r="AK251" s="161">
        <v>8.9394286998639105E-2</v>
      </c>
      <c r="AL251" s="161">
        <v>1.11303594623155E-2</v>
      </c>
      <c r="AM251" s="161">
        <v>1.06366191916589E-2</v>
      </c>
      <c r="AN251" s="161">
        <v>2.3105444806806201E-2</v>
      </c>
      <c r="AO251" s="161">
        <v>2.0493350537816101E-2</v>
      </c>
      <c r="AP251" s="161">
        <v>3.01540481332443E-2</v>
      </c>
      <c r="AQ251" s="161">
        <v>8.8421285447096598E-2</v>
      </c>
      <c r="AR251" s="161">
        <v>1.7014945917177698E-2</v>
      </c>
      <c r="AS251" s="161">
        <v>4.8816631723841999E-2</v>
      </c>
      <c r="AT251" s="161">
        <v>0.15525836032965301</v>
      </c>
      <c r="AU251" s="161">
        <v>0.29567760558804801</v>
      </c>
      <c r="AV251" s="161">
        <v>1.0313078664465901E-2</v>
      </c>
      <c r="AW251" s="161">
        <v>0</v>
      </c>
      <c r="AX251" s="161">
        <v>4.3517790046959097E-2</v>
      </c>
      <c r="AY251" s="161">
        <v>1.1467211774542199E-2</v>
      </c>
      <c r="AZ251" s="161">
        <v>7.6258556893952903E-2</v>
      </c>
      <c r="BA251" s="161">
        <v>1.36347086069082E-2</v>
      </c>
      <c r="BB251" s="161">
        <v>0.18769217356993301</v>
      </c>
      <c r="BC251" s="161">
        <v>0</v>
      </c>
      <c r="BD251" s="161">
        <v>1.50172931717906E-2</v>
      </c>
      <c r="BE251" s="161">
        <v>8.8144161776310695E-2</v>
      </c>
      <c r="BF251" s="161">
        <v>0.16280299262231801</v>
      </c>
      <c r="BG251" s="161">
        <v>1.4207105191871299E-2</v>
      </c>
      <c r="BH251" s="161">
        <v>2.5164513139336101E-2</v>
      </c>
      <c r="BI251" s="161">
        <v>9.1974476049323198E-2</v>
      </c>
      <c r="BJ251" s="161">
        <v>4.7084561404495601E-2</v>
      </c>
      <c r="BK251" s="161">
        <v>0.14513341476101599</v>
      </c>
      <c r="BL251" s="161">
        <v>4.36287377501475E-2</v>
      </c>
      <c r="BM251" s="161">
        <v>1.35188069520281E-2</v>
      </c>
      <c r="BN251" s="161">
        <v>3.7508674904916599E-2</v>
      </c>
      <c r="BO251" s="161">
        <v>6.5897327275017603E-3</v>
      </c>
      <c r="BP251" s="161">
        <v>3.4778990365019302E-2</v>
      </c>
      <c r="BQ251" s="161">
        <v>8.2903657686232996E-3</v>
      </c>
      <c r="BR251" s="161">
        <v>1.980514840882E-2</v>
      </c>
      <c r="BS251" s="161">
        <v>0</v>
      </c>
      <c r="BT251" s="161">
        <v>3.8575651616269198E-2</v>
      </c>
    </row>
    <row r="252" spans="1:72" hidden="1">
      <c r="A252" s="99" t="s">
        <v>405</v>
      </c>
      <c r="B252" s="99" t="s">
        <v>503</v>
      </c>
      <c r="C252" s="98" t="s">
        <v>520</v>
      </c>
      <c r="D252" s="100" t="s">
        <v>521</v>
      </c>
      <c r="E252" s="98" t="s">
        <v>227</v>
      </c>
      <c r="F252" s="98" t="s">
        <v>519</v>
      </c>
      <c r="G252" s="161">
        <v>1.11182299453822E-2</v>
      </c>
      <c r="H252" s="161">
        <v>0</v>
      </c>
      <c r="I252" s="161">
        <v>0</v>
      </c>
      <c r="J252" s="161">
        <v>0</v>
      </c>
      <c r="K252" s="161">
        <v>0</v>
      </c>
      <c r="L252" s="161">
        <v>0</v>
      </c>
      <c r="M252" s="161">
        <v>0</v>
      </c>
      <c r="N252" s="161">
        <v>0</v>
      </c>
      <c r="O252" s="161">
        <v>1.11022302462516E-16</v>
      </c>
      <c r="P252" s="161">
        <v>0</v>
      </c>
      <c r="Q252" s="161">
        <v>3.8329449192771501E-3</v>
      </c>
      <c r="R252" s="161">
        <v>1.8188303458715499E-3</v>
      </c>
      <c r="S252" s="161">
        <v>1.11022302462516E-16</v>
      </c>
      <c r="T252" s="161">
        <v>1.0565712772582499E-2</v>
      </c>
      <c r="U252" s="161">
        <v>1.11022302462516E-16</v>
      </c>
      <c r="V252" s="161">
        <v>0</v>
      </c>
      <c r="W252" s="161">
        <v>4.1576112139737599E-4</v>
      </c>
      <c r="X252" s="161">
        <v>0</v>
      </c>
      <c r="Y252" s="161">
        <v>1.1067104034692E-2</v>
      </c>
      <c r="Z252" s="161">
        <v>1.4261524962168801E-2</v>
      </c>
      <c r="AA252" s="161">
        <v>8.3768057764629193E-3</v>
      </c>
      <c r="AB252" s="161">
        <v>5.6596409085022201E-3</v>
      </c>
      <c r="AC252" s="161">
        <v>6.1981587778488301E-3</v>
      </c>
      <c r="AD252" s="161">
        <v>0</v>
      </c>
      <c r="AE252" s="161">
        <v>0</v>
      </c>
      <c r="AF252" s="161">
        <v>0</v>
      </c>
      <c r="AG252" s="161">
        <v>2.0727579340881199E-4</v>
      </c>
      <c r="AH252" s="161">
        <v>0</v>
      </c>
      <c r="AI252" s="161">
        <v>0</v>
      </c>
      <c r="AJ252" s="161">
        <v>0</v>
      </c>
      <c r="AK252" s="161">
        <v>0</v>
      </c>
      <c r="AL252" s="161">
        <v>0</v>
      </c>
      <c r="AM252" s="161">
        <v>0</v>
      </c>
      <c r="AN252" s="161">
        <v>0</v>
      </c>
      <c r="AO252" s="161">
        <v>0</v>
      </c>
      <c r="AP252" s="161">
        <v>2.5433778219578099E-2</v>
      </c>
      <c r="AQ252" s="161">
        <v>0</v>
      </c>
      <c r="AR252" s="161">
        <v>2.4073665942295999E-2</v>
      </c>
      <c r="AS252" s="161">
        <v>1.11022302462516E-16</v>
      </c>
      <c r="AT252" s="161">
        <v>3.9574828892748597E-2</v>
      </c>
      <c r="AU252" s="161">
        <v>4.65518063367558E-3</v>
      </c>
      <c r="AV252" s="161">
        <v>0</v>
      </c>
      <c r="AW252" s="161">
        <v>0</v>
      </c>
      <c r="AX252" s="161">
        <v>3.1923744367715098E-2</v>
      </c>
      <c r="AY252" s="161">
        <v>0</v>
      </c>
      <c r="AZ252" s="161">
        <v>1.11022302462516E-16</v>
      </c>
      <c r="BA252" s="161">
        <v>0</v>
      </c>
      <c r="BB252" s="161">
        <v>3.6426987646001698E-3</v>
      </c>
      <c r="BC252" s="161">
        <v>0</v>
      </c>
      <c r="BD252" s="161">
        <v>0</v>
      </c>
      <c r="BE252" s="161">
        <v>0</v>
      </c>
      <c r="BF252" s="161">
        <v>0</v>
      </c>
      <c r="BG252" s="161">
        <v>0</v>
      </c>
      <c r="BH252" s="161">
        <v>1.11022302462516E-16</v>
      </c>
      <c r="BI252" s="161">
        <v>0</v>
      </c>
      <c r="BJ252" s="161">
        <v>0</v>
      </c>
      <c r="BK252" s="161">
        <v>0</v>
      </c>
      <c r="BL252" s="161">
        <v>7.1078789059309802E-3</v>
      </c>
      <c r="BM252" s="161">
        <v>1.11022302462516E-16</v>
      </c>
      <c r="BN252" s="161">
        <v>0</v>
      </c>
      <c r="BO252" s="161">
        <v>0</v>
      </c>
      <c r="BP252" s="161">
        <v>0</v>
      </c>
      <c r="BQ252" s="161">
        <v>0</v>
      </c>
      <c r="BR252" s="161">
        <v>1.0158268315752899E-2</v>
      </c>
      <c r="BS252" s="161">
        <v>0</v>
      </c>
      <c r="BT252" s="161">
        <v>1.8994622289873499E-2</v>
      </c>
    </row>
    <row r="253" spans="1:72" hidden="1">
      <c r="A253" s="99" t="s">
        <v>405</v>
      </c>
      <c r="B253" s="99" t="s">
        <v>503</v>
      </c>
      <c r="C253" s="98" t="s">
        <v>528</v>
      </c>
      <c r="D253" s="100" t="s">
        <v>529</v>
      </c>
      <c r="E253" s="98" t="s">
        <v>336</v>
      </c>
      <c r="F253" s="98" t="s">
        <v>337</v>
      </c>
      <c r="G253" s="161">
        <v>0.203575281361521</v>
      </c>
      <c r="H253" s="161">
        <v>0.39362887354248099</v>
      </c>
      <c r="I253" s="161">
        <v>0.51783271256674701</v>
      </c>
      <c r="J253" s="161">
        <v>0.42218349216897799</v>
      </c>
      <c r="K253" s="161">
        <v>0.41906813230221002</v>
      </c>
      <c r="L253" s="161">
        <v>0.227398572922204</v>
      </c>
      <c r="M253" s="161">
        <v>0.66249464528204005</v>
      </c>
      <c r="N253" s="161">
        <v>0.44488665457702198</v>
      </c>
      <c r="O253" s="161">
        <v>0.87479478556860302</v>
      </c>
      <c r="P253" s="161">
        <v>0.29177091097618602</v>
      </c>
      <c r="Q253" s="161">
        <v>0.493944683233766</v>
      </c>
      <c r="R253" s="161">
        <v>0.29465754017239898</v>
      </c>
      <c r="S253" s="161">
        <v>0.407556758503345</v>
      </c>
      <c r="T253" s="161">
        <v>0.497490326609211</v>
      </c>
      <c r="U253" s="161">
        <v>0.52342097489640704</v>
      </c>
      <c r="V253" s="161">
        <v>0.38703224929270003</v>
      </c>
      <c r="W253" s="161">
        <v>0.59706078817936703</v>
      </c>
      <c r="X253" s="161">
        <v>0.42699523426894698</v>
      </c>
      <c r="Y253" s="161">
        <v>0.575158557523477</v>
      </c>
      <c r="Z253" s="161">
        <v>0.55361673437718695</v>
      </c>
      <c r="AA253" s="161">
        <v>0.54362212783885699</v>
      </c>
      <c r="AB253" s="161">
        <v>0.52049589534494001</v>
      </c>
      <c r="AC253" s="161">
        <v>0.50642739000095505</v>
      </c>
      <c r="AD253" s="161">
        <v>0.69809730196312403</v>
      </c>
      <c r="AE253" s="161">
        <v>0.34168684284196199</v>
      </c>
      <c r="AF253" s="161">
        <v>0.43044173259277002</v>
      </c>
      <c r="AG253" s="161">
        <v>0.68591190913861699</v>
      </c>
      <c r="AH253" s="161">
        <v>0.54093129772912496</v>
      </c>
      <c r="AI253" s="161">
        <v>0.74642193417995395</v>
      </c>
      <c r="AJ253" s="161">
        <v>0.60019413073258499</v>
      </c>
      <c r="AK253" s="161">
        <v>0.43438219773605202</v>
      </c>
      <c r="AL253" s="161">
        <v>0.45423699890045099</v>
      </c>
      <c r="AM253" s="161">
        <v>0.54608718245788601</v>
      </c>
      <c r="AN253" s="161">
        <v>0.33751283775528002</v>
      </c>
      <c r="AO253" s="161">
        <v>0.25006007388749002</v>
      </c>
      <c r="AP253" s="161">
        <v>0.49059096278424502</v>
      </c>
      <c r="AQ253" s="161">
        <v>0.29989498156139899</v>
      </c>
      <c r="AR253" s="161">
        <v>0.41768500518970603</v>
      </c>
      <c r="AS253" s="161">
        <v>0.43452505497488197</v>
      </c>
      <c r="AT253" s="161">
        <v>0.26301578395820402</v>
      </c>
      <c r="AU253" s="161">
        <v>0.54641347101511395</v>
      </c>
      <c r="AV253" s="161">
        <v>0.24774006806065399</v>
      </c>
      <c r="AW253" s="161">
        <v>0.52548352902240203</v>
      </c>
      <c r="AX253" s="161">
        <v>0.72328043926632302</v>
      </c>
      <c r="AY253" s="161">
        <v>0.35562361121662101</v>
      </c>
      <c r="AZ253" s="161">
        <v>0.49935541452498999</v>
      </c>
      <c r="BA253" s="161">
        <v>0.57516897966305403</v>
      </c>
      <c r="BB253" s="161">
        <v>0.55992215471373696</v>
      </c>
      <c r="BC253" s="161">
        <v>0.46437609655199003</v>
      </c>
      <c r="BD253" s="161">
        <v>0.60633558829769096</v>
      </c>
      <c r="BE253" s="161">
        <v>0.65926831920024898</v>
      </c>
      <c r="BF253" s="161">
        <v>0.50121646898189798</v>
      </c>
      <c r="BG253" s="161">
        <v>0.68002138618933605</v>
      </c>
      <c r="BH253" s="161">
        <v>0.45599359078595098</v>
      </c>
      <c r="BI253" s="161">
        <v>0.67161348245739205</v>
      </c>
      <c r="BJ253" s="161">
        <v>0.48009564335043398</v>
      </c>
      <c r="BK253" s="161">
        <v>0.56816496747566303</v>
      </c>
      <c r="BL253" s="161">
        <v>0.52205921906643604</v>
      </c>
      <c r="BM253" s="161">
        <v>0.638938205728249</v>
      </c>
      <c r="BN253" s="161">
        <v>0.57671525790459499</v>
      </c>
      <c r="BO253" s="161">
        <v>0.37906406366822198</v>
      </c>
      <c r="BP253" s="161">
        <v>0.36727085291147699</v>
      </c>
      <c r="BQ253" s="161">
        <v>0.46745078692049102</v>
      </c>
      <c r="BR253" s="161">
        <v>0.38681467630107702</v>
      </c>
      <c r="BS253" s="161">
        <v>0.53078439060635796</v>
      </c>
      <c r="BT253" s="161">
        <v>0.30411228511629901</v>
      </c>
    </row>
    <row r="254" spans="1:72" hidden="1">
      <c r="A254" s="99" t="s">
        <v>405</v>
      </c>
      <c r="B254" s="99" t="s">
        <v>503</v>
      </c>
      <c r="C254" s="98" t="s">
        <v>528</v>
      </c>
      <c r="D254" s="100" t="s">
        <v>529</v>
      </c>
      <c r="E254" s="98" t="s">
        <v>227</v>
      </c>
      <c r="F254" s="98" t="s">
        <v>338</v>
      </c>
      <c r="G254" s="161" t="s">
        <v>216</v>
      </c>
      <c r="H254" s="161" t="s">
        <v>216</v>
      </c>
      <c r="I254" s="161">
        <v>2.88953577410162E-4</v>
      </c>
      <c r="J254" s="161" t="s">
        <v>216</v>
      </c>
      <c r="K254" s="161">
        <v>3.0438311688056E-2</v>
      </c>
      <c r="L254" s="161" t="s">
        <v>216</v>
      </c>
      <c r="M254" s="161" t="s">
        <v>216</v>
      </c>
      <c r="N254" s="161" t="s">
        <v>216</v>
      </c>
      <c r="O254" s="161" t="s">
        <v>216</v>
      </c>
      <c r="P254" s="161" t="s">
        <v>216</v>
      </c>
      <c r="Q254" s="161">
        <v>4.7967991275803798E-2</v>
      </c>
      <c r="R254" s="161" t="s">
        <v>216</v>
      </c>
      <c r="S254" s="161" t="s">
        <v>216</v>
      </c>
      <c r="T254" s="161" t="s">
        <v>216</v>
      </c>
      <c r="U254" s="161" t="s">
        <v>216</v>
      </c>
      <c r="V254" s="161" t="s">
        <v>216</v>
      </c>
      <c r="W254" s="161" t="s">
        <v>216</v>
      </c>
      <c r="X254" s="161">
        <v>2.6587756009029101E-2</v>
      </c>
      <c r="Y254" s="161">
        <v>3.6522624673311799E-2</v>
      </c>
      <c r="Z254" s="161">
        <v>2.6705220686556001E-2</v>
      </c>
      <c r="AA254" s="161" t="s">
        <v>216</v>
      </c>
      <c r="AB254" s="161" t="s">
        <v>216</v>
      </c>
      <c r="AC254" s="161" t="s">
        <v>216</v>
      </c>
      <c r="AD254" s="161">
        <v>7.5038904073523399E-2</v>
      </c>
      <c r="AE254" s="161">
        <v>2.4355199288954799E-2</v>
      </c>
      <c r="AF254" s="161" t="s">
        <v>216</v>
      </c>
      <c r="AG254" s="161">
        <v>1.8039247496693599E-3</v>
      </c>
      <c r="AH254" s="161" t="s">
        <v>216</v>
      </c>
      <c r="AI254" s="161">
        <v>2.01190124565097E-2</v>
      </c>
      <c r="AJ254" s="161">
        <v>7.4066834051081101E-3</v>
      </c>
      <c r="AK254" s="161">
        <v>5.0311564157535299E-3</v>
      </c>
      <c r="AL254" s="161" t="s">
        <v>216</v>
      </c>
      <c r="AM254" s="161" t="s">
        <v>216</v>
      </c>
      <c r="AN254" s="161" t="s">
        <v>216</v>
      </c>
      <c r="AO254" s="161">
        <v>4.6272866859078301E-3</v>
      </c>
      <c r="AP254" s="161" t="s">
        <v>216</v>
      </c>
      <c r="AQ254" s="161" t="s">
        <v>216</v>
      </c>
      <c r="AR254" s="161" t="s">
        <v>216</v>
      </c>
      <c r="AS254" s="161" t="s">
        <v>216</v>
      </c>
      <c r="AT254" s="161">
        <v>4.1580080182336901E-2</v>
      </c>
      <c r="AU254" s="161">
        <v>2.98006884933417E-2</v>
      </c>
      <c r="AV254" s="161" t="s">
        <v>216</v>
      </c>
      <c r="AW254" s="161" t="s">
        <v>216</v>
      </c>
      <c r="AX254" s="161">
        <v>5.5212723578383204E-3</v>
      </c>
      <c r="AY254" s="161" t="s">
        <v>216</v>
      </c>
      <c r="AZ254" s="161" t="s">
        <v>216</v>
      </c>
      <c r="BA254" s="161" t="s">
        <v>216</v>
      </c>
      <c r="BB254" s="161" t="s">
        <v>216</v>
      </c>
      <c r="BC254" s="161" t="s">
        <v>216</v>
      </c>
      <c r="BD254" s="161" t="s">
        <v>216</v>
      </c>
      <c r="BE254" s="161">
        <v>1.3562731030403501E-2</v>
      </c>
      <c r="BF254" s="161">
        <v>1.15384615391267E-2</v>
      </c>
      <c r="BG254" s="161">
        <v>1.29524928660267E-3</v>
      </c>
      <c r="BH254" s="161" t="s">
        <v>216</v>
      </c>
      <c r="BI254" s="161">
        <v>5.7677857682125104E-4</v>
      </c>
      <c r="BJ254" s="161" t="s">
        <v>216</v>
      </c>
      <c r="BK254" s="161">
        <v>3.07545932381724E-3</v>
      </c>
      <c r="BL254" s="161" t="s">
        <v>216</v>
      </c>
      <c r="BM254" s="161">
        <v>3.1341864306438699E-4</v>
      </c>
      <c r="BN254" s="161">
        <v>5.98880196277197E-3</v>
      </c>
      <c r="BO254" s="161" t="s">
        <v>216</v>
      </c>
      <c r="BP254" s="161" t="s">
        <v>216</v>
      </c>
      <c r="BQ254" s="161" t="s">
        <v>216</v>
      </c>
      <c r="BR254" s="161">
        <v>5.7807599955261801E-2</v>
      </c>
      <c r="BS254" s="161" t="s">
        <v>216</v>
      </c>
      <c r="BT254" s="161">
        <v>1.49054381894131E-2</v>
      </c>
    </row>
    <row r="255" spans="1:72" hidden="1">
      <c r="A255" s="99" t="s">
        <v>405</v>
      </c>
      <c r="B255" s="99" t="s">
        <v>503</v>
      </c>
      <c r="C255" s="98" t="s">
        <v>528</v>
      </c>
      <c r="D255" s="100" t="s">
        <v>529</v>
      </c>
      <c r="E255" s="98" t="s">
        <v>339</v>
      </c>
      <c r="F255" s="98" t="s">
        <v>340</v>
      </c>
      <c r="G255" s="161">
        <v>0.79642471863847897</v>
      </c>
      <c r="H255" s="161">
        <v>0.60637112645751901</v>
      </c>
      <c r="I255" s="161">
        <v>0.481878333855843</v>
      </c>
      <c r="J255" s="161">
        <v>0.57781650783102201</v>
      </c>
      <c r="K255" s="161">
        <v>0.55049355600973404</v>
      </c>
      <c r="L255" s="161">
        <v>0.772601427077796</v>
      </c>
      <c r="M255" s="161">
        <v>0.33750535471796</v>
      </c>
      <c r="N255" s="161">
        <v>0.55511334542297797</v>
      </c>
      <c r="O255" s="161">
        <v>0.12520521443139701</v>
      </c>
      <c r="P255" s="161">
        <v>0.70822908902381398</v>
      </c>
      <c r="Q255" s="161">
        <v>0.45808732549043102</v>
      </c>
      <c r="R255" s="161">
        <v>0.70534245982760102</v>
      </c>
      <c r="S255" s="161">
        <v>0.59244324149665495</v>
      </c>
      <c r="T255" s="161">
        <v>0.502509673390789</v>
      </c>
      <c r="U255" s="161">
        <v>0.47657902510359301</v>
      </c>
      <c r="V255" s="161">
        <v>0.61296775070730003</v>
      </c>
      <c r="W255" s="161">
        <v>0.40293921182063303</v>
      </c>
      <c r="X255" s="161">
        <v>0.54641700972202401</v>
      </c>
      <c r="Y255" s="161">
        <v>0.38831881780321098</v>
      </c>
      <c r="Z255" s="161">
        <v>0.41967804493625699</v>
      </c>
      <c r="AA255" s="161">
        <v>0.456377872161144</v>
      </c>
      <c r="AB255" s="161">
        <v>0.47950410465505999</v>
      </c>
      <c r="AC255" s="161">
        <v>0.49357260999904501</v>
      </c>
      <c r="AD255" s="161">
        <v>0.22686379396335199</v>
      </c>
      <c r="AE255" s="161">
        <v>0.63395795786908304</v>
      </c>
      <c r="AF255" s="161">
        <v>0.56955826740723003</v>
      </c>
      <c r="AG255" s="161">
        <v>0.312284166111713</v>
      </c>
      <c r="AH255" s="161">
        <v>0.45906870227087498</v>
      </c>
      <c r="AI255" s="161">
        <v>0.23345905336353601</v>
      </c>
      <c r="AJ255" s="161">
        <v>0.39239918586230699</v>
      </c>
      <c r="AK255" s="161">
        <v>0.56058664584819495</v>
      </c>
      <c r="AL255" s="161">
        <v>0.54576300109954901</v>
      </c>
      <c r="AM255" s="161">
        <v>0.45391281754211399</v>
      </c>
      <c r="AN255" s="161">
        <v>0.66248716224472004</v>
      </c>
      <c r="AO255" s="161">
        <v>0.74531263942660197</v>
      </c>
      <c r="AP255" s="161">
        <v>0.50940903721575503</v>
      </c>
      <c r="AQ255" s="161">
        <v>0.70010501843860096</v>
      </c>
      <c r="AR255" s="161">
        <v>0.58231499481029403</v>
      </c>
      <c r="AS255" s="161">
        <v>0.56547494502511797</v>
      </c>
      <c r="AT255" s="161">
        <v>0.69540413585945904</v>
      </c>
      <c r="AU255" s="161">
        <v>0.423785840491544</v>
      </c>
      <c r="AV255" s="161">
        <v>0.75225993193934604</v>
      </c>
      <c r="AW255" s="161">
        <v>0.47451647097759803</v>
      </c>
      <c r="AX255" s="161">
        <v>0.27119828837583798</v>
      </c>
      <c r="AY255" s="161">
        <v>0.64437638878337899</v>
      </c>
      <c r="AZ255" s="161">
        <v>0.50064458547501001</v>
      </c>
      <c r="BA255" s="161">
        <v>0.42483102033694597</v>
      </c>
      <c r="BB255" s="161">
        <v>0.44007784528626298</v>
      </c>
      <c r="BC255" s="161">
        <v>0.53562390344801003</v>
      </c>
      <c r="BD255" s="161">
        <v>0.39366441170230898</v>
      </c>
      <c r="BE255" s="161">
        <v>0.32716894976934802</v>
      </c>
      <c r="BF255" s="161">
        <v>0.487245069478976</v>
      </c>
      <c r="BG255" s="161">
        <v>0.31868336452406099</v>
      </c>
      <c r="BH255" s="161">
        <v>0.54400640921404897</v>
      </c>
      <c r="BI255" s="161">
        <v>0.32780973896578702</v>
      </c>
      <c r="BJ255" s="161">
        <v>0.51990435664956602</v>
      </c>
      <c r="BK255" s="161">
        <v>0.42875957320051999</v>
      </c>
      <c r="BL255" s="161">
        <v>0.47794078093356401</v>
      </c>
      <c r="BM255" s="161">
        <v>0.360748375628687</v>
      </c>
      <c r="BN255" s="161">
        <v>0.41729594013263299</v>
      </c>
      <c r="BO255" s="161">
        <v>0.62093593633177802</v>
      </c>
      <c r="BP255" s="161">
        <v>0.63272914708852301</v>
      </c>
      <c r="BQ255" s="161">
        <v>0.53254921307950898</v>
      </c>
      <c r="BR255" s="161">
        <v>0.55537772374366101</v>
      </c>
      <c r="BS255" s="161">
        <v>0.46921560939364199</v>
      </c>
      <c r="BT255" s="161">
        <v>0.68098227669428801</v>
      </c>
    </row>
    <row r="256" spans="1:72" hidden="1">
      <c r="A256" s="99" t="s">
        <v>405</v>
      </c>
      <c r="B256" s="99" t="s">
        <v>503</v>
      </c>
      <c r="C256" s="98" t="s">
        <v>530</v>
      </c>
      <c r="D256" s="100" t="s">
        <v>531</v>
      </c>
      <c r="E256" s="98" t="s">
        <v>336</v>
      </c>
      <c r="F256" s="98" t="s">
        <v>337</v>
      </c>
      <c r="G256" s="161">
        <v>0.43895894754000497</v>
      </c>
      <c r="H256" s="161">
        <v>0.58342690310795497</v>
      </c>
      <c r="I256" s="161">
        <v>0.74227944580797101</v>
      </c>
      <c r="J256" s="161">
        <v>0.61932637616913</v>
      </c>
      <c r="K256" s="161">
        <v>0.884752970001907</v>
      </c>
      <c r="L256" s="161">
        <v>0.72454151717378101</v>
      </c>
      <c r="M256" s="161">
        <v>0.94359016196361301</v>
      </c>
      <c r="N256" s="161">
        <v>0.503130382167431</v>
      </c>
      <c r="O256" s="161">
        <v>0.94648553425720905</v>
      </c>
      <c r="P256" s="161">
        <v>0.71420270267135899</v>
      </c>
      <c r="Q256" s="161">
        <v>0.71116426947435996</v>
      </c>
      <c r="R256" s="161">
        <v>0.49276870086603902</v>
      </c>
      <c r="S256" s="161">
        <v>0.57636581917871599</v>
      </c>
      <c r="T256" s="161">
        <v>0.81851639702324996</v>
      </c>
      <c r="U256" s="161">
        <v>0.62661305197486095</v>
      </c>
      <c r="V256" s="161">
        <v>0.53294119698216003</v>
      </c>
      <c r="W256" s="161">
        <v>0.67301586067203201</v>
      </c>
      <c r="X256" s="161">
        <v>0.72466996151198304</v>
      </c>
      <c r="Y256" s="161">
        <v>0.66665159360722703</v>
      </c>
      <c r="Z256" s="161">
        <v>0.85639434769632405</v>
      </c>
      <c r="AA256" s="161">
        <v>0.70527581716222199</v>
      </c>
      <c r="AB256" s="161">
        <v>0.71976573059515703</v>
      </c>
      <c r="AC256" s="161">
        <v>0.738500717777409</v>
      </c>
      <c r="AD256" s="161">
        <v>0.73156660421156305</v>
      </c>
      <c r="AE256" s="161">
        <v>0.60115598734602704</v>
      </c>
      <c r="AF256" s="161">
        <v>0.608637523984766</v>
      </c>
      <c r="AG256" s="161">
        <v>0.68398448479171003</v>
      </c>
      <c r="AH256" s="161">
        <v>0.81786336217210598</v>
      </c>
      <c r="AI256" s="161">
        <v>0.84142967673486702</v>
      </c>
      <c r="AJ256" s="161">
        <v>0.74060063022837197</v>
      </c>
      <c r="AK256" s="161">
        <v>0.667826179978943</v>
      </c>
      <c r="AL256" s="161">
        <v>0.75903625135144004</v>
      </c>
      <c r="AM256" s="161">
        <v>0.69961389157028597</v>
      </c>
      <c r="AN256" s="161">
        <v>0.61608729299597498</v>
      </c>
      <c r="AO256" s="161">
        <v>0.57380484850209001</v>
      </c>
      <c r="AP256" s="161">
        <v>0.76417895341449604</v>
      </c>
      <c r="AQ256" s="161">
        <v>0.44181612708291401</v>
      </c>
      <c r="AR256" s="161">
        <v>0.86337138410789604</v>
      </c>
      <c r="AS256" s="161">
        <v>0.88912758102098499</v>
      </c>
      <c r="AT256" s="161">
        <v>0.36128189388123</v>
      </c>
      <c r="AU256" s="161">
        <v>0.61424720966895696</v>
      </c>
      <c r="AV256" s="161">
        <v>0.77590729165927697</v>
      </c>
      <c r="AW256" s="161">
        <v>0.79249852897724504</v>
      </c>
      <c r="AX256" s="161">
        <v>0.72402288900544098</v>
      </c>
      <c r="AY256" s="161">
        <v>0.58652341290919796</v>
      </c>
      <c r="AZ256" s="161">
        <v>0.65260057121567505</v>
      </c>
      <c r="BA256" s="161">
        <v>0.780306934278437</v>
      </c>
      <c r="BB256" s="161">
        <v>0.61850729339273203</v>
      </c>
      <c r="BC256" s="161">
        <v>0.69203370298718403</v>
      </c>
      <c r="BD256" s="161">
        <v>0.694130831850167</v>
      </c>
      <c r="BE256" s="161">
        <v>0.63836703630963698</v>
      </c>
      <c r="BF256" s="161">
        <v>0.48503539975543603</v>
      </c>
      <c r="BG256" s="161">
        <v>0.811360693737321</v>
      </c>
      <c r="BH256" s="161">
        <v>0.60046775904379801</v>
      </c>
      <c r="BI256" s="161">
        <v>0.76077785892929595</v>
      </c>
      <c r="BJ256" s="161">
        <v>0.84158583641546902</v>
      </c>
      <c r="BK256" s="161">
        <v>0.66703963581749104</v>
      </c>
      <c r="BL256" s="161">
        <v>0.61302245981575498</v>
      </c>
      <c r="BM256" s="161">
        <v>0.73324480992641194</v>
      </c>
      <c r="BN256" s="161">
        <v>0.83305054727921601</v>
      </c>
      <c r="BO256" s="161">
        <v>0.819096524119449</v>
      </c>
      <c r="BP256" s="161">
        <v>0.70922172497237002</v>
      </c>
      <c r="BQ256" s="161">
        <v>0.64068529766664595</v>
      </c>
      <c r="BR256" s="161">
        <v>0.64929799061076399</v>
      </c>
      <c r="BS256" s="161">
        <v>0.79255811687501398</v>
      </c>
      <c r="BT256" s="161">
        <v>0.73574408003213498</v>
      </c>
    </row>
    <row r="257" spans="1:72" hidden="1">
      <c r="A257" s="99" t="s">
        <v>405</v>
      </c>
      <c r="B257" s="99" t="s">
        <v>503</v>
      </c>
      <c r="C257" s="98" t="s">
        <v>530</v>
      </c>
      <c r="D257" s="100" t="s">
        <v>531</v>
      </c>
      <c r="E257" s="98" t="s">
        <v>227</v>
      </c>
      <c r="F257" s="98" t="s">
        <v>338</v>
      </c>
      <c r="G257" s="161" t="s">
        <v>216</v>
      </c>
      <c r="H257" s="161">
        <v>1.3645327279891699E-3</v>
      </c>
      <c r="I257" s="161">
        <v>5.7790715482032302E-4</v>
      </c>
      <c r="J257" s="161" t="s">
        <v>216</v>
      </c>
      <c r="K257" s="161" t="s">
        <v>216</v>
      </c>
      <c r="L257" s="161" t="s">
        <v>216</v>
      </c>
      <c r="M257" s="161">
        <v>5.8134609863176199E-3</v>
      </c>
      <c r="N257" s="161">
        <v>4.3976632685211597E-2</v>
      </c>
      <c r="O257" s="161">
        <v>1.39508084052251E-2</v>
      </c>
      <c r="P257" s="161" t="s">
        <v>216</v>
      </c>
      <c r="Q257" s="161">
        <v>3.2620381020154701E-2</v>
      </c>
      <c r="R257" s="161">
        <v>1.10248284891095E-2</v>
      </c>
      <c r="S257" s="161" t="s">
        <v>216</v>
      </c>
      <c r="T257" s="161" t="s">
        <v>216</v>
      </c>
      <c r="U257" s="161">
        <v>4.9454758107275202E-3</v>
      </c>
      <c r="V257" s="161">
        <v>8.4049200818921199E-2</v>
      </c>
      <c r="W257" s="161" t="s">
        <v>216</v>
      </c>
      <c r="X257" s="161">
        <v>5.3222070827216403E-2</v>
      </c>
      <c r="Y257" s="161">
        <v>0.12728223863857999</v>
      </c>
      <c r="Z257" s="161" t="s">
        <v>216</v>
      </c>
      <c r="AA257" s="161">
        <v>3.0801944145245699E-2</v>
      </c>
      <c r="AB257" s="161">
        <v>5.8909114442641602E-2</v>
      </c>
      <c r="AC257" s="161" t="s">
        <v>216</v>
      </c>
      <c r="AD257" s="161">
        <v>7.5038904073523399E-2</v>
      </c>
      <c r="AE257" s="161">
        <v>8.9428182674954004E-2</v>
      </c>
      <c r="AF257" s="161" t="s">
        <v>216</v>
      </c>
      <c r="AG257" s="161">
        <v>4.2740230330722299E-3</v>
      </c>
      <c r="AH257" s="161" t="s">
        <v>216</v>
      </c>
      <c r="AI257" s="161">
        <v>0.111598445949605</v>
      </c>
      <c r="AJ257" s="161">
        <v>5.6719277828980598E-4</v>
      </c>
      <c r="AK257" s="161" t="s">
        <v>216</v>
      </c>
      <c r="AL257" s="161" t="s">
        <v>216</v>
      </c>
      <c r="AM257" s="161" t="s">
        <v>216</v>
      </c>
      <c r="AN257" s="161" t="s">
        <v>216</v>
      </c>
      <c r="AO257" s="161">
        <v>4.6272866859078301E-3</v>
      </c>
      <c r="AP257" s="161" t="s">
        <v>216</v>
      </c>
      <c r="AQ257" s="161">
        <v>8.8793860524174498E-2</v>
      </c>
      <c r="AR257" s="161" t="s">
        <v>216</v>
      </c>
      <c r="AS257" s="161" t="s">
        <v>216</v>
      </c>
      <c r="AT257" s="161">
        <v>1.1202433833987301E-2</v>
      </c>
      <c r="AU257" s="161">
        <v>1.5111075751410401E-2</v>
      </c>
      <c r="AV257" s="161" t="s">
        <v>216</v>
      </c>
      <c r="AW257" s="161">
        <v>5.0300538585100702E-4</v>
      </c>
      <c r="AX257" s="161">
        <v>0.15540995947674099</v>
      </c>
      <c r="AY257" s="161" t="s">
        <v>216</v>
      </c>
      <c r="AZ257" s="161">
        <v>1.1664940984373E-2</v>
      </c>
      <c r="BA257" s="161" t="s">
        <v>216</v>
      </c>
      <c r="BB257" s="161" t="s">
        <v>216</v>
      </c>
      <c r="BC257" s="161">
        <v>5.7878812605445702E-3</v>
      </c>
      <c r="BD257" s="161" t="s">
        <v>216</v>
      </c>
      <c r="BE257" s="161">
        <v>2.4135681670155899E-2</v>
      </c>
      <c r="BF257" s="161" t="s">
        <v>216</v>
      </c>
      <c r="BG257" s="161">
        <v>7.5078334811749499E-3</v>
      </c>
      <c r="BH257" s="161" t="s">
        <v>216</v>
      </c>
      <c r="BI257" s="161">
        <v>0.115006056913128</v>
      </c>
      <c r="BJ257" s="161" t="s">
        <v>216</v>
      </c>
      <c r="BK257" s="161">
        <v>7.6114770406677202E-3</v>
      </c>
      <c r="BL257" s="161" t="s">
        <v>216</v>
      </c>
      <c r="BM257" s="161">
        <v>1.98663177655778E-2</v>
      </c>
      <c r="BN257" s="161" t="s">
        <v>216</v>
      </c>
      <c r="BO257" s="161" t="s">
        <v>216</v>
      </c>
      <c r="BP257" s="161" t="s">
        <v>216</v>
      </c>
      <c r="BQ257" s="161" t="s">
        <v>216</v>
      </c>
      <c r="BR257" s="161">
        <v>6.4001684360593003E-2</v>
      </c>
      <c r="BS257" s="161">
        <v>4.0183815468742799E-3</v>
      </c>
      <c r="BT257" s="161">
        <v>2.8148726089916899E-2</v>
      </c>
    </row>
    <row r="258" spans="1:72" hidden="1">
      <c r="A258" s="99" t="s">
        <v>405</v>
      </c>
      <c r="B258" s="99" t="s">
        <v>503</v>
      </c>
      <c r="C258" s="98" t="s">
        <v>530</v>
      </c>
      <c r="D258" s="100" t="s">
        <v>531</v>
      </c>
      <c r="E258" s="98" t="s">
        <v>339</v>
      </c>
      <c r="F258" s="98" t="s">
        <v>340</v>
      </c>
      <c r="G258" s="161">
        <v>0.56104105245999503</v>
      </c>
      <c r="H258" s="161">
        <v>0.41520856416405599</v>
      </c>
      <c r="I258" s="161">
        <v>0.25714264703720902</v>
      </c>
      <c r="J258" s="161">
        <v>0.38067362383087</v>
      </c>
      <c r="K258" s="161">
        <v>0.115247029998093</v>
      </c>
      <c r="L258" s="161">
        <v>0.27545848282621799</v>
      </c>
      <c r="M258" s="161">
        <v>5.0596377050069197E-2</v>
      </c>
      <c r="N258" s="161">
        <v>0.45289298514735699</v>
      </c>
      <c r="O258" s="161">
        <v>3.9563657337565603E-2</v>
      </c>
      <c r="P258" s="161">
        <v>0.28579729732864101</v>
      </c>
      <c r="Q258" s="161">
        <v>0.25621534950548602</v>
      </c>
      <c r="R258" s="161">
        <v>0.49620647064485202</v>
      </c>
      <c r="S258" s="161">
        <v>0.42363418082128401</v>
      </c>
      <c r="T258" s="161">
        <v>0.18148360297675001</v>
      </c>
      <c r="U258" s="161">
        <v>0.36844147221441098</v>
      </c>
      <c r="V258" s="161">
        <v>0.383009602198919</v>
      </c>
      <c r="W258" s="161">
        <v>0.32698413932796799</v>
      </c>
      <c r="X258" s="161">
        <v>0.22210796766080099</v>
      </c>
      <c r="Y258" s="161">
        <v>0.20606616775419401</v>
      </c>
      <c r="Z258" s="161">
        <v>0.143605652303676</v>
      </c>
      <c r="AA258" s="161">
        <v>0.26392223869253201</v>
      </c>
      <c r="AB258" s="161">
        <v>0.22132515496220201</v>
      </c>
      <c r="AC258" s="161">
        <v>0.261499282222591</v>
      </c>
      <c r="AD258" s="161">
        <v>0.19339449171491299</v>
      </c>
      <c r="AE258" s="161">
        <v>0.30941582997901901</v>
      </c>
      <c r="AF258" s="161">
        <v>0.391362476015234</v>
      </c>
      <c r="AG258" s="161">
        <v>0.31174149217521702</v>
      </c>
      <c r="AH258" s="161">
        <v>0.18213663782789399</v>
      </c>
      <c r="AI258" s="161">
        <v>4.6971877315528598E-2</v>
      </c>
      <c r="AJ258" s="161">
        <v>0.25883217699333799</v>
      </c>
      <c r="AK258" s="161">
        <v>0.332173820021057</v>
      </c>
      <c r="AL258" s="161">
        <v>0.24096374864855999</v>
      </c>
      <c r="AM258" s="161">
        <v>0.30038610842971403</v>
      </c>
      <c r="AN258" s="161">
        <v>0.38391270700402502</v>
      </c>
      <c r="AO258" s="161">
        <v>0.42156786481200198</v>
      </c>
      <c r="AP258" s="161">
        <v>0.23582104658550301</v>
      </c>
      <c r="AQ258" s="161">
        <v>0.469390012392912</v>
      </c>
      <c r="AR258" s="161">
        <v>0.13662861589210401</v>
      </c>
      <c r="AS258" s="161">
        <v>0.11087241897901499</v>
      </c>
      <c r="AT258" s="161">
        <v>0.627515672284782</v>
      </c>
      <c r="AU258" s="161">
        <v>0.37064171457963202</v>
      </c>
      <c r="AV258" s="161">
        <v>0.22409270834072301</v>
      </c>
      <c r="AW258" s="161">
        <v>0.20699846563690399</v>
      </c>
      <c r="AX258" s="161">
        <v>0.12056715151781799</v>
      </c>
      <c r="AY258" s="161">
        <v>0.41347658709080198</v>
      </c>
      <c r="AZ258" s="161">
        <v>0.33573448779995202</v>
      </c>
      <c r="BA258" s="161">
        <v>0.219693065721563</v>
      </c>
      <c r="BB258" s="161">
        <v>0.38149270660726797</v>
      </c>
      <c r="BC258" s="161">
        <v>0.302178415752272</v>
      </c>
      <c r="BD258" s="161">
        <v>0.305869168149833</v>
      </c>
      <c r="BE258" s="161">
        <v>0.33749728202020701</v>
      </c>
      <c r="BF258" s="161">
        <v>0.51496460024456403</v>
      </c>
      <c r="BG258" s="161">
        <v>0.18113147278150399</v>
      </c>
      <c r="BH258" s="161">
        <v>0.39953224095620099</v>
      </c>
      <c r="BI258" s="161">
        <v>0.124216084157575</v>
      </c>
      <c r="BJ258" s="161">
        <v>0.158414163584531</v>
      </c>
      <c r="BK258" s="161">
        <v>0.32534888714184201</v>
      </c>
      <c r="BL258" s="161">
        <v>0.38697754018424502</v>
      </c>
      <c r="BM258" s="161">
        <v>0.24688887230800999</v>
      </c>
      <c r="BN258" s="161">
        <v>0.16694945272078501</v>
      </c>
      <c r="BO258" s="161">
        <v>0.180903475880551</v>
      </c>
      <c r="BP258" s="161">
        <v>0.29077827502762998</v>
      </c>
      <c r="BQ258" s="161">
        <v>0.359314702333354</v>
      </c>
      <c r="BR258" s="161">
        <v>0.28670032502864301</v>
      </c>
      <c r="BS258" s="161">
        <v>0.20342350157811101</v>
      </c>
      <c r="BT258" s="161">
        <v>0.23610719387794801</v>
      </c>
    </row>
    <row r="259" spans="1:72" hidden="1">
      <c r="A259" s="99" t="s">
        <v>405</v>
      </c>
      <c r="B259" s="99" t="s">
        <v>503</v>
      </c>
      <c r="C259" s="98" t="s">
        <v>532</v>
      </c>
      <c r="D259" s="100" t="s">
        <v>533</v>
      </c>
      <c r="E259" s="98" t="s">
        <v>336</v>
      </c>
      <c r="F259" s="98" t="s">
        <v>337</v>
      </c>
      <c r="G259" s="161">
        <v>0.57067881612263305</v>
      </c>
      <c r="H259" s="161">
        <v>0.57806872450225999</v>
      </c>
      <c r="I259" s="161">
        <v>0.69010236389881696</v>
      </c>
      <c r="J259" s="161">
        <v>0.65953145569862803</v>
      </c>
      <c r="K259" s="161">
        <v>0.65663915502996195</v>
      </c>
      <c r="L259" s="161">
        <v>0.88499431560365804</v>
      </c>
      <c r="M259" s="161">
        <v>0.70737974665047199</v>
      </c>
      <c r="N259" s="161">
        <v>0.68011916398835504</v>
      </c>
      <c r="O259" s="161">
        <v>0.93424790256679502</v>
      </c>
      <c r="P259" s="161">
        <v>0.65763895407722195</v>
      </c>
      <c r="Q259" s="161">
        <v>0.53980340896797896</v>
      </c>
      <c r="R259" s="161">
        <v>0.58044411924850203</v>
      </c>
      <c r="S259" s="161">
        <v>0.35817830770928599</v>
      </c>
      <c r="T259" s="161">
        <v>0.74811232620868395</v>
      </c>
      <c r="U259" s="161">
        <v>0.83247004526818902</v>
      </c>
      <c r="V259" s="161">
        <v>0.62726037622154396</v>
      </c>
      <c r="W259" s="161">
        <v>0.51817232190533902</v>
      </c>
      <c r="X259" s="161">
        <v>0.70098132626247101</v>
      </c>
      <c r="Y259" s="161">
        <v>0.67128767493256003</v>
      </c>
      <c r="Z259" s="161">
        <v>0.63572020888590897</v>
      </c>
      <c r="AA259" s="161">
        <v>0.69901647048812499</v>
      </c>
      <c r="AB259" s="161">
        <v>0.70994775795863296</v>
      </c>
      <c r="AC259" s="161">
        <v>0.66987459143538197</v>
      </c>
      <c r="AD259" s="161">
        <v>0.87494891679797704</v>
      </c>
      <c r="AE259" s="161">
        <v>0.76527779918189198</v>
      </c>
      <c r="AF259" s="161">
        <v>0.61572745805129703</v>
      </c>
      <c r="AG259" s="161">
        <v>0.69445683653507495</v>
      </c>
      <c r="AH259" s="161">
        <v>0.71443392326009303</v>
      </c>
      <c r="AI259" s="161">
        <v>0.70540128119740098</v>
      </c>
      <c r="AJ259" s="161">
        <v>0.64904859757899402</v>
      </c>
      <c r="AK259" s="161">
        <v>0.84834559068568804</v>
      </c>
      <c r="AL259" s="161">
        <v>0.77396165008229301</v>
      </c>
      <c r="AM259" s="161">
        <v>0.65525944105199596</v>
      </c>
      <c r="AN259" s="161">
        <v>0.641313841598803</v>
      </c>
      <c r="AO259" s="161">
        <v>0.64793505082038005</v>
      </c>
      <c r="AP259" s="161">
        <v>0.96086247654000001</v>
      </c>
      <c r="AQ259" s="161">
        <v>0.63738760559463503</v>
      </c>
      <c r="AR259" s="161">
        <v>0.64354627582767798</v>
      </c>
      <c r="AS259" s="161">
        <v>0.70623184815456497</v>
      </c>
      <c r="AT259" s="161">
        <v>0.48190041363314801</v>
      </c>
      <c r="AU259" s="161">
        <v>0.67419748009081304</v>
      </c>
      <c r="AV259" s="161">
        <v>0.68544585162091698</v>
      </c>
      <c r="AW259" s="161">
        <v>0.59274325469403799</v>
      </c>
      <c r="AX259" s="161">
        <v>0.68904130281816001</v>
      </c>
      <c r="AY259" s="161">
        <v>0.66527671874174998</v>
      </c>
      <c r="AZ259" s="161">
        <v>0.55571334324362398</v>
      </c>
      <c r="BA259" s="161">
        <v>0.68639283920377603</v>
      </c>
      <c r="BB259" s="161">
        <v>0.83732758371268601</v>
      </c>
      <c r="BC259" s="161">
        <v>0.71541809348239205</v>
      </c>
      <c r="BD259" s="161">
        <v>0.77718141926122797</v>
      </c>
      <c r="BE259" s="161">
        <v>0.69029680365421398</v>
      </c>
      <c r="BF259" s="161">
        <v>0.64582038767096295</v>
      </c>
      <c r="BG259" s="161">
        <v>0.71068384110601301</v>
      </c>
      <c r="BH259" s="161">
        <v>0.65360951834306402</v>
      </c>
      <c r="BI259" s="161">
        <v>0.68279118154582796</v>
      </c>
      <c r="BJ259" s="161">
        <v>0.66589163122109096</v>
      </c>
      <c r="BK259" s="161">
        <v>0.85411585782256105</v>
      </c>
      <c r="BL259" s="161">
        <v>0.94712941666529704</v>
      </c>
      <c r="BM259" s="161">
        <v>0.78796670434891602</v>
      </c>
      <c r="BN259" s="161">
        <v>0.69836503509249404</v>
      </c>
      <c r="BO259" s="161">
        <v>0.58971398375678896</v>
      </c>
      <c r="BP259" s="161">
        <v>0.67941133460423797</v>
      </c>
      <c r="BQ259" s="161">
        <v>0.69663209718184005</v>
      </c>
      <c r="BR259" s="161">
        <v>0.74286782066198898</v>
      </c>
      <c r="BS259" s="161">
        <v>0.41769125978219901</v>
      </c>
      <c r="BT259" s="161">
        <v>0.85916670930202799</v>
      </c>
    </row>
    <row r="260" spans="1:72" hidden="1">
      <c r="A260" s="99" t="s">
        <v>405</v>
      </c>
      <c r="B260" s="99" t="s">
        <v>503</v>
      </c>
      <c r="C260" s="98" t="s">
        <v>532</v>
      </c>
      <c r="D260" s="100" t="s">
        <v>533</v>
      </c>
      <c r="E260" s="98" t="s">
        <v>339</v>
      </c>
      <c r="F260" s="98" t="s">
        <v>340</v>
      </c>
      <c r="G260" s="161">
        <v>0.417252416243522</v>
      </c>
      <c r="H260" s="161">
        <v>0.42193127549774001</v>
      </c>
      <c r="I260" s="161">
        <v>0.30960868252377299</v>
      </c>
      <c r="J260" s="161">
        <v>0.34046854430137202</v>
      </c>
      <c r="K260" s="161">
        <v>0.34336084497003799</v>
      </c>
      <c r="L260" s="161">
        <v>0.115005684396342</v>
      </c>
      <c r="M260" s="161">
        <v>0.29262025334952801</v>
      </c>
      <c r="N260" s="161">
        <v>0.29935297677158401</v>
      </c>
      <c r="O260" s="161">
        <v>6.4940147255930405E-2</v>
      </c>
      <c r="P260" s="161">
        <v>0.342361045922778</v>
      </c>
      <c r="Q260" s="161">
        <v>0.41919801390378603</v>
      </c>
      <c r="R260" s="161">
        <v>0.39267335155472699</v>
      </c>
      <c r="S260" s="161">
        <v>0.64182169229071395</v>
      </c>
      <c r="T260" s="161">
        <v>0.25188767379131599</v>
      </c>
      <c r="U260" s="161">
        <v>0.16752995473181101</v>
      </c>
      <c r="V260" s="161">
        <v>0.22968553272158401</v>
      </c>
      <c r="W260" s="161">
        <v>0.481619797533963</v>
      </c>
      <c r="X260" s="161">
        <v>0.17092347851820899</v>
      </c>
      <c r="Y260" s="161">
        <v>0.26673417975550801</v>
      </c>
      <c r="Z260" s="161">
        <v>0.36427979111409098</v>
      </c>
      <c r="AA260" s="161">
        <v>0.30098352951187501</v>
      </c>
      <c r="AB260" s="161">
        <v>0.29005224204136698</v>
      </c>
      <c r="AC260" s="161">
        <v>0.33012540856461797</v>
      </c>
      <c r="AD260" s="161">
        <v>9.2523269386235493E-2</v>
      </c>
      <c r="AE260" s="161">
        <v>0.17177027660178701</v>
      </c>
      <c r="AF260" s="161">
        <v>0.38210770289817703</v>
      </c>
      <c r="AG260" s="161">
        <v>0.30533588767151598</v>
      </c>
      <c r="AH260" s="161">
        <v>0.27373827478393498</v>
      </c>
      <c r="AI260" s="161">
        <v>0.25175637035665999</v>
      </c>
      <c r="AJ260" s="161">
        <v>0.34838427036224801</v>
      </c>
      <c r="AK260" s="161">
        <v>0.15165440931431201</v>
      </c>
      <c r="AL260" s="161">
        <v>0.22603834991770699</v>
      </c>
      <c r="AM260" s="161">
        <v>0.34474055894800398</v>
      </c>
      <c r="AN260" s="161">
        <v>0.358686158401197</v>
      </c>
      <c r="AO260" s="161">
        <v>0.29871632389471198</v>
      </c>
      <c r="AP260" s="161">
        <v>3.9137523460000101E-2</v>
      </c>
      <c r="AQ260" s="161">
        <v>0.342147213136338</v>
      </c>
      <c r="AR260" s="161">
        <v>0.35645372417232202</v>
      </c>
      <c r="AS260" s="161">
        <v>0.27843113742472198</v>
      </c>
      <c r="AT260" s="161">
        <v>0.50687389863718302</v>
      </c>
      <c r="AU260" s="161">
        <v>0.31531470331030398</v>
      </c>
      <c r="AV260" s="161">
        <v>0.31455414837908302</v>
      </c>
      <c r="AW260" s="161">
        <v>0.40568124749754197</v>
      </c>
      <c r="AX260" s="161">
        <v>0.150486460285428</v>
      </c>
      <c r="AY260" s="161">
        <v>0.33472328125825002</v>
      </c>
      <c r="AZ260" s="161">
        <v>0.423733350421726</v>
      </c>
      <c r="BA260" s="161">
        <v>0.28831272761811799</v>
      </c>
      <c r="BB260" s="161">
        <v>0.14172249899545999</v>
      </c>
      <c r="BC260" s="161">
        <v>0.28458190651760801</v>
      </c>
      <c r="BD260" s="161">
        <v>0.222818580738772</v>
      </c>
      <c r="BE260" s="161">
        <v>0.29982061317568798</v>
      </c>
      <c r="BF260" s="161">
        <v>0.34839013864965102</v>
      </c>
      <c r="BG260" s="161">
        <v>0.28931615889398699</v>
      </c>
      <c r="BH260" s="161">
        <v>0.34639048165693598</v>
      </c>
      <c r="BI260" s="161">
        <v>0.29138452031512502</v>
      </c>
      <c r="BJ260" s="161">
        <v>0.33410836877890898</v>
      </c>
      <c r="BK260" s="161">
        <v>0.13003359853549401</v>
      </c>
      <c r="BL260" s="161">
        <v>5.2027486065593702E-2</v>
      </c>
      <c r="BM260" s="161">
        <v>0.20486291422458999</v>
      </c>
      <c r="BN260" s="161">
        <v>0.30163496490750602</v>
      </c>
      <c r="BO260" s="161">
        <v>0.40699114987946</v>
      </c>
      <c r="BP260" s="161">
        <v>0.31384101082654198</v>
      </c>
      <c r="BQ260" s="161">
        <v>0.30336790281816001</v>
      </c>
      <c r="BR260" s="161">
        <v>0.16369816888903599</v>
      </c>
      <c r="BS260" s="161">
        <v>0.57289918961519504</v>
      </c>
      <c r="BT260" s="161">
        <v>0.13135191644556601</v>
      </c>
    </row>
    <row r="261" spans="1:72" hidden="1">
      <c r="A261" s="99" t="s">
        <v>405</v>
      </c>
      <c r="B261" s="99" t="s">
        <v>503</v>
      </c>
      <c r="C261" s="98" t="s">
        <v>532</v>
      </c>
      <c r="D261" s="100" t="s">
        <v>533</v>
      </c>
      <c r="E261" s="98" t="s">
        <v>227</v>
      </c>
      <c r="F261" s="98" t="s">
        <v>338</v>
      </c>
      <c r="G261" s="161">
        <v>1.2068767633845101E-2</v>
      </c>
      <c r="H261" s="161" t="s">
        <v>216</v>
      </c>
      <c r="I261" s="161">
        <v>2.88953577410162E-4</v>
      </c>
      <c r="J261" s="161" t="s">
        <v>216</v>
      </c>
      <c r="K261" s="161" t="s">
        <v>216</v>
      </c>
      <c r="L261" s="161" t="s">
        <v>216</v>
      </c>
      <c r="M261" s="161" t="s">
        <v>216</v>
      </c>
      <c r="N261" s="161">
        <v>2.05278592400608E-2</v>
      </c>
      <c r="O261" s="161">
        <v>8.1195017727434004E-4</v>
      </c>
      <c r="P261" s="161" t="s">
        <v>216</v>
      </c>
      <c r="Q261" s="161">
        <v>4.0998577128235597E-2</v>
      </c>
      <c r="R261" s="161">
        <v>2.68825291967714E-2</v>
      </c>
      <c r="S261" s="161" t="s">
        <v>216</v>
      </c>
      <c r="T261" s="161" t="s">
        <v>216</v>
      </c>
      <c r="U261" s="161" t="s">
        <v>216</v>
      </c>
      <c r="V261" s="161">
        <v>0.143054091056873</v>
      </c>
      <c r="W261" s="161">
        <v>2.07880560698688E-4</v>
      </c>
      <c r="X261" s="161">
        <v>0.128095195219321</v>
      </c>
      <c r="Y261" s="161">
        <v>6.19781453119315E-2</v>
      </c>
      <c r="Z261" s="161" t="s">
        <v>216</v>
      </c>
      <c r="AA261" s="161" t="s">
        <v>216</v>
      </c>
      <c r="AB261" s="161" t="s">
        <v>216</v>
      </c>
      <c r="AC261" s="161" t="s">
        <v>216</v>
      </c>
      <c r="AD261" s="161">
        <v>3.25278138157876E-2</v>
      </c>
      <c r="AE261" s="161">
        <v>6.29519242163218E-2</v>
      </c>
      <c r="AF261" s="161">
        <v>2.1648390505258799E-3</v>
      </c>
      <c r="AG261" s="161">
        <v>2.0727579340881199E-4</v>
      </c>
      <c r="AH261" s="161">
        <v>1.1827801955971501E-2</v>
      </c>
      <c r="AI261" s="161">
        <v>4.2842348445938802E-2</v>
      </c>
      <c r="AJ261" s="161">
        <v>2.5671320587582701E-3</v>
      </c>
      <c r="AK261" s="161" t="s">
        <v>216</v>
      </c>
      <c r="AL261" s="161" t="s">
        <v>216</v>
      </c>
      <c r="AM261" s="161" t="s">
        <v>216</v>
      </c>
      <c r="AN261" s="161" t="s">
        <v>216</v>
      </c>
      <c r="AO261" s="161">
        <v>5.33486252849086E-2</v>
      </c>
      <c r="AP261" s="161" t="s">
        <v>216</v>
      </c>
      <c r="AQ261" s="161">
        <v>2.0465181269027199E-2</v>
      </c>
      <c r="AR261" s="161" t="s">
        <v>216</v>
      </c>
      <c r="AS261" s="161">
        <v>1.5337014420713099E-2</v>
      </c>
      <c r="AT261" s="161">
        <v>1.1225687729669099E-2</v>
      </c>
      <c r="AU261" s="161">
        <v>1.0487816598883501E-2</v>
      </c>
      <c r="AV261" s="161" t="s">
        <v>216</v>
      </c>
      <c r="AW261" s="161">
        <v>1.57549780842038E-3</v>
      </c>
      <c r="AX261" s="161">
        <v>0.16047223689641199</v>
      </c>
      <c r="AY261" s="161" t="s">
        <v>216</v>
      </c>
      <c r="AZ261" s="161">
        <v>2.0553306334649302E-2</v>
      </c>
      <c r="BA261" s="161">
        <v>2.5294433178105698E-2</v>
      </c>
      <c r="BB261" s="161">
        <v>2.0949917291853901E-2</v>
      </c>
      <c r="BC261" s="161" t="s">
        <v>216</v>
      </c>
      <c r="BD261" s="161" t="s">
        <v>216</v>
      </c>
      <c r="BE261" s="161">
        <v>9.8825831700976498E-3</v>
      </c>
      <c r="BF261" s="161">
        <v>5.7894736793861401E-3</v>
      </c>
      <c r="BG261" s="161" t="s">
        <v>216</v>
      </c>
      <c r="BH261" s="161" t="s">
        <v>216</v>
      </c>
      <c r="BI261" s="161">
        <v>2.58242981390473E-2</v>
      </c>
      <c r="BJ261" s="161" t="s">
        <v>216</v>
      </c>
      <c r="BK261" s="161">
        <v>1.58505436419441E-2</v>
      </c>
      <c r="BL261" s="161">
        <v>8.4309726910886996E-4</v>
      </c>
      <c r="BM261" s="161">
        <v>7.1703814264929902E-3</v>
      </c>
      <c r="BN261" s="161" t="s">
        <v>216</v>
      </c>
      <c r="BO261" s="161">
        <v>3.2948663637508801E-3</v>
      </c>
      <c r="BP261" s="161">
        <v>6.7476545692205002E-3</v>
      </c>
      <c r="BQ261" s="161" t="s">
        <v>216</v>
      </c>
      <c r="BR261" s="161">
        <v>9.3434010448974605E-2</v>
      </c>
      <c r="BS261" s="161">
        <v>9.4095506026058793E-3</v>
      </c>
      <c r="BT261" s="161">
        <v>9.48137425240618E-3</v>
      </c>
    </row>
    <row r="262" spans="1:72" hidden="1">
      <c r="A262" s="99" t="s">
        <v>405</v>
      </c>
      <c r="B262" s="99" t="s">
        <v>503</v>
      </c>
      <c r="C262" s="98" t="s">
        <v>534</v>
      </c>
      <c r="D262" s="100" t="s">
        <v>535</v>
      </c>
      <c r="E262" s="98" t="s">
        <v>336</v>
      </c>
      <c r="F262" s="98" t="s">
        <v>337</v>
      </c>
      <c r="G262" s="161">
        <v>0.70972417499108298</v>
      </c>
      <c r="H262" s="161">
        <v>0.76261441958879295</v>
      </c>
      <c r="I262" s="161">
        <v>0.84772186437832397</v>
      </c>
      <c r="J262" s="161">
        <v>0.73872510844973704</v>
      </c>
      <c r="K262" s="161">
        <v>0.78422961672154401</v>
      </c>
      <c r="L262" s="161">
        <v>0.76722734733110698</v>
      </c>
      <c r="M262" s="161">
        <v>0.87411631254797195</v>
      </c>
      <c r="N262" s="161">
        <v>0.73004235908448001</v>
      </c>
      <c r="O262" s="161">
        <v>0.980731001067773</v>
      </c>
      <c r="P262" s="161">
        <v>0.68478052181795002</v>
      </c>
      <c r="Q262" s="161">
        <v>0.85024336923662402</v>
      </c>
      <c r="R262" s="161">
        <v>0.66021062630308802</v>
      </c>
      <c r="S262" s="161">
        <v>0.76962144190098902</v>
      </c>
      <c r="T262" s="161">
        <v>0.90899200995728602</v>
      </c>
      <c r="U262" s="161">
        <v>0.89862098471297203</v>
      </c>
      <c r="V262" s="161">
        <v>0.66275713240873002</v>
      </c>
      <c r="W262" s="161">
        <v>0.86832406015978802</v>
      </c>
      <c r="X262" s="161">
        <v>0.72461692295305302</v>
      </c>
      <c r="Y262" s="161">
        <v>0.68787349066277104</v>
      </c>
      <c r="Z262" s="161">
        <v>0.81547784862941197</v>
      </c>
      <c r="AA262" s="161">
        <v>0.84975297445894005</v>
      </c>
      <c r="AB262" s="161">
        <v>0.85486423264107003</v>
      </c>
      <c r="AC262" s="161">
        <v>0.79340786631919802</v>
      </c>
      <c r="AD262" s="161">
        <v>0.89605896269256702</v>
      </c>
      <c r="AE262" s="161">
        <v>0.720591052728634</v>
      </c>
      <c r="AF262" s="161">
        <v>0.74745047381568996</v>
      </c>
      <c r="AG262" s="161">
        <v>0.72199168663483604</v>
      </c>
      <c r="AH262" s="161">
        <v>0.84315400399261098</v>
      </c>
      <c r="AI262" s="161">
        <v>0.94366951302033497</v>
      </c>
      <c r="AJ262" s="161">
        <v>0.86112696329664395</v>
      </c>
      <c r="AK262" s="161">
        <v>0.84352619899679504</v>
      </c>
      <c r="AL262" s="161">
        <v>0.80132071264002003</v>
      </c>
      <c r="AM262" s="161">
        <v>0.81452669632280605</v>
      </c>
      <c r="AN262" s="161">
        <v>0.63963186217885803</v>
      </c>
      <c r="AO262" s="161">
        <v>0.81257609804638797</v>
      </c>
      <c r="AP262" s="161">
        <v>0.860788854943216</v>
      </c>
      <c r="AQ262" s="161">
        <v>0.70179051257848302</v>
      </c>
      <c r="AR262" s="161">
        <v>0.69454793968559103</v>
      </c>
      <c r="AS262" s="161">
        <v>0.76427023988977205</v>
      </c>
      <c r="AT262" s="161">
        <v>0.73981704981917096</v>
      </c>
      <c r="AU262" s="161">
        <v>0.85088997169929703</v>
      </c>
      <c r="AV262" s="161">
        <v>0.65732436655181004</v>
      </c>
      <c r="AW262" s="161">
        <v>0.93541608607813698</v>
      </c>
      <c r="AX262" s="161">
        <v>0.78949143205928796</v>
      </c>
      <c r="AY262" s="161">
        <v>0.63404682009424096</v>
      </c>
      <c r="AZ262" s="161">
        <v>0.75120705035063995</v>
      </c>
      <c r="BA262" s="161">
        <v>0.87495215761463196</v>
      </c>
      <c r="BB262" s="161">
        <v>0.80346064380178495</v>
      </c>
      <c r="BC262" s="161">
        <v>0.87056775970880196</v>
      </c>
      <c r="BD262" s="161">
        <v>0.74825831701863099</v>
      </c>
      <c r="BE262" s="161">
        <v>0.85907806044819102</v>
      </c>
      <c r="BF262" s="161">
        <v>0.80450183738500103</v>
      </c>
      <c r="BG262" s="161">
        <v>0.93152880839623098</v>
      </c>
      <c r="BH262" s="161">
        <v>0.66233489604391904</v>
      </c>
      <c r="BI262" s="161">
        <v>0.782637644654396</v>
      </c>
      <c r="BJ262" s="161">
        <v>0.83555568016851101</v>
      </c>
      <c r="BK262" s="161">
        <v>0.778865640496609</v>
      </c>
      <c r="BL262" s="161">
        <v>0.81172034441714702</v>
      </c>
      <c r="BM262" s="161">
        <v>0.90443048820183503</v>
      </c>
      <c r="BN262" s="161">
        <v>0.73571222969865402</v>
      </c>
      <c r="BO262" s="161">
        <v>0.71974591623995299</v>
      </c>
      <c r="BP262" s="161">
        <v>0.72843107859752099</v>
      </c>
      <c r="BQ262" s="161">
        <v>0.78923358792279696</v>
      </c>
      <c r="BR262" s="161">
        <v>0.66460048672986305</v>
      </c>
      <c r="BS262" s="161">
        <v>0.887865149547583</v>
      </c>
      <c r="BT262" s="161">
        <v>0.72336631583037203</v>
      </c>
    </row>
    <row r="263" spans="1:72" hidden="1">
      <c r="A263" s="99" t="s">
        <v>405</v>
      </c>
      <c r="B263" s="99" t="s">
        <v>503</v>
      </c>
      <c r="C263" s="98" t="s">
        <v>534</v>
      </c>
      <c r="D263" s="100" t="s">
        <v>535</v>
      </c>
      <c r="E263" s="98" t="s">
        <v>227</v>
      </c>
      <c r="F263" s="98" t="s">
        <v>338</v>
      </c>
      <c r="G263" s="161">
        <v>1.0945062558949401E-2</v>
      </c>
      <c r="H263" s="161">
        <v>1.3645327279891699E-3</v>
      </c>
      <c r="I263" s="161">
        <v>1.5427078099394299E-3</v>
      </c>
      <c r="J263" s="161" t="s">
        <v>216</v>
      </c>
      <c r="K263" s="161" t="s">
        <v>216</v>
      </c>
      <c r="L263" s="161" t="s">
        <v>216</v>
      </c>
      <c r="M263" s="161" t="s">
        <v>216</v>
      </c>
      <c r="N263" s="161">
        <v>0.112658846537457</v>
      </c>
      <c r="O263" s="161">
        <v>2.52872057708686E-3</v>
      </c>
      <c r="P263" s="161" t="s">
        <v>216</v>
      </c>
      <c r="Q263" s="161">
        <v>6.2435932752143701E-2</v>
      </c>
      <c r="R263" s="161" t="s">
        <v>216</v>
      </c>
      <c r="S263" s="161">
        <v>5.5035538461585699E-3</v>
      </c>
      <c r="T263" s="161">
        <v>1.0565712772582499E-2</v>
      </c>
      <c r="U263" s="161">
        <v>4.3463776749654799E-2</v>
      </c>
      <c r="V263" s="161">
        <v>0.179049549660841</v>
      </c>
      <c r="W263" s="161">
        <v>2.9607928397338199E-2</v>
      </c>
      <c r="X263" s="161">
        <v>0.14726163479319801</v>
      </c>
      <c r="Y263" s="161">
        <v>0.107898120258761</v>
      </c>
      <c r="Z263" s="161" t="s">
        <v>216</v>
      </c>
      <c r="AA263" s="161">
        <v>4.8418565774871601E-2</v>
      </c>
      <c r="AB263" s="161">
        <v>6.7627082222707899E-2</v>
      </c>
      <c r="AC263" s="161" t="s">
        <v>216</v>
      </c>
      <c r="AD263" s="161">
        <v>1.41553648987296E-2</v>
      </c>
      <c r="AE263" s="161">
        <v>0.12832503328376099</v>
      </c>
      <c r="AF263" s="161">
        <v>2.67654079903345E-2</v>
      </c>
      <c r="AG263" s="161">
        <v>2.5245150549717901E-2</v>
      </c>
      <c r="AH263" s="161">
        <v>1.1827801955971501E-2</v>
      </c>
      <c r="AI263" s="161">
        <v>4.1388621460505703E-2</v>
      </c>
      <c r="AJ263" s="161">
        <v>4.7856642942495599E-3</v>
      </c>
      <c r="AK263" s="161">
        <v>5.8709195629921898E-3</v>
      </c>
      <c r="AL263" s="161">
        <v>4.3710945166635304E-3</v>
      </c>
      <c r="AM263" s="161" t="s">
        <v>216</v>
      </c>
      <c r="AN263" s="161" t="s">
        <v>216</v>
      </c>
      <c r="AO263" s="161">
        <v>8.1505167473606005E-2</v>
      </c>
      <c r="AP263" s="161" t="s">
        <v>216</v>
      </c>
      <c r="AQ263" s="161">
        <v>0.191367553746256</v>
      </c>
      <c r="AR263" s="161" t="s">
        <v>216</v>
      </c>
      <c r="AS263" s="161" t="s">
        <v>216</v>
      </c>
      <c r="AT263" s="161">
        <v>1.47991927152077E-2</v>
      </c>
      <c r="AU263" s="161">
        <v>2.2727105586139901E-2</v>
      </c>
      <c r="AV263" s="161" t="s">
        <v>216</v>
      </c>
      <c r="AW263" s="161">
        <v>4.8462356165846496E-3</v>
      </c>
      <c r="AX263" s="161">
        <v>0.17232265498360699</v>
      </c>
      <c r="AY263" s="161">
        <v>1.51398358059672E-2</v>
      </c>
      <c r="AZ263" s="161" t="s">
        <v>216</v>
      </c>
      <c r="BA263" s="161" t="s">
        <v>216</v>
      </c>
      <c r="BB263" s="161">
        <v>5.7375705106319799E-2</v>
      </c>
      <c r="BC263" s="161">
        <v>5.8548137829799504E-3</v>
      </c>
      <c r="BD263" s="161">
        <v>7.7955816056078297E-3</v>
      </c>
      <c r="BE263" s="161" t="s">
        <v>216</v>
      </c>
      <c r="BF263" s="161">
        <v>1.06359649122617E-2</v>
      </c>
      <c r="BG263" s="161">
        <v>1.55373237920801E-3</v>
      </c>
      <c r="BH263" s="161" t="s">
        <v>216</v>
      </c>
      <c r="BI263" s="161">
        <v>6.1933403925851498E-2</v>
      </c>
      <c r="BJ263" s="161" t="s">
        <v>216</v>
      </c>
      <c r="BK263" s="161">
        <v>1.13748040820265E-3</v>
      </c>
      <c r="BL263" s="161" t="s">
        <v>216</v>
      </c>
      <c r="BM263" s="161">
        <v>4.29476537637724E-3</v>
      </c>
      <c r="BN263" s="161">
        <v>5.98880196277197E-3</v>
      </c>
      <c r="BO263" s="161" t="s">
        <v>216</v>
      </c>
      <c r="BP263" s="161" t="s">
        <v>216</v>
      </c>
      <c r="BQ263" s="161" t="s">
        <v>216</v>
      </c>
      <c r="BR263" s="161">
        <v>0.16175258516089</v>
      </c>
      <c r="BS263" s="161">
        <v>9.4095506026058793E-3</v>
      </c>
      <c r="BT263" s="161">
        <v>1.48235714836656E-2</v>
      </c>
    </row>
    <row r="264" spans="1:72" hidden="1">
      <c r="A264" s="99" t="s">
        <v>405</v>
      </c>
      <c r="B264" s="99" t="s">
        <v>503</v>
      </c>
      <c r="C264" s="98" t="s">
        <v>534</v>
      </c>
      <c r="D264" s="100" t="s">
        <v>535</v>
      </c>
      <c r="E264" s="98" t="s">
        <v>339</v>
      </c>
      <c r="F264" s="98" t="s">
        <v>340</v>
      </c>
      <c r="G264" s="161">
        <v>0.27933076244996702</v>
      </c>
      <c r="H264" s="161">
        <v>0.23602104768321799</v>
      </c>
      <c r="I264" s="161">
        <v>0.15073542781173599</v>
      </c>
      <c r="J264" s="161">
        <v>0.26127489155026301</v>
      </c>
      <c r="K264" s="161">
        <v>0.21577038327845599</v>
      </c>
      <c r="L264" s="161">
        <v>0.23277265266889299</v>
      </c>
      <c r="M264" s="161">
        <v>0.12588368745202799</v>
      </c>
      <c r="N264" s="161">
        <v>0.15729879437806299</v>
      </c>
      <c r="O264" s="161">
        <v>1.67402783551403E-2</v>
      </c>
      <c r="P264" s="161">
        <v>0.31521947818204998</v>
      </c>
      <c r="Q264" s="161">
        <v>8.7320698011232795E-2</v>
      </c>
      <c r="R264" s="161">
        <v>0.33978937369691198</v>
      </c>
      <c r="S264" s="161">
        <v>0.22487500425285201</v>
      </c>
      <c r="T264" s="161">
        <v>8.0442277270131798E-2</v>
      </c>
      <c r="U264" s="161">
        <v>5.7915238537373501E-2</v>
      </c>
      <c r="V264" s="161">
        <v>0.15819331793042801</v>
      </c>
      <c r="W264" s="161">
        <v>0.102068011442874</v>
      </c>
      <c r="X264" s="161">
        <v>0.12812144225375</v>
      </c>
      <c r="Y264" s="161">
        <v>0.20422838907846699</v>
      </c>
      <c r="Z264" s="161">
        <v>0.184522151370588</v>
      </c>
      <c r="AA264" s="161">
        <v>0.101828459766189</v>
      </c>
      <c r="AB264" s="161">
        <v>7.7508685136222E-2</v>
      </c>
      <c r="AC264" s="161">
        <v>0.20659213368080201</v>
      </c>
      <c r="AD264" s="161">
        <v>8.9785672408703304E-2</v>
      </c>
      <c r="AE264" s="161">
        <v>0.15108391398760401</v>
      </c>
      <c r="AF264" s="161">
        <v>0.22578411819397601</v>
      </c>
      <c r="AG264" s="161">
        <v>0.25276316281544597</v>
      </c>
      <c r="AH264" s="161">
        <v>0.145018194051418</v>
      </c>
      <c r="AI264" s="161">
        <v>1.4941865519159001E-2</v>
      </c>
      <c r="AJ264" s="161">
        <v>0.13408737240910701</v>
      </c>
      <c r="AK264" s="161">
        <v>0.150602881440213</v>
      </c>
      <c r="AL264" s="161">
        <v>0.19430819284331599</v>
      </c>
      <c r="AM264" s="161">
        <v>0.185473303677194</v>
      </c>
      <c r="AN264" s="161">
        <v>0.36036813782114202</v>
      </c>
      <c r="AO264" s="161">
        <v>0.10591873448000599</v>
      </c>
      <c r="AP264" s="161">
        <v>0.139211145056784</v>
      </c>
      <c r="AQ264" s="161">
        <v>0.106841933675261</v>
      </c>
      <c r="AR264" s="161">
        <v>0.30545206031440902</v>
      </c>
      <c r="AS264" s="161">
        <v>0.235729760110228</v>
      </c>
      <c r="AT264" s="161">
        <v>0.24538375746562199</v>
      </c>
      <c r="AU264" s="161">
        <v>0.126382922714563</v>
      </c>
      <c r="AV264" s="161">
        <v>0.34267563344819002</v>
      </c>
      <c r="AW264" s="161">
        <v>5.9737678305278402E-2</v>
      </c>
      <c r="AX264" s="161">
        <v>3.8185912957104801E-2</v>
      </c>
      <c r="AY264" s="161">
        <v>0.35081334409979198</v>
      </c>
      <c r="AZ264" s="161">
        <v>0.24879294964936</v>
      </c>
      <c r="BA264" s="161">
        <v>0.12504784238536801</v>
      </c>
      <c r="BB264" s="161">
        <v>0.13916365109189599</v>
      </c>
      <c r="BC264" s="161">
        <v>0.123577426508218</v>
      </c>
      <c r="BD264" s="161">
        <v>0.243946101375761</v>
      </c>
      <c r="BE264" s="161">
        <v>0.14092193955180901</v>
      </c>
      <c r="BF264" s="161">
        <v>0.18486219770273701</v>
      </c>
      <c r="BG264" s="161">
        <v>6.6917459224561104E-2</v>
      </c>
      <c r="BH264" s="161">
        <v>0.33766510395608101</v>
      </c>
      <c r="BI264" s="161">
        <v>0.15542895141975299</v>
      </c>
      <c r="BJ264" s="161">
        <v>0.16444431983148899</v>
      </c>
      <c r="BK264" s="161">
        <v>0.219996879095189</v>
      </c>
      <c r="BL264" s="161">
        <v>0.18827965558285301</v>
      </c>
      <c r="BM264" s="161">
        <v>9.1274746421787997E-2</v>
      </c>
      <c r="BN264" s="161">
        <v>0.25829896833857402</v>
      </c>
      <c r="BO264" s="161">
        <v>0.28025408376004701</v>
      </c>
      <c r="BP264" s="161">
        <v>0.27156892140247901</v>
      </c>
      <c r="BQ264" s="161">
        <v>0.21076641207720301</v>
      </c>
      <c r="BR264" s="161">
        <v>0.17364692810924601</v>
      </c>
      <c r="BS264" s="161">
        <v>0.102725299849812</v>
      </c>
      <c r="BT264" s="161">
        <v>0.26181011268596299</v>
      </c>
    </row>
    <row r="265" spans="1:72" hidden="1">
      <c r="A265" s="99" t="s">
        <v>405</v>
      </c>
      <c r="B265" s="99" t="s">
        <v>503</v>
      </c>
      <c r="C265" s="98" t="s">
        <v>536</v>
      </c>
      <c r="D265" s="100" t="s">
        <v>537</v>
      </c>
      <c r="E265" s="98" t="s">
        <v>336</v>
      </c>
      <c r="F265" s="98" t="s">
        <v>337</v>
      </c>
      <c r="G265" s="161">
        <v>0.37705725412522101</v>
      </c>
      <c r="H265" s="161">
        <v>0.59493396294691303</v>
      </c>
      <c r="I265" s="161">
        <v>0.102713693929054</v>
      </c>
      <c r="J265" s="161">
        <v>0.43370212528982</v>
      </c>
      <c r="K265" s="161">
        <v>0.32328659051974701</v>
      </c>
      <c r="L265" s="161">
        <v>0.64386369908742203</v>
      </c>
      <c r="M265" s="161">
        <v>0.29937534891997197</v>
      </c>
      <c r="N265" s="161">
        <v>0.28940324907550302</v>
      </c>
      <c r="O265" s="161">
        <v>0.95825277645469198</v>
      </c>
      <c r="P265" s="161">
        <v>0.38893645728158399</v>
      </c>
      <c r="Q265" s="161">
        <v>0.77777557826319799</v>
      </c>
      <c r="R265" s="161">
        <v>0.22320911366951901</v>
      </c>
      <c r="S265" s="161">
        <v>0.58136789958500401</v>
      </c>
      <c r="T265" s="161">
        <v>0.23244543744302101</v>
      </c>
      <c r="U265" s="161">
        <v>0.33527142348533001</v>
      </c>
      <c r="V265" s="161">
        <v>0.59038201388282097</v>
      </c>
      <c r="W265" s="161">
        <v>0.60968835811333</v>
      </c>
      <c r="X265" s="161">
        <v>0.77969166307590099</v>
      </c>
      <c r="Y265" s="161">
        <v>0.52248176609859398</v>
      </c>
      <c r="Z265" s="161">
        <v>0.71664821391783495</v>
      </c>
      <c r="AA265" s="161">
        <v>0.267862760455023</v>
      </c>
      <c r="AB265" s="161">
        <v>0.26334507046738698</v>
      </c>
      <c r="AC265" s="161">
        <v>0.22673167995365201</v>
      </c>
      <c r="AD265" s="161">
        <v>0.71723534955483303</v>
      </c>
      <c r="AE265" s="161">
        <v>0.78262093804709498</v>
      </c>
      <c r="AF265" s="161">
        <v>0.472082116053338</v>
      </c>
      <c r="AG265" s="161">
        <v>0.246882914000567</v>
      </c>
      <c r="AH265" s="161">
        <v>0.494543521849098</v>
      </c>
      <c r="AI265" s="161">
        <v>0.57733333564880995</v>
      </c>
      <c r="AJ265" s="161">
        <v>0.69104350898574796</v>
      </c>
      <c r="AK265" s="161">
        <v>0.78090253298592205</v>
      </c>
      <c r="AL265" s="161">
        <v>0.41986867607490702</v>
      </c>
      <c r="AM265" s="161">
        <v>0.25644695866748601</v>
      </c>
      <c r="AN265" s="161">
        <v>0.25612601999545398</v>
      </c>
      <c r="AO265" s="161">
        <v>0.24149607481768101</v>
      </c>
      <c r="AP265" s="161">
        <v>0.54415143365705698</v>
      </c>
      <c r="AQ265" s="161">
        <v>0.20801781261131</v>
      </c>
      <c r="AR265" s="161">
        <v>0.25421194368176597</v>
      </c>
      <c r="AS265" s="161">
        <v>0.114647084938238</v>
      </c>
      <c r="AT265" s="161">
        <v>0.47194629838009999</v>
      </c>
      <c r="AU265" s="161">
        <v>0.45009374519578199</v>
      </c>
      <c r="AV265" s="161">
        <v>0.43081538088605598</v>
      </c>
      <c r="AW265" s="161">
        <v>0.49567422294751801</v>
      </c>
      <c r="AX265" s="161">
        <v>0.541148700687068</v>
      </c>
      <c r="AY265" s="161">
        <v>0.1936061792853</v>
      </c>
      <c r="AZ265" s="161">
        <v>0.50001984116005604</v>
      </c>
      <c r="BA265" s="161">
        <v>0.59618074970714996</v>
      </c>
      <c r="BB265" s="161">
        <v>0.49357888352700102</v>
      </c>
      <c r="BC265" s="161">
        <v>0.75773019324609103</v>
      </c>
      <c r="BD265" s="161">
        <v>0.29189920364673799</v>
      </c>
      <c r="BE265" s="161">
        <v>0.56831919982261803</v>
      </c>
      <c r="BF265" s="161">
        <v>0.59027525374634104</v>
      </c>
      <c r="BG265" s="161">
        <v>0.91452556953253805</v>
      </c>
      <c r="BH265" s="161">
        <v>0.34975203607908201</v>
      </c>
      <c r="BI265" s="161">
        <v>0.53551103072440998</v>
      </c>
      <c r="BJ265" s="161">
        <v>0.154106856383703</v>
      </c>
      <c r="BK265" s="161">
        <v>0.57199986642006395</v>
      </c>
      <c r="BL265" s="161">
        <v>0.403980407708321</v>
      </c>
      <c r="BM265" s="161">
        <v>0.56829511510478803</v>
      </c>
      <c r="BN265" s="161">
        <v>0.588245875741082</v>
      </c>
      <c r="BO265" s="161">
        <v>0.45136455822055099</v>
      </c>
      <c r="BP265" s="161">
        <v>0.29796452113577898</v>
      </c>
      <c r="BQ265" s="161">
        <v>0.27247089986795198</v>
      </c>
      <c r="BR265" s="161">
        <v>0.68782405758183796</v>
      </c>
      <c r="BS265" s="161">
        <v>0.44594995383347003</v>
      </c>
      <c r="BT265" s="161">
        <v>0.84743734792332104</v>
      </c>
    </row>
    <row r="266" spans="1:72" hidden="1">
      <c r="A266" s="99" t="s">
        <v>405</v>
      </c>
      <c r="B266" s="99" t="s">
        <v>503</v>
      </c>
      <c r="C266" s="98" t="s">
        <v>536</v>
      </c>
      <c r="D266" s="100" t="s">
        <v>537</v>
      </c>
      <c r="E266" s="98" t="s">
        <v>227</v>
      </c>
      <c r="F266" s="98" t="s">
        <v>338</v>
      </c>
      <c r="G266" s="161">
        <v>2.18799754801473E-2</v>
      </c>
      <c r="H266" s="161">
        <v>1.9412731163770201E-2</v>
      </c>
      <c r="I266" s="161">
        <v>2.88953577410162E-4</v>
      </c>
      <c r="J266" s="161">
        <v>1.5119517628159201E-2</v>
      </c>
      <c r="K266" s="161" t="s">
        <v>216</v>
      </c>
      <c r="L266" s="161" t="s">
        <v>216</v>
      </c>
      <c r="M266" s="161" t="s">
        <v>216</v>
      </c>
      <c r="N266" s="161">
        <v>9.9299446070531205E-2</v>
      </c>
      <c r="O266" s="161" t="s">
        <v>216</v>
      </c>
      <c r="P266" s="161" t="s">
        <v>216</v>
      </c>
      <c r="Q266" s="161">
        <v>7.3478356867073796E-2</v>
      </c>
      <c r="R266" s="161" t="s">
        <v>216</v>
      </c>
      <c r="S266" s="161">
        <v>1.0185960396428301E-2</v>
      </c>
      <c r="T266" s="161" t="s">
        <v>216</v>
      </c>
      <c r="U266" s="161">
        <v>3.6632234267922399E-2</v>
      </c>
      <c r="V266" s="161">
        <v>0.200227987149068</v>
      </c>
      <c r="W266" s="161">
        <v>1.9842304291781899E-2</v>
      </c>
      <c r="X266" s="161">
        <v>6.80350404199484E-2</v>
      </c>
      <c r="Y266" s="161">
        <v>9.9582522928640602E-2</v>
      </c>
      <c r="Z266" s="161" t="s">
        <v>216</v>
      </c>
      <c r="AA266" s="161">
        <v>2.4910482774442699E-2</v>
      </c>
      <c r="AB266" s="161">
        <v>6.5143874119107506E-2</v>
      </c>
      <c r="AC266" s="161" t="s">
        <v>216</v>
      </c>
      <c r="AD266" s="161">
        <v>1.41553648987296E-2</v>
      </c>
      <c r="AE266" s="161">
        <v>0.102527816074346</v>
      </c>
      <c r="AF266" s="161">
        <v>1.30889908633385E-2</v>
      </c>
      <c r="AG266" s="161">
        <v>1.13493481538673E-2</v>
      </c>
      <c r="AH266" s="161" t="s">
        <v>216</v>
      </c>
      <c r="AI266" s="161">
        <v>2.3072422467348301E-2</v>
      </c>
      <c r="AJ266" s="161">
        <v>4.7856642942495599E-3</v>
      </c>
      <c r="AK266" s="161">
        <v>5.8709195629921898E-3</v>
      </c>
      <c r="AL266" s="161">
        <v>4.3710945166635304E-3</v>
      </c>
      <c r="AM266" s="161" t="s">
        <v>216</v>
      </c>
      <c r="AN266" s="161" t="s">
        <v>216</v>
      </c>
      <c r="AO266" s="161">
        <v>7.6877880787698194E-2</v>
      </c>
      <c r="AP266" s="161" t="s">
        <v>216</v>
      </c>
      <c r="AQ266" s="161">
        <v>0.110574536366346</v>
      </c>
      <c r="AR266" s="161" t="s">
        <v>216</v>
      </c>
      <c r="AS266" s="161">
        <v>1.5189338444167101E-2</v>
      </c>
      <c r="AT266" s="161">
        <v>3.6154370100156402E-2</v>
      </c>
      <c r="AU266" s="161">
        <v>0.18191841598353101</v>
      </c>
      <c r="AV266" s="161" t="s">
        <v>216</v>
      </c>
      <c r="AW266" s="161">
        <v>1.7542298969177701E-2</v>
      </c>
      <c r="AX266" s="161">
        <v>0.149325357809801</v>
      </c>
      <c r="AY266" s="161" t="s">
        <v>216</v>
      </c>
      <c r="AZ266" s="161">
        <v>3.7797330317241702E-2</v>
      </c>
      <c r="BA266" s="161" t="s">
        <v>216</v>
      </c>
      <c r="BB266" s="161">
        <v>9.6360340824349799E-2</v>
      </c>
      <c r="BC266" s="161" t="s">
        <v>216</v>
      </c>
      <c r="BD266" s="161" t="s">
        <v>216</v>
      </c>
      <c r="BE266" s="161" t="s">
        <v>216</v>
      </c>
      <c r="BF266" s="161" t="s">
        <v>216</v>
      </c>
      <c r="BG266" s="161">
        <v>3.08771293686498E-3</v>
      </c>
      <c r="BH266" s="161" t="s">
        <v>216</v>
      </c>
      <c r="BI266" s="161">
        <v>4.4307559270990497E-2</v>
      </c>
      <c r="BJ266" s="161" t="s">
        <v>216</v>
      </c>
      <c r="BK266" s="161">
        <v>2.4927588087604001E-2</v>
      </c>
      <c r="BL266" s="161" t="s">
        <v>216</v>
      </c>
      <c r="BM266" s="161">
        <v>8.2761121096900994E-3</v>
      </c>
      <c r="BN266" s="161" t="s">
        <v>216</v>
      </c>
      <c r="BO266" s="161" t="s">
        <v>216</v>
      </c>
      <c r="BP266" s="161">
        <v>6.7476545692205002E-3</v>
      </c>
      <c r="BQ266" s="161">
        <v>8.6843802465401895E-3</v>
      </c>
      <c r="BR266" s="161">
        <v>0.11993209026184599</v>
      </c>
      <c r="BS266" s="161">
        <v>2.2163606660640999E-2</v>
      </c>
      <c r="BT266" s="161">
        <v>3.0460038537221099E-2</v>
      </c>
    </row>
    <row r="267" spans="1:72" hidden="1">
      <c r="A267" s="99" t="s">
        <v>405</v>
      </c>
      <c r="B267" s="99" t="s">
        <v>503</v>
      </c>
      <c r="C267" s="98" t="s">
        <v>536</v>
      </c>
      <c r="D267" s="100" t="s">
        <v>537</v>
      </c>
      <c r="E267" s="98" t="s">
        <v>339</v>
      </c>
      <c r="F267" s="98" t="s">
        <v>340</v>
      </c>
      <c r="G267" s="161">
        <v>0.60106277039463096</v>
      </c>
      <c r="H267" s="161">
        <v>0.38565330588931601</v>
      </c>
      <c r="I267" s="161">
        <v>0.89699735249353596</v>
      </c>
      <c r="J267" s="161">
        <v>0.55117835708202101</v>
      </c>
      <c r="K267" s="161">
        <v>0.67671340948025305</v>
      </c>
      <c r="L267" s="161">
        <v>0.35613630091257797</v>
      </c>
      <c r="M267" s="161">
        <v>0.70062465108002803</v>
      </c>
      <c r="N267" s="161">
        <v>0.61129730485396605</v>
      </c>
      <c r="O267" s="161">
        <v>4.1747223545307702E-2</v>
      </c>
      <c r="P267" s="161">
        <v>0.61106354271841601</v>
      </c>
      <c r="Q267" s="161">
        <v>0.148746064869728</v>
      </c>
      <c r="R267" s="161">
        <v>0.77679088633048099</v>
      </c>
      <c r="S267" s="161">
        <v>0.40844614001856699</v>
      </c>
      <c r="T267" s="161">
        <v>0.76755456255697896</v>
      </c>
      <c r="U267" s="161">
        <v>0.62809634224674804</v>
      </c>
      <c r="V267" s="161">
        <v>0.209389998968111</v>
      </c>
      <c r="W267" s="161">
        <v>0.37046933759488798</v>
      </c>
      <c r="X267" s="161">
        <v>0.15227329650415</v>
      </c>
      <c r="Y267" s="161">
        <v>0.37793571097276601</v>
      </c>
      <c r="Z267" s="161">
        <v>0.28335178608216499</v>
      </c>
      <c r="AA267" s="161">
        <v>0.70722675677053504</v>
      </c>
      <c r="AB267" s="161">
        <v>0.67151105541350598</v>
      </c>
      <c r="AC267" s="161">
        <v>0.77326832004634805</v>
      </c>
      <c r="AD267" s="161">
        <v>0.26860928554643698</v>
      </c>
      <c r="AE267" s="161">
        <v>0.11485124587855999</v>
      </c>
      <c r="AF267" s="161">
        <v>0.51482889308332302</v>
      </c>
      <c r="AG267" s="161">
        <v>0.74176773784556504</v>
      </c>
      <c r="AH267" s="161">
        <v>0.505456478150902</v>
      </c>
      <c r="AI267" s="161">
        <v>0.39959424188384202</v>
      </c>
      <c r="AJ267" s="161">
        <v>0.30417082672000201</v>
      </c>
      <c r="AK267" s="161">
        <v>0.21322654745108599</v>
      </c>
      <c r="AL267" s="161">
        <v>0.57576022940842897</v>
      </c>
      <c r="AM267" s="161">
        <v>0.74355304133251399</v>
      </c>
      <c r="AN267" s="161">
        <v>0.74387398000454596</v>
      </c>
      <c r="AO267" s="161">
        <v>0.68162604439462005</v>
      </c>
      <c r="AP267" s="161">
        <v>0.45584856634294302</v>
      </c>
      <c r="AQ267" s="161">
        <v>0.68140765102234402</v>
      </c>
      <c r="AR267" s="161">
        <v>0.74578805631823397</v>
      </c>
      <c r="AS267" s="161">
        <v>0.87016357661759502</v>
      </c>
      <c r="AT267" s="161">
        <v>0.49189933151974402</v>
      </c>
      <c r="AU267" s="161">
        <v>0.36798783882068697</v>
      </c>
      <c r="AV267" s="161">
        <v>0.56918461911394402</v>
      </c>
      <c r="AW267" s="161">
        <v>0.48678347808330402</v>
      </c>
      <c r="AX267" s="161">
        <v>0.30952594150313101</v>
      </c>
      <c r="AY267" s="161">
        <v>0.8063938207147</v>
      </c>
      <c r="AZ267" s="161">
        <v>0.46218282852270298</v>
      </c>
      <c r="BA267" s="161">
        <v>0.40381925029284998</v>
      </c>
      <c r="BB267" s="161">
        <v>0.41006077564864901</v>
      </c>
      <c r="BC267" s="161">
        <v>0.242269806753909</v>
      </c>
      <c r="BD267" s="161">
        <v>0.70810079635326195</v>
      </c>
      <c r="BE267" s="161">
        <v>0.43168080017738197</v>
      </c>
      <c r="BF267" s="161">
        <v>0.40972474625365901</v>
      </c>
      <c r="BG267" s="161">
        <v>8.2386717530596898E-2</v>
      </c>
      <c r="BH267" s="161">
        <v>0.65024796392091799</v>
      </c>
      <c r="BI267" s="161">
        <v>0.42018141000459902</v>
      </c>
      <c r="BJ267" s="161">
        <v>0.84589314361629697</v>
      </c>
      <c r="BK267" s="161">
        <v>0.40307254549233201</v>
      </c>
      <c r="BL267" s="161">
        <v>0.596019592291679</v>
      </c>
      <c r="BM267" s="161">
        <v>0.42342877278552199</v>
      </c>
      <c r="BN267" s="161">
        <v>0.411754124258918</v>
      </c>
      <c r="BO267" s="161">
        <v>0.54863544177944901</v>
      </c>
      <c r="BP267" s="161">
        <v>0.69528782429500002</v>
      </c>
      <c r="BQ267" s="161">
        <v>0.71884471988550802</v>
      </c>
      <c r="BR267" s="161">
        <v>0.19224385215631601</v>
      </c>
      <c r="BS267" s="161">
        <v>0.53188643950588899</v>
      </c>
      <c r="BT267" s="161">
        <v>0.12210261353945701</v>
      </c>
    </row>
    <row r="268" spans="1:72" hidden="1">
      <c r="A268" s="99" t="s">
        <v>538</v>
      </c>
      <c r="B268" s="99" t="s">
        <v>539</v>
      </c>
      <c r="C268" s="98" t="s">
        <v>540</v>
      </c>
      <c r="D268" s="100" t="s">
        <v>541</v>
      </c>
      <c r="E268" s="98" t="s">
        <v>336</v>
      </c>
      <c r="F268" s="98" t="s">
        <v>337</v>
      </c>
      <c r="G268" s="161">
        <v>0.65388184254304005</v>
      </c>
      <c r="H268" s="161">
        <v>0.43001251014457498</v>
      </c>
      <c r="I268" s="161">
        <v>0.60243515586391505</v>
      </c>
      <c r="J268" s="161">
        <v>0.57140111769883895</v>
      </c>
      <c r="K268" s="161">
        <v>0.68526089413785995</v>
      </c>
      <c r="L268" s="161">
        <v>0.89586813932067</v>
      </c>
      <c r="M268" s="161">
        <v>0.63983426291189105</v>
      </c>
      <c r="N268" s="161">
        <v>0.70008844202158904</v>
      </c>
      <c r="O268" s="161">
        <v>0.87118099655199099</v>
      </c>
      <c r="P268" s="161">
        <v>0.97387370326437706</v>
      </c>
      <c r="Q268" s="161">
        <v>0.77993387214671595</v>
      </c>
      <c r="R268" s="161">
        <v>0.78081037623454397</v>
      </c>
      <c r="S268" s="161">
        <v>0.36468494891134301</v>
      </c>
      <c r="T268" s="161">
        <v>0.85026613983410604</v>
      </c>
      <c r="U268" s="161">
        <v>0.705750089042125</v>
      </c>
      <c r="V268" s="161">
        <v>0.76366176464433799</v>
      </c>
      <c r="W268" s="161">
        <v>0.59129330266312696</v>
      </c>
      <c r="X268" s="161">
        <v>0.74877006999574502</v>
      </c>
      <c r="Y268" s="161">
        <v>0.70237295688713897</v>
      </c>
      <c r="Z268" s="161">
        <v>0.62883637931343705</v>
      </c>
      <c r="AA268" s="161">
        <v>0.87930451979010305</v>
      </c>
      <c r="AB268" s="161">
        <v>0.75007556549736598</v>
      </c>
      <c r="AC268" s="161">
        <v>0.79625258866465698</v>
      </c>
      <c r="AD268" s="161">
        <v>0.671448815196523</v>
      </c>
      <c r="AE268" s="161">
        <v>0.85488979438618995</v>
      </c>
      <c r="AF268" s="161">
        <v>0.68850189626342195</v>
      </c>
      <c r="AG268" s="161">
        <v>0.79827836627812898</v>
      </c>
      <c r="AH268" s="161">
        <v>0.76274782793057205</v>
      </c>
      <c r="AI268" s="161">
        <v>0.75987596862671003</v>
      </c>
      <c r="AJ268" s="161">
        <v>0.71292509573582397</v>
      </c>
      <c r="AK268" s="161">
        <v>0.74160914102592901</v>
      </c>
      <c r="AL268" s="161">
        <v>0.72970121394530596</v>
      </c>
      <c r="AM268" s="161">
        <v>0.65362558958241002</v>
      </c>
      <c r="AN268" s="161">
        <v>0.84854026225236401</v>
      </c>
      <c r="AO268" s="161">
        <v>0.54068305715993903</v>
      </c>
      <c r="AP268" s="161">
        <v>0.74699132033238103</v>
      </c>
      <c r="AQ268" s="161">
        <v>0.57338398316426897</v>
      </c>
      <c r="AR268" s="161">
        <v>0.69222015005981097</v>
      </c>
      <c r="AS268" s="161">
        <v>0.80517635977826496</v>
      </c>
      <c r="AT268" s="161">
        <v>0.93752410811884601</v>
      </c>
      <c r="AU268" s="161">
        <v>0.61977972944564996</v>
      </c>
      <c r="AV268" s="161">
        <v>0.73764785941184097</v>
      </c>
      <c r="AW268" s="161">
        <v>0.70277447108797697</v>
      </c>
      <c r="AX268" s="161">
        <v>0.68452263096832699</v>
      </c>
      <c r="AY268" s="161">
        <v>0.70878872869249299</v>
      </c>
      <c r="AZ268" s="161">
        <v>0.72072523319987403</v>
      </c>
      <c r="BA268" s="161">
        <v>0.73363747663516699</v>
      </c>
      <c r="BB268" s="161">
        <v>0.75768694227063904</v>
      </c>
      <c r="BC268" s="161">
        <v>0.46436490802080799</v>
      </c>
      <c r="BD268" s="161">
        <v>0.80191237551123096</v>
      </c>
      <c r="BE268" s="161">
        <v>0.70135355512363395</v>
      </c>
      <c r="BF268" s="161">
        <v>0.75842832029886798</v>
      </c>
      <c r="BG268" s="161">
        <v>0.72882862638849399</v>
      </c>
      <c r="BH268" s="161">
        <v>0.80103823580794198</v>
      </c>
      <c r="BI268" s="161">
        <v>0.61560248654615202</v>
      </c>
      <c r="BJ268" s="161">
        <v>0.82514947547919903</v>
      </c>
      <c r="BK268" s="161">
        <v>0.69465256862626701</v>
      </c>
      <c r="BL268" s="161">
        <v>0.70335240862558102</v>
      </c>
      <c r="BM268" s="161">
        <v>0.787071122337205</v>
      </c>
      <c r="BN268" s="161">
        <v>0.92518400121080901</v>
      </c>
      <c r="BO268" s="161">
        <v>0.89974294955578504</v>
      </c>
      <c r="BP268" s="161">
        <v>0.836293106638475</v>
      </c>
      <c r="BQ268" s="161">
        <v>0.76156159575507698</v>
      </c>
      <c r="BR268" s="161">
        <v>0.77627815399201705</v>
      </c>
      <c r="BS268" s="161">
        <v>0.56907890470322198</v>
      </c>
      <c r="BT268" s="161">
        <v>0.74613680257343895</v>
      </c>
    </row>
    <row r="269" spans="1:72" hidden="1">
      <c r="A269" s="99" t="s">
        <v>538</v>
      </c>
      <c r="B269" s="99" t="s">
        <v>539</v>
      </c>
      <c r="C269" s="98" t="s">
        <v>540</v>
      </c>
      <c r="D269" s="100" t="s">
        <v>541</v>
      </c>
      <c r="E269" s="98" t="s">
        <v>339</v>
      </c>
      <c r="F269" s="98" t="s">
        <v>340</v>
      </c>
      <c r="G269" s="161">
        <v>0.34611815745696001</v>
      </c>
      <c r="H269" s="161">
        <v>0.56998748985542502</v>
      </c>
      <c r="I269" s="161">
        <v>0.39239357964253202</v>
      </c>
      <c r="J269" s="161">
        <v>0.428598882301161</v>
      </c>
      <c r="K269" s="161">
        <v>0.31473910586213999</v>
      </c>
      <c r="L269" s="161">
        <v>0.10413186067933</v>
      </c>
      <c r="M269" s="161">
        <v>0.36016573708810901</v>
      </c>
      <c r="N269" s="161">
        <v>0.29991155797841101</v>
      </c>
      <c r="O269" s="161">
        <v>0.12303452442297</v>
      </c>
      <c r="P269" s="161">
        <v>2.6126296735623101E-2</v>
      </c>
      <c r="Q269" s="161">
        <v>0.20012808789391701</v>
      </c>
      <c r="R269" s="161">
        <v>0.201386078912387</v>
      </c>
      <c r="S269" s="161">
        <v>0.63531505108865705</v>
      </c>
      <c r="T269" s="161">
        <v>0.12748994670192501</v>
      </c>
      <c r="U269" s="161">
        <v>0.294249910957875</v>
      </c>
      <c r="V269" s="161">
        <v>0.19958830951133399</v>
      </c>
      <c r="W269" s="161">
        <v>0.39899342575168101</v>
      </c>
      <c r="X269" s="161">
        <v>0.222102785052088</v>
      </c>
      <c r="Y269" s="161">
        <v>0.29762704311286098</v>
      </c>
      <c r="Z269" s="161">
        <v>0.371163620686563</v>
      </c>
      <c r="AA269" s="161">
        <v>0.11228596105149</v>
      </c>
      <c r="AB269" s="161">
        <v>0.24992443450263399</v>
      </c>
      <c r="AC269" s="161">
        <v>0.20374741133534299</v>
      </c>
      <c r="AD269" s="161">
        <v>0.31439581990474802</v>
      </c>
      <c r="AE269" s="161">
        <v>0.140312711772973</v>
      </c>
      <c r="AF269" s="161">
        <v>0.31149810373657799</v>
      </c>
      <c r="AG269" s="161">
        <v>0.20130839782368901</v>
      </c>
      <c r="AH269" s="161">
        <v>0.237252172069428</v>
      </c>
      <c r="AI269" s="161">
        <v>0.22000501891678101</v>
      </c>
      <c r="AJ269" s="161">
        <v>0.22252676789846201</v>
      </c>
      <c r="AK269" s="161">
        <v>0.25839085897407099</v>
      </c>
      <c r="AL269" s="161">
        <v>0.27029878605469398</v>
      </c>
      <c r="AM269" s="161">
        <v>0.338228632401194</v>
      </c>
      <c r="AN269" s="161">
        <v>0.15145973774763599</v>
      </c>
      <c r="AO269" s="161">
        <v>0.45931694284006103</v>
      </c>
      <c r="AP269" s="161">
        <v>0.25300867966761897</v>
      </c>
      <c r="AQ269" s="161">
        <v>0.42661601683573203</v>
      </c>
      <c r="AR269" s="161">
        <v>0.30777984994018898</v>
      </c>
      <c r="AS269" s="161">
        <v>0.19100786198033401</v>
      </c>
      <c r="AT269" s="161">
        <v>6.2475891881154197E-2</v>
      </c>
      <c r="AU269" s="161">
        <v>0.38022027055434998</v>
      </c>
      <c r="AV269" s="161">
        <v>0.26235214058815898</v>
      </c>
      <c r="AW269" s="161">
        <v>0.29722552891202297</v>
      </c>
      <c r="AX269" s="161">
        <v>0.31547736903167301</v>
      </c>
      <c r="AY269" s="161">
        <v>0.29121127130750701</v>
      </c>
      <c r="AZ269" s="161">
        <v>0.27927476680012597</v>
      </c>
      <c r="BA269" s="161">
        <v>0.26636252336483301</v>
      </c>
      <c r="BB269" s="161">
        <v>0.22756468710567099</v>
      </c>
      <c r="BC269" s="161">
        <v>0.53563509197919201</v>
      </c>
      <c r="BD269" s="161">
        <v>0.19808762448876999</v>
      </c>
      <c r="BE269" s="161">
        <v>0.29864644487636599</v>
      </c>
      <c r="BF269" s="161">
        <v>0.241571679701132</v>
      </c>
      <c r="BG269" s="161">
        <v>0.27117137361150601</v>
      </c>
      <c r="BH269" s="161">
        <v>0.19896176419205799</v>
      </c>
      <c r="BI269" s="161">
        <v>0.38439751345384798</v>
      </c>
      <c r="BJ269" s="161">
        <v>0.17485052452080099</v>
      </c>
      <c r="BK269" s="161">
        <v>0.30534743137373299</v>
      </c>
      <c r="BL269" s="161">
        <v>0.29664759137441898</v>
      </c>
      <c r="BM269" s="161">
        <v>0.212928877662795</v>
      </c>
      <c r="BN269" s="161">
        <v>7.4815998789191304E-2</v>
      </c>
      <c r="BO269" s="161">
        <v>0.100257050444215</v>
      </c>
      <c r="BP269" s="161">
        <v>0.163706893361524</v>
      </c>
      <c r="BQ269" s="161">
        <v>0.23843840424492299</v>
      </c>
      <c r="BR269" s="161">
        <v>0.200774712648533</v>
      </c>
      <c r="BS269" s="161">
        <v>0.43092109529677802</v>
      </c>
      <c r="BT269" s="161">
        <v>0.25064784844499099</v>
      </c>
    </row>
    <row r="270" spans="1:72" hidden="1">
      <c r="A270" s="99" t="s">
        <v>538</v>
      </c>
      <c r="B270" s="99" t="s">
        <v>539</v>
      </c>
      <c r="C270" s="98" t="s">
        <v>540</v>
      </c>
      <c r="D270" s="100" t="s">
        <v>541</v>
      </c>
      <c r="E270" s="98" t="s">
        <v>227</v>
      </c>
      <c r="F270" s="98" t="s">
        <v>338</v>
      </c>
      <c r="G270" s="161" t="s">
        <v>216</v>
      </c>
      <c r="H270" s="161" t="s">
        <v>216</v>
      </c>
      <c r="I270" s="161">
        <v>5.1712644935527404E-3</v>
      </c>
      <c r="J270" s="161" t="s">
        <v>216</v>
      </c>
      <c r="K270" s="161" t="s">
        <v>216</v>
      </c>
      <c r="L270" s="161" t="s">
        <v>216</v>
      </c>
      <c r="M270" s="161" t="s">
        <v>216</v>
      </c>
      <c r="N270" s="161" t="s">
        <v>216</v>
      </c>
      <c r="O270" s="161">
        <v>5.7844790250390103E-3</v>
      </c>
      <c r="P270" s="161" t="s">
        <v>216</v>
      </c>
      <c r="Q270" s="161">
        <v>1.9938039959367299E-2</v>
      </c>
      <c r="R270" s="161">
        <v>1.7803544853069099E-2</v>
      </c>
      <c r="S270" s="161" t="s">
        <v>216</v>
      </c>
      <c r="T270" s="161">
        <v>2.2243913463968399E-2</v>
      </c>
      <c r="U270" s="161" t="s">
        <v>216</v>
      </c>
      <c r="V270" s="161">
        <v>3.6749925844327298E-2</v>
      </c>
      <c r="W270" s="161">
        <v>9.7132715851922496E-3</v>
      </c>
      <c r="X270" s="161">
        <v>2.9127144952167099E-2</v>
      </c>
      <c r="Y270" s="161" t="s">
        <v>216</v>
      </c>
      <c r="Z270" s="161" t="s">
        <v>216</v>
      </c>
      <c r="AA270" s="161">
        <v>8.4095191584067606E-3</v>
      </c>
      <c r="AB270" s="161" t="s">
        <v>216</v>
      </c>
      <c r="AC270" s="161" t="s">
        <v>216</v>
      </c>
      <c r="AD270" s="161">
        <v>1.41553648987296E-2</v>
      </c>
      <c r="AE270" s="161">
        <v>4.7974938408367499E-3</v>
      </c>
      <c r="AF270" s="161" t="s">
        <v>216</v>
      </c>
      <c r="AG270" s="161">
        <v>4.1323589818109902E-4</v>
      </c>
      <c r="AH270" s="161" t="s">
        <v>216</v>
      </c>
      <c r="AI270" s="161">
        <v>2.01190124565097E-2</v>
      </c>
      <c r="AJ270" s="161">
        <v>6.4548136365714603E-2</v>
      </c>
      <c r="AK270" s="161" t="s">
        <v>216</v>
      </c>
      <c r="AL270" s="161" t="s">
        <v>216</v>
      </c>
      <c r="AM270" s="161">
        <v>8.14577801639608E-3</v>
      </c>
      <c r="AN270" s="161" t="s">
        <v>216</v>
      </c>
      <c r="AO270" s="161" t="s">
        <v>216</v>
      </c>
      <c r="AP270" s="161" t="s">
        <v>216</v>
      </c>
      <c r="AQ270" s="161" t="s">
        <v>216</v>
      </c>
      <c r="AR270" s="161" t="s">
        <v>216</v>
      </c>
      <c r="AS270" s="161">
        <v>3.8157782414007702E-3</v>
      </c>
      <c r="AT270" s="161" t="s">
        <v>216</v>
      </c>
      <c r="AU270" s="161" t="s">
        <v>216</v>
      </c>
      <c r="AV270" s="161" t="s">
        <v>216</v>
      </c>
      <c r="AW270" s="161" t="s">
        <v>216</v>
      </c>
      <c r="AX270" s="161" t="s">
        <v>216</v>
      </c>
      <c r="AY270" s="161" t="s">
        <v>216</v>
      </c>
      <c r="AZ270" s="161" t="s">
        <v>216</v>
      </c>
      <c r="BA270" s="161" t="s">
        <v>216</v>
      </c>
      <c r="BB270" s="161">
        <v>1.47483706236896E-2</v>
      </c>
      <c r="BC270" s="161" t="s">
        <v>216</v>
      </c>
      <c r="BD270" s="161" t="s">
        <v>216</v>
      </c>
      <c r="BE270" s="161" t="s">
        <v>216</v>
      </c>
      <c r="BF270" s="161" t="s">
        <v>216</v>
      </c>
      <c r="BG270" s="161" t="s">
        <v>216</v>
      </c>
      <c r="BH270" s="161" t="s">
        <v>216</v>
      </c>
      <c r="BI270" s="161" t="s">
        <v>216</v>
      </c>
      <c r="BJ270" s="161" t="s">
        <v>216</v>
      </c>
      <c r="BK270" s="161" t="s">
        <v>216</v>
      </c>
      <c r="BL270" s="161" t="s">
        <v>216</v>
      </c>
      <c r="BM270" s="161" t="s">
        <v>216</v>
      </c>
      <c r="BN270" s="161" t="s">
        <v>216</v>
      </c>
      <c r="BO270" s="161" t="s">
        <v>216</v>
      </c>
      <c r="BP270" s="161" t="s">
        <v>216</v>
      </c>
      <c r="BQ270" s="161" t="s">
        <v>216</v>
      </c>
      <c r="BR270" s="161">
        <v>2.29471333594496E-2</v>
      </c>
      <c r="BS270" s="161" t="s">
        <v>216</v>
      </c>
      <c r="BT270" s="161">
        <v>3.2153489815696899E-3</v>
      </c>
    </row>
    <row r="271" spans="1:72" hidden="1">
      <c r="A271" s="99" t="s">
        <v>538</v>
      </c>
      <c r="B271" s="99" t="s">
        <v>539</v>
      </c>
      <c r="C271" s="98" t="s">
        <v>542</v>
      </c>
      <c r="D271" s="100" t="s">
        <v>543</v>
      </c>
      <c r="E271" s="98" t="s">
        <v>225</v>
      </c>
      <c r="F271" s="98" t="s">
        <v>544</v>
      </c>
      <c r="G271" s="161" t="s">
        <v>216</v>
      </c>
      <c r="H271" s="161" t="s">
        <v>216</v>
      </c>
      <c r="I271" s="161" t="s">
        <v>216</v>
      </c>
      <c r="J271" s="161">
        <v>6.0101669282169E-2</v>
      </c>
      <c r="K271" s="161" t="s">
        <v>216</v>
      </c>
      <c r="L271" s="161" t="s">
        <v>216</v>
      </c>
      <c r="M271" s="161">
        <v>5.7917094156318197E-3</v>
      </c>
      <c r="N271" s="161">
        <v>2.1057347681948502E-2</v>
      </c>
      <c r="O271" s="161">
        <v>1.38351839700096E-2</v>
      </c>
      <c r="P271" s="161" t="s">
        <v>216</v>
      </c>
      <c r="Q271" s="161" t="s">
        <v>216</v>
      </c>
      <c r="R271" s="161">
        <v>3.8427333524974302E-3</v>
      </c>
      <c r="S271" s="161">
        <v>9.1933935714972007E-2</v>
      </c>
      <c r="T271" s="161" t="s">
        <v>216</v>
      </c>
      <c r="U271" s="161" t="s">
        <v>216</v>
      </c>
      <c r="V271" s="161">
        <v>4.8972923706069801E-2</v>
      </c>
      <c r="W271" s="161" t="s">
        <v>216</v>
      </c>
      <c r="X271" s="161">
        <v>9.7138314787170402E-2</v>
      </c>
      <c r="Y271" s="161">
        <v>6.0090832805500101E-2</v>
      </c>
      <c r="Z271" s="161">
        <v>3.2870501556432098E-2</v>
      </c>
      <c r="AA271" s="161" t="s">
        <v>216</v>
      </c>
      <c r="AB271" s="161" t="s">
        <v>216</v>
      </c>
      <c r="AC271" s="161" t="s">
        <v>216</v>
      </c>
      <c r="AD271" s="161" t="s">
        <v>216</v>
      </c>
      <c r="AE271" s="161" t="s">
        <v>216</v>
      </c>
      <c r="AF271" s="161" t="s">
        <v>216</v>
      </c>
      <c r="AG271" s="161">
        <v>5.8724414259889397E-2</v>
      </c>
      <c r="AH271" s="161" t="s">
        <v>216</v>
      </c>
      <c r="AI271" s="161" t="s">
        <v>216</v>
      </c>
      <c r="AJ271" s="161">
        <v>4.6625135042834397E-3</v>
      </c>
      <c r="AK271" s="161" t="s">
        <v>216</v>
      </c>
      <c r="AL271" s="161" t="s">
        <v>216</v>
      </c>
      <c r="AM271" s="161">
        <v>4.7548305205223698E-2</v>
      </c>
      <c r="AN271" s="161" t="s">
        <v>216</v>
      </c>
      <c r="AO271" s="161" t="s">
        <v>216</v>
      </c>
      <c r="AP271" s="161" t="s">
        <v>216</v>
      </c>
      <c r="AQ271" s="161" t="s">
        <v>216</v>
      </c>
      <c r="AR271" s="161" t="s">
        <v>216</v>
      </c>
      <c r="AS271" s="161" t="s">
        <v>216</v>
      </c>
      <c r="AT271" s="161" t="s">
        <v>216</v>
      </c>
      <c r="AU271" s="161">
        <v>1.97143799859382E-2</v>
      </c>
      <c r="AV271" s="161" t="s">
        <v>216</v>
      </c>
      <c r="AW271" s="161" t="s">
        <v>216</v>
      </c>
      <c r="AX271" s="161" t="s">
        <v>216</v>
      </c>
      <c r="AY271" s="161">
        <v>3.8133207518373201E-2</v>
      </c>
      <c r="AZ271" s="161" t="s">
        <v>216</v>
      </c>
      <c r="BA271" s="161" t="s">
        <v>216</v>
      </c>
      <c r="BB271" s="161" t="s">
        <v>216</v>
      </c>
      <c r="BC271" s="161" t="s">
        <v>216</v>
      </c>
      <c r="BD271" s="161">
        <v>2.8368794337109399E-2</v>
      </c>
      <c r="BE271" s="161" t="s">
        <v>216</v>
      </c>
      <c r="BF271" s="161" t="s">
        <v>216</v>
      </c>
      <c r="BG271" s="161">
        <v>3.8231514585784902E-3</v>
      </c>
      <c r="BH271" s="161" t="s">
        <v>216</v>
      </c>
      <c r="BI271" s="161">
        <v>2.4665557550697999E-2</v>
      </c>
      <c r="BJ271" s="161">
        <v>0.18728992550742499</v>
      </c>
      <c r="BK271" s="161">
        <v>3.8757572783051399E-2</v>
      </c>
      <c r="BL271" s="161" t="s">
        <v>216</v>
      </c>
      <c r="BM271" s="161" t="s">
        <v>216</v>
      </c>
      <c r="BN271" s="161" t="s">
        <v>216</v>
      </c>
      <c r="BO271" s="161" t="s">
        <v>216</v>
      </c>
      <c r="BP271" s="161" t="s">
        <v>216</v>
      </c>
      <c r="BQ271" s="161" t="s">
        <v>216</v>
      </c>
      <c r="BR271" s="161">
        <v>2.87030088838463E-2</v>
      </c>
      <c r="BS271" s="161" t="s">
        <v>216</v>
      </c>
      <c r="BT271" s="161">
        <v>1.3958755535284801E-2</v>
      </c>
    </row>
    <row r="272" spans="1:72" hidden="1">
      <c r="A272" s="99" t="s">
        <v>538</v>
      </c>
      <c r="B272" s="99" t="s">
        <v>539</v>
      </c>
      <c r="C272" s="98" t="s">
        <v>542</v>
      </c>
      <c r="D272" s="100" t="s">
        <v>543</v>
      </c>
      <c r="E272" s="98" t="s">
        <v>545</v>
      </c>
      <c r="F272" s="98" t="s">
        <v>546</v>
      </c>
      <c r="G272" s="161">
        <v>0.234806949882685</v>
      </c>
      <c r="H272" s="161">
        <v>0.154363879618656</v>
      </c>
      <c r="I272" s="161">
        <v>0.26141621809820498</v>
      </c>
      <c r="J272" s="161">
        <v>0.11499062110808</v>
      </c>
      <c r="K272" s="161">
        <v>0.10030594405800899</v>
      </c>
      <c r="L272" s="161">
        <v>1.9163503473576499E-2</v>
      </c>
      <c r="M272" s="161">
        <v>2.0172045205866702E-2</v>
      </c>
      <c r="N272" s="161">
        <v>0.223050396406475</v>
      </c>
      <c r="O272" s="161">
        <v>3.98736734273855E-2</v>
      </c>
      <c r="P272" s="161" t="s">
        <v>216</v>
      </c>
      <c r="Q272" s="161">
        <v>6.4769609605137002E-2</v>
      </c>
      <c r="R272" s="161">
        <v>0.30271331963235598</v>
      </c>
      <c r="S272" s="161">
        <v>0.19971043529135801</v>
      </c>
      <c r="T272" s="161">
        <v>5.6400282889452501E-2</v>
      </c>
      <c r="U272" s="161">
        <v>7.0473017353842093E-2</v>
      </c>
      <c r="V272" s="161">
        <v>2.1153351638790702E-2</v>
      </c>
      <c r="W272" s="161">
        <v>5.79867889883054E-2</v>
      </c>
      <c r="X272" s="161">
        <v>0.145986749550158</v>
      </c>
      <c r="Y272" s="161">
        <v>0.1273509196715</v>
      </c>
      <c r="Z272" s="161">
        <v>0.33143333002527298</v>
      </c>
      <c r="AA272" s="161">
        <v>6.8079730483540504E-2</v>
      </c>
      <c r="AB272" s="161">
        <v>0.11323034886859699</v>
      </c>
      <c r="AC272" s="161">
        <v>0.12635389520736801</v>
      </c>
      <c r="AD272" s="161">
        <v>9.53146367615057E-2</v>
      </c>
      <c r="AE272" s="161">
        <v>0.11175289289210399</v>
      </c>
      <c r="AF272" s="161">
        <v>0.21317100996739599</v>
      </c>
      <c r="AG272" s="161">
        <v>6.1814733628611403E-2</v>
      </c>
      <c r="AH272" s="161" t="s">
        <v>216</v>
      </c>
      <c r="AI272" s="161">
        <v>0.111015625200185</v>
      </c>
      <c r="AJ272" s="161">
        <v>0.13247726242615701</v>
      </c>
      <c r="AK272" s="161">
        <v>0.11107769556901299</v>
      </c>
      <c r="AL272" s="161">
        <v>0.334603724592482</v>
      </c>
      <c r="AM272" s="161">
        <v>0.151741342796335</v>
      </c>
      <c r="AN272" s="161">
        <v>0.22026141299176399</v>
      </c>
      <c r="AO272" s="161">
        <v>0.26728569003962199</v>
      </c>
      <c r="AP272" s="161">
        <v>0.21311538177124001</v>
      </c>
      <c r="AQ272" s="161">
        <v>4.8516101396255298E-2</v>
      </c>
      <c r="AR272" s="161">
        <v>1.99280087456312E-2</v>
      </c>
      <c r="AS272" s="161">
        <v>6.1974847070593003E-2</v>
      </c>
      <c r="AT272" s="161">
        <v>7.0262004079251594E-2</v>
      </c>
      <c r="AU272" s="161">
        <v>0.14802722922516401</v>
      </c>
      <c r="AV272" s="161">
        <v>0.19132486273635399</v>
      </c>
      <c r="AW272" s="161">
        <v>4.3840948553266097E-2</v>
      </c>
      <c r="AX272" s="161">
        <v>0.24528423319011</v>
      </c>
      <c r="AY272" s="161">
        <v>6.8078360767518706E-2</v>
      </c>
      <c r="AZ272" s="161">
        <v>3.4082502081200297E-2</v>
      </c>
      <c r="BA272" s="161">
        <v>0.16906658811134101</v>
      </c>
      <c r="BB272" s="161">
        <v>0.29598838746736</v>
      </c>
      <c r="BC272" s="161">
        <v>6.3157267282110297E-2</v>
      </c>
      <c r="BD272" s="161">
        <v>0.13368096662867801</v>
      </c>
      <c r="BE272" s="161">
        <v>1.8699717327506301E-2</v>
      </c>
      <c r="BF272" s="161" t="s">
        <v>216</v>
      </c>
      <c r="BG272" s="161">
        <v>0.23122738649313199</v>
      </c>
      <c r="BH272" s="161">
        <v>0.127649905449152</v>
      </c>
      <c r="BI272" s="161">
        <v>0.183340096157906</v>
      </c>
      <c r="BJ272" s="161" t="s">
        <v>216</v>
      </c>
      <c r="BK272" s="161">
        <v>7.7721621851587402E-2</v>
      </c>
      <c r="BL272" s="161">
        <v>3.9269725795923603E-2</v>
      </c>
      <c r="BM272" s="161">
        <v>0.17025419277895401</v>
      </c>
      <c r="BN272" s="161">
        <v>2.8248047690174201E-2</v>
      </c>
      <c r="BO272" s="161">
        <v>3.87450652838955E-2</v>
      </c>
      <c r="BP272" s="161">
        <v>4.89738805706856E-2</v>
      </c>
      <c r="BQ272" s="161">
        <v>0.11457374002236199</v>
      </c>
      <c r="BR272" s="161">
        <v>8.2947966493976899E-2</v>
      </c>
      <c r="BS272" s="161">
        <v>0.26507652478912402</v>
      </c>
      <c r="BT272" s="161">
        <v>7.7214977006499402E-2</v>
      </c>
    </row>
    <row r="273" spans="1:72" hidden="1">
      <c r="A273" s="99" t="s">
        <v>538</v>
      </c>
      <c r="B273" s="99" t="s">
        <v>539</v>
      </c>
      <c r="C273" s="98" t="s">
        <v>542</v>
      </c>
      <c r="D273" s="100" t="s">
        <v>543</v>
      </c>
      <c r="E273" s="98" t="s">
        <v>547</v>
      </c>
      <c r="F273" s="98" t="s">
        <v>548</v>
      </c>
      <c r="G273" s="161">
        <v>0.76519305011731498</v>
      </c>
      <c r="H273" s="161">
        <v>0.84563612038134495</v>
      </c>
      <c r="I273" s="161">
        <v>0.73858378190179497</v>
      </c>
      <c r="J273" s="161">
        <v>0.82490770960975102</v>
      </c>
      <c r="K273" s="161">
        <v>0.89969405594199103</v>
      </c>
      <c r="L273" s="161">
        <v>0.98083649652642302</v>
      </c>
      <c r="M273" s="161">
        <v>0.97403624537850098</v>
      </c>
      <c r="N273" s="161">
        <v>0.75589225591157705</v>
      </c>
      <c r="O273" s="161">
        <v>0.94629114260260505</v>
      </c>
      <c r="P273" s="161">
        <v>1</v>
      </c>
      <c r="Q273" s="161">
        <v>0.935230390394863</v>
      </c>
      <c r="R273" s="161">
        <v>0.693443947015147</v>
      </c>
      <c r="S273" s="161">
        <v>0.70835562899366999</v>
      </c>
      <c r="T273" s="161">
        <v>0.94359971711054702</v>
      </c>
      <c r="U273" s="161">
        <v>0.92952698264615796</v>
      </c>
      <c r="V273" s="161">
        <v>0.92987372465513896</v>
      </c>
      <c r="W273" s="161">
        <v>0.942013211011695</v>
      </c>
      <c r="X273" s="161">
        <v>0.75687493566267205</v>
      </c>
      <c r="Y273" s="161">
        <v>0.81255824752299999</v>
      </c>
      <c r="Z273" s="161">
        <v>0.63569616841829502</v>
      </c>
      <c r="AA273" s="161">
        <v>0.93192026951645901</v>
      </c>
      <c r="AB273" s="161">
        <v>0.88676965113140305</v>
      </c>
      <c r="AC273" s="161">
        <v>0.87364610479263205</v>
      </c>
      <c r="AD273" s="161">
        <v>0.90468536323849402</v>
      </c>
      <c r="AE273" s="161">
        <v>0.88824710710789601</v>
      </c>
      <c r="AF273" s="161">
        <v>0.78682899003260398</v>
      </c>
      <c r="AG273" s="161">
        <v>0.87946085211149905</v>
      </c>
      <c r="AH273" s="161">
        <v>1</v>
      </c>
      <c r="AI273" s="161">
        <v>0.88898437479981496</v>
      </c>
      <c r="AJ273" s="161">
        <v>0.86286022406955998</v>
      </c>
      <c r="AK273" s="161">
        <v>0.88892230443098696</v>
      </c>
      <c r="AL273" s="161">
        <v>0.665396275407518</v>
      </c>
      <c r="AM273" s="161">
        <v>0.80071035199844098</v>
      </c>
      <c r="AN273" s="161">
        <v>0.77973858700823595</v>
      </c>
      <c r="AO273" s="161">
        <v>0.73271430996037801</v>
      </c>
      <c r="AP273" s="161">
        <v>0.78688461822875999</v>
      </c>
      <c r="AQ273" s="161">
        <v>0.95148389860374505</v>
      </c>
      <c r="AR273" s="161">
        <v>0.98007199125436895</v>
      </c>
      <c r="AS273" s="161">
        <v>0.93802515292940702</v>
      </c>
      <c r="AT273" s="161">
        <v>0.92973799592074802</v>
      </c>
      <c r="AU273" s="161">
        <v>0.83225839078889796</v>
      </c>
      <c r="AV273" s="161">
        <v>0.80867513726364604</v>
      </c>
      <c r="AW273" s="161">
        <v>0.95615905144673397</v>
      </c>
      <c r="AX273" s="161">
        <v>0.75471576680989005</v>
      </c>
      <c r="AY273" s="161">
        <v>0.89378843171410804</v>
      </c>
      <c r="AZ273" s="161">
        <v>0.96591749791879999</v>
      </c>
      <c r="BA273" s="161">
        <v>0.83093341188865899</v>
      </c>
      <c r="BB273" s="161">
        <v>0.70401161253264</v>
      </c>
      <c r="BC273" s="161">
        <v>0.93684273271788998</v>
      </c>
      <c r="BD273" s="161">
        <v>0.83795023903421295</v>
      </c>
      <c r="BE273" s="161">
        <v>0.98130028267249403</v>
      </c>
      <c r="BF273" s="161">
        <v>1</v>
      </c>
      <c r="BG273" s="161">
        <v>0.76494946204828995</v>
      </c>
      <c r="BH273" s="161">
        <v>0.872350094550848</v>
      </c>
      <c r="BI273" s="161">
        <v>0.79199434629139598</v>
      </c>
      <c r="BJ273" s="161">
        <v>0.81271007449257504</v>
      </c>
      <c r="BK273" s="161">
        <v>0.88352080536536104</v>
      </c>
      <c r="BL273" s="161">
        <v>0.96073027420407597</v>
      </c>
      <c r="BM273" s="161">
        <v>0.82974580722104596</v>
      </c>
      <c r="BN273" s="161">
        <v>0.97175195230982603</v>
      </c>
      <c r="BO273" s="161">
        <v>0.96125493471610401</v>
      </c>
      <c r="BP273" s="161">
        <v>0.95102611942931403</v>
      </c>
      <c r="BQ273" s="161">
        <v>0.88542625997763802</v>
      </c>
      <c r="BR273" s="161">
        <v>0.88834902462217702</v>
      </c>
      <c r="BS273" s="161">
        <v>0.73492347521087598</v>
      </c>
      <c r="BT273" s="161">
        <v>0.90882626745821604</v>
      </c>
    </row>
    <row r="274" spans="1:72" hidden="1">
      <c r="A274" s="99" t="s">
        <v>538</v>
      </c>
      <c r="B274" s="99" t="s">
        <v>539</v>
      </c>
      <c r="C274" s="98" t="s">
        <v>549</v>
      </c>
      <c r="D274" s="100" t="s">
        <v>550</v>
      </c>
      <c r="E274" s="98" t="s">
        <v>266</v>
      </c>
      <c r="F274" s="98" t="s">
        <v>216</v>
      </c>
      <c r="G274" s="165">
        <v>35.354253781188497</v>
      </c>
      <c r="H274" s="165">
        <v>33.204040534291501</v>
      </c>
      <c r="I274" s="165">
        <v>39.7668703356279</v>
      </c>
      <c r="J274" s="165">
        <v>48.1199468165265</v>
      </c>
      <c r="K274" s="165">
        <v>30.872968466610999</v>
      </c>
      <c r="L274" s="165">
        <v>30.485302694096401</v>
      </c>
      <c r="M274" s="165">
        <v>36.054291906263899</v>
      </c>
      <c r="N274" s="165">
        <v>31.114328770676401</v>
      </c>
      <c r="O274" s="165">
        <v>39.1022607164197</v>
      </c>
      <c r="P274" s="165">
        <v>19.584832159546998</v>
      </c>
      <c r="Q274" s="165">
        <v>47.8274611754075</v>
      </c>
      <c r="R274" s="165">
        <v>33.799932351822598</v>
      </c>
      <c r="S274" s="165">
        <v>34.295498897211999</v>
      </c>
      <c r="T274" s="165">
        <v>53.0334158411533</v>
      </c>
      <c r="U274" s="165">
        <v>38.497946222227398</v>
      </c>
      <c r="V274" s="165">
        <v>48.329755173229302</v>
      </c>
      <c r="W274" s="165">
        <v>34.589066072229997</v>
      </c>
      <c r="X274" s="165">
        <v>37.176015590848102</v>
      </c>
      <c r="Y274" s="165">
        <v>43.541273551120703</v>
      </c>
      <c r="Z274" s="165">
        <v>40.885642374062698</v>
      </c>
      <c r="AA274" s="165">
        <v>45.901865368744403</v>
      </c>
      <c r="AB274" s="165">
        <v>27.285768706388001</v>
      </c>
      <c r="AC274" s="165">
        <v>30.332869965699999</v>
      </c>
      <c r="AD274" s="165">
        <v>36.517197023389699</v>
      </c>
      <c r="AE274" s="165">
        <v>39.847724627584</v>
      </c>
      <c r="AF274" s="165">
        <v>32.220568812468699</v>
      </c>
      <c r="AG274" s="165">
        <v>30.671466166479199</v>
      </c>
      <c r="AH274" s="165">
        <v>32.0984602426159</v>
      </c>
      <c r="AI274" s="165">
        <v>32.771329031452403</v>
      </c>
      <c r="AJ274" s="165">
        <v>40.025589584015997</v>
      </c>
      <c r="AK274" s="165">
        <v>45.968053762608903</v>
      </c>
      <c r="AL274" s="165">
        <v>55.453856866273199</v>
      </c>
      <c r="AM274" s="165">
        <v>32.226893587833899</v>
      </c>
      <c r="AN274" s="165">
        <v>32.927379785984499</v>
      </c>
      <c r="AO274" s="165">
        <v>29.3744423832316</v>
      </c>
      <c r="AP274" s="165">
        <v>30.550526470194399</v>
      </c>
      <c r="AQ274" s="165">
        <v>27.3914974271411</v>
      </c>
      <c r="AR274" s="165">
        <v>28.617967827693199</v>
      </c>
      <c r="AS274" s="165">
        <v>42.127332783707203</v>
      </c>
      <c r="AT274" s="165">
        <v>32.364584874874801</v>
      </c>
      <c r="AU274" s="165">
        <v>37.313757846749098</v>
      </c>
      <c r="AV274" s="165">
        <v>37.3047239859714</v>
      </c>
      <c r="AW274" s="165">
        <v>40.406495394779903</v>
      </c>
      <c r="AX274" s="165">
        <v>36.219892392942299</v>
      </c>
      <c r="AY274" s="165">
        <v>21.4841289070133</v>
      </c>
      <c r="AZ274" s="165">
        <v>36.3322098859379</v>
      </c>
      <c r="BA274" s="165">
        <v>43.425531782117098</v>
      </c>
      <c r="BB274" s="165">
        <v>35.143705462832003</v>
      </c>
      <c r="BC274" s="165">
        <v>38.296133095369299</v>
      </c>
      <c r="BD274" s="165">
        <v>41.671581167686298</v>
      </c>
      <c r="BE274" s="165">
        <v>35.239182431138502</v>
      </c>
      <c r="BF274" s="165">
        <v>38.125590176502598</v>
      </c>
      <c r="BG274" s="165">
        <v>31.014383472276499</v>
      </c>
      <c r="BH274" s="165">
        <v>29.327403599230799</v>
      </c>
      <c r="BI274" s="165">
        <v>31.733615714539201</v>
      </c>
      <c r="BJ274" s="165">
        <v>44.781884195144997</v>
      </c>
      <c r="BK274" s="165">
        <v>37.192712654312899</v>
      </c>
      <c r="BL274" s="165">
        <v>38.473976821338503</v>
      </c>
      <c r="BM274" s="165">
        <v>30.758135729031</v>
      </c>
      <c r="BN274" s="165">
        <v>29.284195364254298</v>
      </c>
      <c r="BO274" s="165">
        <v>7.6874840498924897</v>
      </c>
      <c r="BP274" s="165">
        <v>33.201960942861298</v>
      </c>
      <c r="BQ274" s="165">
        <v>37.846897526038603</v>
      </c>
      <c r="BR274" s="165">
        <v>32.719686191992501</v>
      </c>
      <c r="BS274" s="165">
        <v>28.105381996467202</v>
      </c>
      <c r="BT274" s="165">
        <v>46.8647563129784</v>
      </c>
    </row>
    <row r="275" spans="1:72" hidden="1">
      <c r="A275" s="99" t="s">
        <v>538</v>
      </c>
      <c r="B275" s="99" t="s">
        <v>539</v>
      </c>
      <c r="C275" s="98" t="s">
        <v>551</v>
      </c>
      <c r="D275" s="100" t="s">
        <v>552</v>
      </c>
      <c r="E275" s="98" t="s">
        <v>553</v>
      </c>
      <c r="F275" s="98" t="s">
        <v>554</v>
      </c>
      <c r="G275" s="161">
        <v>0.348070048072812</v>
      </c>
      <c r="H275" s="161">
        <v>0.518948129194582</v>
      </c>
      <c r="I275" s="161">
        <v>0.52656105016350596</v>
      </c>
      <c r="J275" s="161">
        <v>0.366615953065421</v>
      </c>
      <c r="K275" s="161">
        <v>0.51532148407740397</v>
      </c>
      <c r="L275" s="161">
        <v>0.45485866665776897</v>
      </c>
      <c r="M275" s="161">
        <v>0.65011953632559405</v>
      </c>
      <c r="N275" s="161">
        <v>0.37700934070693098</v>
      </c>
      <c r="O275" s="161">
        <v>0.26798336501696102</v>
      </c>
      <c r="P275" s="161">
        <v>0.22513374125270999</v>
      </c>
      <c r="Q275" s="161">
        <v>0.402882658310737</v>
      </c>
      <c r="R275" s="161">
        <v>0.31780225249410998</v>
      </c>
      <c r="S275" s="161">
        <v>0.22173792362542399</v>
      </c>
      <c r="T275" s="161">
        <v>0.5</v>
      </c>
      <c r="U275" s="161">
        <v>0.31272531361015998</v>
      </c>
      <c r="V275" s="161">
        <v>0.487704410209225</v>
      </c>
      <c r="W275" s="161">
        <v>0.29786172149122803</v>
      </c>
      <c r="X275" s="161">
        <v>0.38298992922076502</v>
      </c>
      <c r="Y275" s="161">
        <v>0.30723034731650301</v>
      </c>
      <c r="Z275" s="161">
        <v>0.37260210319020798</v>
      </c>
      <c r="AA275" s="161">
        <v>0.380435460746814</v>
      </c>
      <c r="AB275" s="161">
        <v>0.46726565781625101</v>
      </c>
      <c r="AC275" s="161">
        <v>0.52696206198954698</v>
      </c>
      <c r="AD275" s="161">
        <v>0.37781380169020101</v>
      </c>
      <c r="AE275" s="161">
        <v>0.50593097241934804</v>
      </c>
      <c r="AF275" s="161">
        <v>0.55527812679947297</v>
      </c>
      <c r="AG275" s="161">
        <v>0.176128391110531</v>
      </c>
      <c r="AH275" s="161">
        <v>0.33458740739531401</v>
      </c>
      <c r="AI275" s="161">
        <v>0.51332803871117505</v>
      </c>
      <c r="AJ275" s="161">
        <v>0.32586012127331299</v>
      </c>
      <c r="AK275" s="161">
        <v>0.51579915738099202</v>
      </c>
      <c r="AL275" s="161">
        <v>0.37574707668588597</v>
      </c>
      <c r="AM275" s="161">
        <v>0.39444351248251502</v>
      </c>
      <c r="AN275" s="161">
        <v>0.42020592538541202</v>
      </c>
      <c r="AO275" s="161">
        <v>0.35450744790449801</v>
      </c>
      <c r="AP275" s="161">
        <v>0.19613854456429899</v>
      </c>
      <c r="AQ275" s="161">
        <v>0.49374748490324699</v>
      </c>
      <c r="AR275" s="161">
        <v>0.45050858523752502</v>
      </c>
      <c r="AS275" s="161">
        <v>0.26303780120047798</v>
      </c>
      <c r="AT275" s="161">
        <v>0.136562037558701</v>
      </c>
      <c r="AU275" s="161">
        <v>0.40891409092929898</v>
      </c>
      <c r="AV275" s="161">
        <v>0.31863537748915899</v>
      </c>
      <c r="AW275" s="161">
        <v>0.33098224692622302</v>
      </c>
      <c r="AX275" s="161">
        <v>0.42649250365503599</v>
      </c>
      <c r="AY275" s="161">
        <v>0.45025025107772898</v>
      </c>
      <c r="AZ275" s="161">
        <v>0.36458351084448098</v>
      </c>
      <c r="BA275" s="161">
        <v>0.177940402109005</v>
      </c>
      <c r="BB275" s="161">
        <v>0.31683821590460698</v>
      </c>
      <c r="BC275" s="161">
        <v>0.25231262032012602</v>
      </c>
      <c r="BD275" s="161">
        <v>0.40490831236434599</v>
      </c>
      <c r="BE275" s="161">
        <v>0.46923244183295598</v>
      </c>
      <c r="BF275" s="161">
        <v>0.24846553347859099</v>
      </c>
      <c r="BG275" s="161">
        <v>0.42792082513824597</v>
      </c>
      <c r="BH275" s="161">
        <v>0.49410869065329799</v>
      </c>
      <c r="BI275" s="161">
        <v>0.33610133118484198</v>
      </c>
      <c r="BJ275" s="161">
        <v>0.38727271609549002</v>
      </c>
      <c r="BK275" s="161">
        <v>0.51235486158519805</v>
      </c>
      <c r="BL275" s="161">
        <v>0.41190347173306702</v>
      </c>
      <c r="BM275" s="161">
        <v>0.397830488798879</v>
      </c>
      <c r="BN275" s="161">
        <v>0.26391965211129398</v>
      </c>
      <c r="BO275" s="161">
        <v>7.2348316189838405E-2</v>
      </c>
      <c r="BP275" s="161">
        <v>0.46239060064528897</v>
      </c>
      <c r="BQ275" s="161">
        <v>0.49367665399329203</v>
      </c>
      <c r="BR275" s="161">
        <v>0.50621506339207301</v>
      </c>
      <c r="BS275" s="161">
        <v>0.35272741916602202</v>
      </c>
      <c r="BT275" s="161">
        <v>0.43993069655605099</v>
      </c>
    </row>
    <row r="276" spans="1:72" hidden="1">
      <c r="A276" s="99" t="s">
        <v>538</v>
      </c>
      <c r="B276" s="99" t="s">
        <v>539</v>
      </c>
      <c r="C276" s="98" t="s">
        <v>551</v>
      </c>
      <c r="D276" s="100" t="s">
        <v>552</v>
      </c>
      <c r="E276" s="98" t="s">
        <v>555</v>
      </c>
      <c r="F276" s="98" t="s">
        <v>556</v>
      </c>
      <c r="G276" s="161">
        <v>0.65192995192718795</v>
      </c>
      <c r="H276" s="161">
        <v>0.481051870805418</v>
      </c>
      <c r="I276" s="161">
        <v>0.47343894983649398</v>
      </c>
      <c r="J276" s="161">
        <v>0.63338404693457895</v>
      </c>
      <c r="K276" s="161">
        <v>0.48467851592259598</v>
      </c>
      <c r="L276" s="161">
        <v>0.54514133334223103</v>
      </c>
      <c r="M276" s="161">
        <v>0.34988046367440601</v>
      </c>
      <c r="N276" s="161">
        <v>0.62299065929306896</v>
      </c>
      <c r="O276" s="161">
        <v>0.73201663498303904</v>
      </c>
      <c r="P276" s="161">
        <v>0.77486625874728998</v>
      </c>
      <c r="Q276" s="161">
        <v>0.597117341689262</v>
      </c>
      <c r="R276" s="161">
        <v>0.68219774750589002</v>
      </c>
      <c r="S276" s="161">
        <v>0.77826207637457601</v>
      </c>
      <c r="T276" s="161">
        <v>0.5</v>
      </c>
      <c r="U276" s="161">
        <v>0.68727468638984002</v>
      </c>
      <c r="V276" s="161">
        <v>0.51229558979077505</v>
      </c>
      <c r="W276" s="161">
        <v>0.70213827850877197</v>
      </c>
      <c r="X276" s="161">
        <v>0.61701007077923498</v>
      </c>
      <c r="Y276" s="161">
        <v>0.69276965268349699</v>
      </c>
      <c r="Z276" s="161">
        <v>0.62739789680979197</v>
      </c>
      <c r="AA276" s="161">
        <v>0.619564539253186</v>
      </c>
      <c r="AB276" s="161">
        <v>0.53273434218374904</v>
      </c>
      <c r="AC276" s="161">
        <v>0.47303793801045302</v>
      </c>
      <c r="AD276" s="161">
        <v>0.62218619830979904</v>
      </c>
      <c r="AE276" s="161">
        <v>0.49406902758065202</v>
      </c>
      <c r="AF276" s="161">
        <v>0.44472187320052697</v>
      </c>
      <c r="AG276" s="161">
        <v>0.82387160888946898</v>
      </c>
      <c r="AH276" s="161">
        <v>0.66541259260468599</v>
      </c>
      <c r="AI276" s="161">
        <v>0.48667196128882501</v>
      </c>
      <c r="AJ276" s="161">
        <v>0.67413987872668701</v>
      </c>
      <c r="AK276" s="161">
        <v>0.48420084261900798</v>
      </c>
      <c r="AL276" s="161">
        <v>0.62425292331411397</v>
      </c>
      <c r="AM276" s="161">
        <v>0.60555648751748503</v>
      </c>
      <c r="AN276" s="161">
        <v>0.57979407461458798</v>
      </c>
      <c r="AO276" s="161">
        <v>0.64549255209550205</v>
      </c>
      <c r="AP276" s="161">
        <v>0.80386145543570098</v>
      </c>
      <c r="AQ276" s="161">
        <v>0.50625251509675295</v>
      </c>
      <c r="AR276" s="161">
        <v>0.54949141476247498</v>
      </c>
      <c r="AS276" s="161">
        <v>0.73696219879952196</v>
      </c>
      <c r="AT276" s="161">
        <v>0.863437962441299</v>
      </c>
      <c r="AU276" s="161">
        <v>0.59108590907070102</v>
      </c>
      <c r="AV276" s="161">
        <v>0.68136462251084096</v>
      </c>
      <c r="AW276" s="161">
        <v>0.66901775307377798</v>
      </c>
      <c r="AX276" s="161">
        <v>0.57350749634496501</v>
      </c>
      <c r="AY276" s="161">
        <v>0.54974974892227102</v>
      </c>
      <c r="AZ276" s="161">
        <v>0.63541648915551896</v>
      </c>
      <c r="BA276" s="161">
        <v>0.82205959789099503</v>
      </c>
      <c r="BB276" s="161">
        <v>0.68316178409539297</v>
      </c>
      <c r="BC276" s="161">
        <v>0.74768737967987398</v>
      </c>
      <c r="BD276" s="161">
        <v>0.59509168763565401</v>
      </c>
      <c r="BE276" s="161">
        <v>0.53076755816704402</v>
      </c>
      <c r="BF276" s="161">
        <v>0.75153446652140898</v>
      </c>
      <c r="BG276" s="161">
        <v>0.57207917486175397</v>
      </c>
      <c r="BH276" s="161">
        <v>0.50589130934670201</v>
      </c>
      <c r="BI276" s="161">
        <v>0.66389866881515802</v>
      </c>
      <c r="BJ276" s="161">
        <v>0.61272728390451003</v>
      </c>
      <c r="BK276" s="161">
        <v>0.487645138414802</v>
      </c>
      <c r="BL276" s="161">
        <v>0.58809652826693304</v>
      </c>
      <c r="BM276" s="161">
        <v>0.60216951120112105</v>
      </c>
      <c r="BN276" s="161">
        <v>0.73608034788870602</v>
      </c>
      <c r="BO276" s="161">
        <v>0.92765168381016205</v>
      </c>
      <c r="BP276" s="161">
        <v>0.53760939935471097</v>
      </c>
      <c r="BQ276" s="161">
        <v>0.50632334600670803</v>
      </c>
      <c r="BR276" s="161">
        <v>0.49378493660792699</v>
      </c>
      <c r="BS276" s="161">
        <v>0.64727258083397798</v>
      </c>
      <c r="BT276" s="161">
        <v>0.56006930344394901</v>
      </c>
    </row>
    <row r="277" spans="1:72" hidden="1">
      <c r="A277" s="99" t="s">
        <v>538</v>
      </c>
      <c r="B277" s="99" t="s">
        <v>539</v>
      </c>
      <c r="C277" s="98" t="s">
        <v>557</v>
      </c>
      <c r="D277" s="100" t="s">
        <v>558</v>
      </c>
      <c r="E277" s="143" t="s">
        <v>559</v>
      </c>
      <c r="F277" s="98" t="s">
        <v>560</v>
      </c>
      <c r="G277" s="161">
        <v>5.2289756126958402E-2</v>
      </c>
      <c r="H277" s="161">
        <v>0.117043388157058</v>
      </c>
      <c r="I277" s="161">
        <v>0.152083885766853</v>
      </c>
      <c r="J277" s="161">
        <v>0.10631889899979299</v>
      </c>
      <c r="K277" s="161">
        <v>6.6870629372006093E-2</v>
      </c>
      <c r="L277" s="161">
        <v>0.51540829297207202</v>
      </c>
      <c r="M277" s="161">
        <v>0.19053917251437499</v>
      </c>
      <c r="N277" s="161">
        <v>0.10175681546382501</v>
      </c>
      <c r="O277" s="161">
        <v>5.37238856750865E-2</v>
      </c>
      <c r="P277" s="161" t="s">
        <v>216</v>
      </c>
      <c r="Q277" s="161">
        <v>8.7995065362439506E-2</v>
      </c>
      <c r="R277" s="161">
        <v>7.4155276113705903E-3</v>
      </c>
      <c r="S277" s="161">
        <v>6.8163794665458299E-2</v>
      </c>
      <c r="T277" s="161">
        <v>5.6400282889452501E-2</v>
      </c>
      <c r="U277" s="161">
        <v>0.30954175808968898</v>
      </c>
      <c r="V277" s="161">
        <v>4.8972923706069801E-2</v>
      </c>
      <c r="W277" s="161">
        <v>8.6418362619772704E-2</v>
      </c>
      <c r="X277" s="161">
        <v>0.105114466455465</v>
      </c>
      <c r="Y277" s="161">
        <v>8.18497390499726E-2</v>
      </c>
      <c r="Z277" s="161" t="s">
        <v>216</v>
      </c>
      <c r="AA277" s="161">
        <v>6.0515315985369397E-2</v>
      </c>
      <c r="AB277" s="161">
        <v>3.7056010925677701E-2</v>
      </c>
      <c r="AC277" s="161">
        <v>0.146191717321694</v>
      </c>
      <c r="AD277" s="161">
        <v>5.6395416921296002E-2</v>
      </c>
      <c r="AE277" s="161">
        <v>0.11175289289210399</v>
      </c>
      <c r="AF277" s="161">
        <v>0.100573368447247</v>
      </c>
      <c r="AG277" s="161">
        <v>0.11998156379718899</v>
      </c>
      <c r="AH277" s="161">
        <v>9.1358537683185803E-2</v>
      </c>
      <c r="AI277" s="161">
        <v>0.42089524692861202</v>
      </c>
      <c r="AJ277" s="161">
        <v>0.33782230407104202</v>
      </c>
      <c r="AK277" s="161">
        <v>3.24337770463431E-2</v>
      </c>
      <c r="AL277" s="161">
        <v>7.7089649190926299E-2</v>
      </c>
      <c r="AM277" s="161" t="s">
        <v>216</v>
      </c>
      <c r="AN277" s="161">
        <v>0.132587693110226</v>
      </c>
      <c r="AO277" s="161">
        <v>0.22004254837705001</v>
      </c>
      <c r="AP277" s="161">
        <v>0.422725791964709</v>
      </c>
      <c r="AQ277" s="161">
        <v>0.19249980604751499</v>
      </c>
      <c r="AR277" s="161">
        <v>2.2652578696601099E-2</v>
      </c>
      <c r="AS277" s="161">
        <v>0.44741559513516899</v>
      </c>
      <c r="AT277" s="161" t="s">
        <v>216</v>
      </c>
      <c r="AU277" s="161">
        <v>0.12809733358072001</v>
      </c>
      <c r="AV277" s="161">
        <v>0.153401627228199</v>
      </c>
      <c r="AW277" s="161">
        <v>4.8891320324469703E-2</v>
      </c>
      <c r="AX277" s="161">
        <v>0.143018155953062</v>
      </c>
      <c r="AY277" s="161" t="s">
        <v>216</v>
      </c>
      <c r="AZ277" s="161">
        <v>0.228228426790206</v>
      </c>
      <c r="BA277" s="161">
        <v>3.5808001710485302E-2</v>
      </c>
      <c r="BB277" s="161">
        <v>0.231723409851085</v>
      </c>
      <c r="BC277" s="161">
        <v>0.25084854183763899</v>
      </c>
      <c r="BD277" s="161">
        <v>1.4012598608653601E-2</v>
      </c>
      <c r="BE277" s="161">
        <v>0.11007827788829699</v>
      </c>
      <c r="BF277" s="161" t="s">
        <v>216</v>
      </c>
      <c r="BG277" s="161">
        <v>0.21040681916162901</v>
      </c>
      <c r="BH277" s="161">
        <v>0.13235635573415699</v>
      </c>
      <c r="BI277" s="161">
        <v>0.14197466569987199</v>
      </c>
      <c r="BJ277" s="161">
        <v>3.6067206957080501E-3</v>
      </c>
      <c r="BK277" s="161">
        <v>0.25769557032083901</v>
      </c>
      <c r="BL277" s="161">
        <v>0.181332114329881</v>
      </c>
      <c r="BM277" s="161">
        <v>0.124646334782399</v>
      </c>
      <c r="BN277" s="161">
        <v>0.15871048987502301</v>
      </c>
      <c r="BO277" s="161">
        <v>4.64550241285887E-2</v>
      </c>
      <c r="BP277" s="161">
        <v>0.16863099385695901</v>
      </c>
      <c r="BQ277" s="161" t="s">
        <v>216</v>
      </c>
      <c r="BR277" s="161">
        <v>7.0202605158005305E-2</v>
      </c>
      <c r="BS277" s="161">
        <v>0.16775540356379201</v>
      </c>
      <c r="BT277" s="161">
        <v>0.19658801028263001</v>
      </c>
    </row>
    <row r="278" spans="1:72" hidden="1">
      <c r="A278" s="99" t="s">
        <v>538</v>
      </c>
      <c r="B278" s="99" t="s">
        <v>539</v>
      </c>
      <c r="C278" s="98" t="s">
        <v>557</v>
      </c>
      <c r="D278" s="100" t="s">
        <v>558</v>
      </c>
      <c r="E278" s="98" t="s">
        <v>225</v>
      </c>
      <c r="F278" s="98" t="s">
        <v>362</v>
      </c>
      <c r="G278" s="161">
        <v>0.129559017816612</v>
      </c>
      <c r="H278" s="161">
        <v>9.6239615031169803E-2</v>
      </c>
      <c r="I278" s="161">
        <v>0.21043161998321799</v>
      </c>
      <c r="J278" s="161">
        <v>3.8121599916939003E-2</v>
      </c>
      <c r="K278" s="161">
        <v>2.0728114475529202E-2</v>
      </c>
      <c r="L278" s="161" t="s">
        <v>216</v>
      </c>
      <c r="M278" s="161">
        <v>7.0852298921671502E-3</v>
      </c>
      <c r="N278" s="161" t="s">
        <v>216</v>
      </c>
      <c r="O278" s="161">
        <v>4.8596301558200897E-2</v>
      </c>
      <c r="P278" s="161" t="s">
        <v>216</v>
      </c>
      <c r="Q278" s="161">
        <v>1.00247821645094E-2</v>
      </c>
      <c r="R278" s="161">
        <v>8.1903202356288896E-2</v>
      </c>
      <c r="S278" s="161">
        <v>1.0754308782813801E-2</v>
      </c>
      <c r="T278" s="161">
        <v>5.6400282889452501E-2</v>
      </c>
      <c r="U278" s="161">
        <v>7.2246996435584701E-2</v>
      </c>
      <c r="V278" s="161" t="s">
        <v>216</v>
      </c>
      <c r="W278" s="161">
        <v>8.3000833963174495E-2</v>
      </c>
      <c r="X278" s="161">
        <v>5.1696342454739599E-2</v>
      </c>
      <c r="Y278" s="161" t="s">
        <v>216</v>
      </c>
      <c r="Z278" s="161">
        <v>5.5825358177536803E-2</v>
      </c>
      <c r="AA278" s="161" t="s">
        <v>216</v>
      </c>
      <c r="AB278" s="161" t="s">
        <v>216</v>
      </c>
      <c r="AC278" s="161">
        <v>0.13026353893287901</v>
      </c>
      <c r="AD278" s="161">
        <v>5.5996608599940302E-2</v>
      </c>
      <c r="AE278" s="161" t="s">
        <v>216</v>
      </c>
      <c r="AF278" s="161">
        <v>8.8120414955280002E-2</v>
      </c>
      <c r="AG278" s="161">
        <v>1.27054560347463E-2</v>
      </c>
      <c r="AH278" s="161" t="s">
        <v>216</v>
      </c>
      <c r="AI278" s="161">
        <v>0.10016086153086901</v>
      </c>
      <c r="AJ278" s="161">
        <v>4.6742057225177797E-2</v>
      </c>
      <c r="AK278" s="161">
        <v>8.6212244718679595E-2</v>
      </c>
      <c r="AL278" s="161">
        <v>0.11601325541480501</v>
      </c>
      <c r="AM278" s="161">
        <v>0.19533073195037001</v>
      </c>
      <c r="AN278" s="161">
        <v>1.7472138411780799E-2</v>
      </c>
      <c r="AO278" s="161" t="s">
        <v>216</v>
      </c>
      <c r="AP278" s="161" t="s">
        <v>216</v>
      </c>
      <c r="AQ278" s="161">
        <v>4.8516101396255298E-2</v>
      </c>
      <c r="AR278" s="161" t="s">
        <v>216</v>
      </c>
      <c r="AS278" s="161">
        <v>4.11486307716413E-3</v>
      </c>
      <c r="AT278" s="161">
        <v>3.2826510742363698E-3</v>
      </c>
      <c r="AU278" s="161">
        <v>4.6611662635504099E-2</v>
      </c>
      <c r="AV278" s="161" t="s">
        <v>216</v>
      </c>
      <c r="AW278" s="161">
        <v>4.9168556801107099E-2</v>
      </c>
      <c r="AX278" s="161" t="s">
        <v>216</v>
      </c>
      <c r="AY278" s="161">
        <v>0.15566724221932099</v>
      </c>
      <c r="AZ278" s="161">
        <v>2.9006882985255399E-2</v>
      </c>
      <c r="BA278" s="161">
        <v>2.7029434964094601E-2</v>
      </c>
      <c r="BB278" s="161">
        <v>7.6801266829910605E-2</v>
      </c>
      <c r="BC278" s="161">
        <v>1.4447090667878901E-2</v>
      </c>
      <c r="BD278" s="161">
        <v>1.2691302716317099E-2</v>
      </c>
      <c r="BE278" s="161">
        <v>5.9686888459527E-2</v>
      </c>
      <c r="BF278" s="161">
        <v>4.5325779035772402E-2</v>
      </c>
      <c r="BG278" s="161">
        <v>0.21336609747389301</v>
      </c>
      <c r="BH278" s="161">
        <v>0.102482271709831</v>
      </c>
      <c r="BI278" s="161">
        <v>0.104433482304647</v>
      </c>
      <c r="BJ278" s="161">
        <v>8.7370027363330494E-2</v>
      </c>
      <c r="BK278" s="161">
        <v>0.12205379448633601</v>
      </c>
      <c r="BL278" s="161">
        <v>6.8531486214644397E-3</v>
      </c>
      <c r="BM278" s="161">
        <v>4.9066567213750599E-2</v>
      </c>
      <c r="BN278" s="161">
        <v>0.15871048987502301</v>
      </c>
      <c r="BO278" s="161">
        <v>0.70067236424795798</v>
      </c>
      <c r="BP278" s="161">
        <v>7.0895522383068302E-2</v>
      </c>
      <c r="BQ278" s="161">
        <v>2.8643435005590499E-2</v>
      </c>
      <c r="BR278" s="161">
        <v>7.0202605158005305E-2</v>
      </c>
      <c r="BS278" s="161">
        <v>0.14920314465422499</v>
      </c>
      <c r="BT278" s="161">
        <v>2.0572750422319999E-2</v>
      </c>
    </row>
    <row r="279" spans="1:72" hidden="1">
      <c r="A279" s="99" t="s">
        <v>538</v>
      </c>
      <c r="B279" s="99" t="s">
        <v>539</v>
      </c>
      <c r="C279" s="98" t="s">
        <v>557</v>
      </c>
      <c r="D279" s="100" t="s">
        <v>558</v>
      </c>
      <c r="E279" s="98" t="s">
        <v>561</v>
      </c>
      <c r="F279" s="98" t="s">
        <v>562</v>
      </c>
      <c r="G279" s="161">
        <v>0.14052121836720499</v>
      </c>
      <c r="H279" s="161">
        <v>3.4626495358406999E-2</v>
      </c>
      <c r="I279" s="161">
        <v>0.21503505881843499</v>
      </c>
      <c r="J279" s="161">
        <v>7.6128436257805104E-2</v>
      </c>
      <c r="K279" s="161">
        <v>7.5968013470797596E-2</v>
      </c>
      <c r="L279" s="161" t="s">
        <v>216</v>
      </c>
      <c r="M279" s="161">
        <v>8.3023910507530704E-2</v>
      </c>
      <c r="N279" s="161">
        <v>3.07917888600912E-2</v>
      </c>
      <c r="O279" s="161" t="s">
        <v>216</v>
      </c>
      <c r="P279" s="161" t="s">
        <v>216</v>
      </c>
      <c r="Q279" s="161">
        <v>8.8167376160115496E-2</v>
      </c>
      <c r="R279" s="161">
        <v>0.132416295106593</v>
      </c>
      <c r="S279" s="161">
        <v>7.2817454429083099E-3</v>
      </c>
      <c r="T279" s="161" t="s">
        <v>216</v>
      </c>
      <c r="U279" s="161">
        <v>7.0473017353842093E-2</v>
      </c>
      <c r="V279" s="161">
        <v>5.3528278465488403E-2</v>
      </c>
      <c r="W279" s="161">
        <v>2.8756499452439199E-2</v>
      </c>
      <c r="X279" s="161">
        <v>5.3418124000725001E-2</v>
      </c>
      <c r="Y279" s="161">
        <v>3.5952673020629197E-2</v>
      </c>
      <c r="Z279" s="161" t="s">
        <v>216</v>
      </c>
      <c r="AA279" s="161" t="s">
        <v>216</v>
      </c>
      <c r="AB279" s="161">
        <v>2.1857923526827999E-2</v>
      </c>
      <c r="AC279" s="161">
        <v>0.129742253184991</v>
      </c>
      <c r="AD279" s="161">
        <v>4.6196396561129303E-2</v>
      </c>
      <c r="AE279" s="161" t="s">
        <v>216</v>
      </c>
      <c r="AF279" s="161">
        <v>0.26022328158271302</v>
      </c>
      <c r="AG279" s="161">
        <v>5.21068527112616E-2</v>
      </c>
      <c r="AH279" s="161">
        <v>7.9916515784783704E-2</v>
      </c>
      <c r="AI279" s="161">
        <v>4.7956613085220296E-3</v>
      </c>
      <c r="AJ279" s="161">
        <v>4.4114139518367798E-3</v>
      </c>
      <c r="AK279" s="161">
        <v>2.64006774682369E-3</v>
      </c>
      <c r="AL279" s="161" t="s">
        <v>216</v>
      </c>
      <c r="AM279" s="161">
        <v>8.75484975310242E-2</v>
      </c>
      <c r="AN279" s="161">
        <v>1.25780717547943E-2</v>
      </c>
      <c r="AO279" s="161" t="s">
        <v>216</v>
      </c>
      <c r="AP279" s="161" t="s">
        <v>216</v>
      </c>
      <c r="AQ279" s="161">
        <v>2.4258050698127601E-2</v>
      </c>
      <c r="AR279" s="161">
        <v>6.3197428016787599E-2</v>
      </c>
      <c r="AS279" s="161" t="s">
        <v>216</v>
      </c>
      <c r="AT279" s="161">
        <v>3.2826510742363698E-3</v>
      </c>
      <c r="AU279" s="161">
        <v>3.9468388567166598E-2</v>
      </c>
      <c r="AV279" s="161" t="s">
        <v>216</v>
      </c>
      <c r="AW279" s="161">
        <v>4.7174178112627897E-2</v>
      </c>
      <c r="AX279" s="161">
        <v>5.8804644723756398E-2</v>
      </c>
      <c r="AY279" s="161">
        <v>7.34492551222726E-2</v>
      </c>
      <c r="AZ279" s="161">
        <v>0.112225593335048</v>
      </c>
      <c r="BA279" s="161" t="s">
        <v>216</v>
      </c>
      <c r="BB279" s="161">
        <v>4.79018210750159E-2</v>
      </c>
      <c r="BC279" s="161">
        <v>1.9022427750641901E-2</v>
      </c>
      <c r="BD279" s="161" t="s">
        <v>216</v>
      </c>
      <c r="BE279" s="161">
        <v>3.9791258964541901E-2</v>
      </c>
      <c r="BF279" s="161">
        <v>0.11709159584241199</v>
      </c>
      <c r="BG279" s="161">
        <v>0.23157772882833999</v>
      </c>
      <c r="BH279" s="161">
        <v>5.6282833644440901E-2</v>
      </c>
      <c r="BI279" s="161">
        <v>0.11998484036422501</v>
      </c>
      <c r="BJ279" s="161">
        <v>7.8346640937341505E-2</v>
      </c>
      <c r="BK279" s="161">
        <v>9.1454514210495795E-3</v>
      </c>
      <c r="BL279" s="161" t="s">
        <v>216</v>
      </c>
      <c r="BM279" s="161" t="s">
        <v>216</v>
      </c>
      <c r="BN279" s="161" t="s">
        <v>216</v>
      </c>
      <c r="BO279" s="161" t="s">
        <v>216</v>
      </c>
      <c r="BP279" s="161">
        <v>4.89738805706856E-2</v>
      </c>
      <c r="BQ279" s="161">
        <v>5.7286870011180997E-2</v>
      </c>
      <c r="BR279" s="161">
        <v>1.0571157094457899E-2</v>
      </c>
      <c r="BS279" s="161">
        <v>6.0722210041655802E-2</v>
      </c>
      <c r="BT279" s="161">
        <v>8.5100657126615298E-2</v>
      </c>
    </row>
    <row r="280" spans="1:72" hidden="1">
      <c r="A280" s="99" t="s">
        <v>538</v>
      </c>
      <c r="B280" s="99" t="s">
        <v>539</v>
      </c>
      <c r="C280" s="98" t="s">
        <v>557</v>
      </c>
      <c r="D280" s="100" t="s">
        <v>558</v>
      </c>
      <c r="E280" s="98" t="s">
        <v>563</v>
      </c>
      <c r="F280" s="98" t="s">
        <v>564</v>
      </c>
      <c r="G280" s="161">
        <v>0.47353640501877697</v>
      </c>
      <c r="H280" s="161">
        <v>0.357515426495007</v>
      </c>
      <c r="I280" s="161">
        <v>0.22572001521260099</v>
      </c>
      <c r="J280" s="161">
        <v>0.37455527609699202</v>
      </c>
      <c r="K280" s="161">
        <v>0.48467851592259598</v>
      </c>
      <c r="L280" s="161">
        <v>4.0973420387169203E-2</v>
      </c>
      <c r="M280" s="161">
        <v>0.41472102122763899</v>
      </c>
      <c r="N280" s="161">
        <v>0.40780112956702202</v>
      </c>
      <c r="O280" s="161">
        <v>0.201827654114799</v>
      </c>
      <c r="P280" s="161">
        <v>0.75256254770094799</v>
      </c>
      <c r="Q280" s="161">
        <v>0.53163495983644704</v>
      </c>
      <c r="R280" s="161">
        <v>0.459602987005092</v>
      </c>
      <c r="S280" s="161">
        <v>0.43158030534492198</v>
      </c>
      <c r="T280" s="161">
        <v>0.38719943422109498</v>
      </c>
      <c r="U280" s="161">
        <v>0.45519182483088699</v>
      </c>
      <c r="V280" s="161">
        <v>0.35645307541155902</v>
      </c>
      <c r="W280" s="161">
        <v>0.51695377013009802</v>
      </c>
      <c r="X280" s="161">
        <v>0.53080180372355701</v>
      </c>
      <c r="Y280" s="161">
        <v>0.52317953013197205</v>
      </c>
      <c r="Z280" s="161">
        <v>0.60250125617507699</v>
      </c>
      <c r="AA280" s="161">
        <v>0.78813400708645898</v>
      </c>
      <c r="AB280" s="161">
        <v>0.44752259354005702</v>
      </c>
      <c r="AC280" s="161">
        <v>0.484303504195152</v>
      </c>
      <c r="AD280" s="161">
        <v>0.392393966711654</v>
      </c>
      <c r="AE280" s="161">
        <v>0.62584130396174098</v>
      </c>
      <c r="AF280" s="161">
        <v>0.297903218080531</v>
      </c>
      <c r="AG280" s="161">
        <v>0.18507184894728801</v>
      </c>
      <c r="AH280" s="161">
        <v>0.29319462534620899</v>
      </c>
      <c r="AI280" s="161">
        <v>0.204847851384996</v>
      </c>
      <c r="AJ280" s="161">
        <v>0.247776376515914</v>
      </c>
      <c r="AK280" s="161">
        <v>0.49514251184014801</v>
      </c>
      <c r="AL280" s="161">
        <v>0.34707321779128802</v>
      </c>
      <c r="AM280" s="161">
        <v>0.41157673541270401</v>
      </c>
      <c r="AN280" s="161">
        <v>0.491468234503118</v>
      </c>
      <c r="AO280" s="161">
        <v>0.55535449246877999</v>
      </c>
      <c r="AP280" s="161">
        <v>0.15175764967484101</v>
      </c>
      <c r="AQ280" s="161">
        <v>0.43162198418790898</v>
      </c>
      <c r="AR280" s="161">
        <v>0.430743386010767</v>
      </c>
      <c r="AS280" s="161">
        <v>0.34017838644460802</v>
      </c>
      <c r="AT280" s="161">
        <v>0.54410543414889401</v>
      </c>
      <c r="AU280" s="161">
        <v>0.436320099144556</v>
      </c>
      <c r="AV280" s="161">
        <v>0.20320494552111901</v>
      </c>
      <c r="AW280" s="161">
        <v>0.53561089044444099</v>
      </c>
      <c r="AX280" s="161">
        <v>0.43930219758559702</v>
      </c>
      <c r="AY280" s="161">
        <v>0.39073738649846901</v>
      </c>
      <c r="AZ280" s="161">
        <v>0.396849908522035</v>
      </c>
      <c r="BA280" s="161">
        <v>0.53618506153455803</v>
      </c>
      <c r="BB280" s="161">
        <v>0.231723409851085</v>
      </c>
      <c r="BC280" s="161">
        <v>0.40688203866658501</v>
      </c>
      <c r="BD280" s="161">
        <v>0.37461966069723801</v>
      </c>
      <c r="BE280" s="161">
        <v>0.49945640355749699</v>
      </c>
      <c r="BF280" s="161">
        <v>0.57306421149823905</v>
      </c>
      <c r="BG280" s="161">
        <v>0.25621501939774399</v>
      </c>
      <c r="BH280" s="161">
        <v>0.41280169156598501</v>
      </c>
      <c r="BI280" s="161">
        <v>0.33354125091019499</v>
      </c>
      <c r="BJ280" s="161">
        <v>0.24847579611817999</v>
      </c>
      <c r="BK280" s="161">
        <v>0.46629841693282298</v>
      </c>
      <c r="BL280" s="161">
        <v>0.13225175623493399</v>
      </c>
      <c r="BM280" s="161">
        <v>0.329938845317438</v>
      </c>
      <c r="BN280" s="161">
        <v>0.18695853756519701</v>
      </c>
      <c r="BO280" s="161">
        <v>1.7940362066727802E-2</v>
      </c>
      <c r="BP280" s="161">
        <v>0.54697959599120105</v>
      </c>
      <c r="BQ280" s="161">
        <v>0.60825039401565395</v>
      </c>
      <c r="BR280" s="161">
        <v>0.70625122329067402</v>
      </c>
      <c r="BS280" s="161">
        <v>0.224664782169338</v>
      </c>
      <c r="BT280" s="161">
        <v>0.58191517712089902</v>
      </c>
    </row>
    <row r="281" spans="1:72" hidden="1">
      <c r="A281" s="99" t="s">
        <v>538</v>
      </c>
      <c r="B281" s="99" t="s">
        <v>539</v>
      </c>
      <c r="C281" s="98" t="s">
        <v>557</v>
      </c>
      <c r="D281" s="100" t="s">
        <v>558</v>
      </c>
      <c r="E281" s="98" t="s">
        <v>565</v>
      </c>
      <c r="F281" s="98" t="s">
        <v>566</v>
      </c>
      <c r="G281" s="161">
        <v>0.115822143025261</v>
      </c>
      <c r="H281" s="161">
        <v>0.22829150834796</v>
      </c>
      <c r="I281" s="161">
        <v>0.17755476900211201</v>
      </c>
      <c r="J281" s="161">
        <v>0.15082107817173901</v>
      </c>
      <c r="K281" s="161">
        <v>0.19205678580566901</v>
      </c>
      <c r="L281" s="161">
        <v>0.119142393275623</v>
      </c>
      <c r="M281" s="161">
        <v>0.20391918122887301</v>
      </c>
      <c r="N281" s="161">
        <v>6.1583577720182497E-2</v>
      </c>
      <c r="O281" s="161">
        <v>0.63972029495767202</v>
      </c>
      <c r="P281" s="161">
        <v>0.24743745229905201</v>
      </c>
      <c r="Q281" s="161">
        <v>0.156564917739272</v>
      </c>
      <c r="R281" s="161">
        <v>0.21049643047224501</v>
      </c>
      <c r="S281" s="161">
        <v>0.39846464449165198</v>
      </c>
      <c r="T281" s="161">
        <v>0.16920084866835799</v>
      </c>
      <c r="U281" s="161">
        <v>8.6917159621386894E-2</v>
      </c>
      <c r="V281" s="161">
        <v>0.13096391213807801</v>
      </c>
      <c r="W281" s="161">
        <v>0.121196976269832</v>
      </c>
      <c r="X281" s="161">
        <v>0.189944356073073</v>
      </c>
      <c r="Y281" s="161">
        <v>0.186970591809308</v>
      </c>
      <c r="Z281" s="161">
        <v>7.3842737982342296E-2</v>
      </c>
      <c r="AA281" s="161">
        <v>0.121030631970739</v>
      </c>
      <c r="AB281" s="161">
        <v>0.26056116013479702</v>
      </c>
      <c r="AC281" s="161">
        <v>4.5699391822692899E-2</v>
      </c>
      <c r="AD281" s="161">
        <v>0.152233016316733</v>
      </c>
      <c r="AE281" s="161">
        <v>0.15065291025405</v>
      </c>
      <c r="AF281" s="161">
        <v>9.4336788741331598E-2</v>
      </c>
      <c r="AG281" s="161">
        <v>0.615061037566344</v>
      </c>
      <c r="AH281" s="161">
        <v>0.413577554636472</v>
      </c>
      <c r="AI281" s="161">
        <v>0.21284545411856701</v>
      </c>
      <c r="AJ281" s="161">
        <v>0.276301957899107</v>
      </c>
      <c r="AK281" s="161">
        <v>3.9912533983576103E-2</v>
      </c>
      <c r="AL281" s="161">
        <v>8.7743611975158606E-2</v>
      </c>
      <c r="AM281" s="161">
        <v>0.22981752311081699</v>
      </c>
      <c r="AN281" s="161">
        <v>2.0467054337261301E-2</v>
      </c>
      <c r="AO281" s="161">
        <v>8.5140596053164097E-2</v>
      </c>
      <c r="AP281" s="161">
        <v>0.212088061681664</v>
      </c>
      <c r="AQ281" s="161">
        <v>0.19549687028271001</v>
      </c>
      <c r="AR281" s="161">
        <v>5.8740479929027298E-2</v>
      </c>
      <c r="AS281" s="161">
        <v>0.122732200847262</v>
      </c>
      <c r="AT281" s="161">
        <v>0.15281806378771501</v>
      </c>
      <c r="AU281" s="161">
        <v>0.226155233978801</v>
      </c>
      <c r="AV281" s="161">
        <v>6.6191431915807494E-2</v>
      </c>
      <c r="AW281" s="161">
        <v>0.23381011584835201</v>
      </c>
      <c r="AX281" s="161">
        <v>0.13018652009781101</v>
      </c>
      <c r="AY281" s="161">
        <v>0.28287493585519602</v>
      </c>
      <c r="AZ281" s="161">
        <v>0.228613569271511</v>
      </c>
      <c r="BA281" s="161">
        <v>9.9211736821001498E-2</v>
      </c>
      <c r="BB281" s="161">
        <v>0.35391923993013102</v>
      </c>
      <c r="BC281" s="161">
        <v>0.21546384577063399</v>
      </c>
      <c r="BD281" s="161">
        <v>0.42791813336136297</v>
      </c>
      <c r="BE281" s="161">
        <v>0.28348554034000301</v>
      </c>
      <c r="BF281" s="161">
        <v>0.158640226625203</v>
      </c>
      <c r="BG281" s="161">
        <v>4.2428062448865198E-2</v>
      </c>
      <c r="BH281" s="161">
        <v>2.3751756768970299E-2</v>
      </c>
      <c r="BI281" s="161">
        <v>0.109736155777944</v>
      </c>
      <c r="BJ281" s="161" t="s">
        <v>216</v>
      </c>
      <c r="BK281" s="161">
        <v>2.78969342559326E-2</v>
      </c>
      <c r="BL281" s="161">
        <v>0.43510944843127403</v>
      </c>
      <c r="BM281" s="161">
        <v>0.13849219506263399</v>
      </c>
      <c r="BN281" s="161">
        <v>0.26391965211129398</v>
      </c>
      <c r="BO281" s="161">
        <v>8.7614247176437496E-2</v>
      </c>
      <c r="BP281" s="161">
        <v>0.109862337136465</v>
      </c>
      <c r="BQ281" s="161">
        <v>0.142507007197856</v>
      </c>
      <c r="BR281" s="161">
        <v>0.124601963162164</v>
      </c>
      <c r="BS281" s="161">
        <v>0.26214416933076101</v>
      </c>
      <c r="BT281" s="161">
        <v>4.1238440868243E-2</v>
      </c>
    </row>
    <row r="282" spans="1:72" hidden="1">
      <c r="A282" s="99" t="s">
        <v>538</v>
      </c>
      <c r="B282" s="99" t="s">
        <v>539</v>
      </c>
      <c r="C282" s="143" t="s">
        <v>557</v>
      </c>
      <c r="D282" s="100" t="s">
        <v>558</v>
      </c>
      <c r="E282" s="98" t="s">
        <v>567</v>
      </c>
      <c r="F282" s="98" t="s">
        <v>568</v>
      </c>
      <c r="G282" s="161" t="s">
        <v>216</v>
      </c>
      <c r="H282" s="161">
        <v>0.10208943076193</v>
      </c>
      <c r="I282" s="161">
        <v>1.9174651216781202E-2</v>
      </c>
      <c r="J282" s="161" t="s">
        <v>216</v>
      </c>
      <c r="K282" s="161">
        <v>7.1022727272130701E-2</v>
      </c>
      <c r="L282" s="161" t="s">
        <v>216</v>
      </c>
      <c r="M282" s="161">
        <v>5.7161779140441897E-2</v>
      </c>
      <c r="N282" s="161">
        <v>0.16146681868629201</v>
      </c>
      <c r="O282" s="161">
        <v>3.84304201616502E-2</v>
      </c>
      <c r="P282" s="161" t="s">
        <v>216</v>
      </c>
      <c r="Q282" s="161">
        <v>8.4744652023621501E-3</v>
      </c>
      <c r="R282" s="161">
        <v>6.3090659885618003E-2</v>
      </c>
      <c r="S282" s="161">
        <v>2.1151168102623501E-2</v>
      </c>
      <c r="T282" s="161">
        <v>5.6400282889452501E-2</v>
      </c>
      <c r="U282" s="161" t="s">
        <v>216</v>
      </c>
      <c r="V282" s="161">
        <v>3.1145344601465198E-3</v>
      </c>
      <c r="W282" s="161">
        <v>1.2725059878258801E-3</v>
      </c>
      <c r="X282" s="161" t="s">
        <v>216</v>
      </c>
      <c r="Y282" s="161">
        <v>1.74680462939505E-2</v>
      </c>
      <c r="Z282" s="161" t="s">
        <v>216</v>
      </c>
      <c r="AA282" s="161" t="s">
        <v>216</v>
      </c>
      <c r="AB282" s="161">
        <v>6.7938209321158002E-2</v>
      </c>
      <c r="AC282" s="161" t="s">
        <v>216</v>
      </c>
      <c r="AD282" s="161">
        <v>7.0957342037048397E-3</v>
      </c>
      <c r="AE282" s="161" t="s">
        <v>216</v>
      </c>
      <c r="AF282" s="161" t="s">
        <v>216</v>
      </c>
      <c r="AG282" s="161">
        <v>3.9213737819837098E-4</v>
      </c>
      <c r="AH282" s="161">
        <v>5.2484543198113701E-2</v>
      </c>
      <c r="AI282" s="161" t="s">
        <v>216</v>
      </c>
      <c r="AJ282" s="161">
        <v>2.5411832468230401E-2</v>
      </c>
      <c r="AK282" s="161">
        <v>0.21400577104563301</v>
      </c>
      <c r="AL282" s="161">
        <v>5.1104374211518602E-2</v>
      </c>
      <c r="AM282" s="161">
        <v>5.1715481176862699E-2</v>
      </c>
      <c r="AN282" s="161">
        <v>5.2357409605502399E-2</v>
      </c>
      <c r="AO282" s="161">
        <v>1.2106407950117999E-2</v>
      </c>
      <c r="AP282" s="161">
        <v>4.8157153434308403E-2</v>
      </c>
      <c r="AQ282" s="161">
        <v>7.2774152094382899E-2</v>
      </c>
      <c r="AR282" s="161">
        <v>2.4453588026890599E-2</v>
      </c>
      <c r="AS282" s="161" t="s">
        <v>216</v>
      </c>
      <c r="AT282" s="161">
        <v>1.02917707734216E-2</v>
      </c>
      <c r="AU282" s="161">
        <v>1.26985063402232E-2</v>
      </c>
      <c r="AV282" s="161">
        <v>0.110054142035323</v>
      </c>
      <c r="AW282" s="161" t="s">
        <v>216</v>
      </c>
      <c r="AX282" s="161">
        <v>2.9402322361878199E-2</v>
      </c>
      <c r="AY282" s="161">
        <v>1.35575820528719E-2</v>
      </c>
      <c r="AZ282" s="161" t="s">
        <v>216</v>
      </c>
      <c r="BA282" s="161" t="s">
        <v>216</v>
      </c>
      <c r="BB282" s="161" t="s">
        <v>216</v>
      </c>
      <c r="BC282" s="161">
        <v>8.3825971644188896E-2</v>
      </c>
      <c r="BD282" s="161" t="s">
        <v>216</v>
      </c>
      <c r="BE282" s="161" t="s">
        <v>216</v>
      </c>
      <c r="BF282" s="161">
        <v>3.4348441928455299E-2</v>
      </c>
      <c r="BG282" s="161">
        <v>3.3766982324565702E-2</v>
      </c>
      <c r="BH282" s="161" t="s">
        <v>216</v>
      </c>
      <c r="BI282" s="161">
        <v>5.2572070879206401E-2</v>
      </c>
      <c r="BJ282" s="161">
        <v>2.9526343309802802E-2</v>
      </c>
      <c r="BK282" s="161">
        <v>2.8800310897772398E-3</v>
      </c>
      <c r="BL282" s="161">
        <v>1.6754285992551601E-2</v>
      </c>
      <c r="BM282" s="161">
        <v>0.17851483254001899</v>
      </c>
      <c r="BN282" s="161">
        <v>0.231700830573462</v>
      </c>
      <c r="BO282" s="161">
        <v>3.87450652838955E-2</v>
      </c>
      <c r="BP282" s="161" t="s">
        <v>216</v>
      </c>
      <c r="BQ282" s="161">
        <v>6.7334429382064104E-2</v>
      </c>
      <c r="BR282" s="161" t="s">
        <v>216</v>
      </c>
      <c r="BS282" s="161">
        <v>5.1485719473614001E-2</v>
      </c>
      <c r="BT282" s="161">
        <v>5.7274586683779098E-2</v>
      </c>
    </row>
    <row r="283" spans="1:72" hidden="1">
      <c r="A283" s="99" t="s">
        <v>538</v>
      </c>
      <c r="B283" s="99" t="s">
        <v>539</v>
      </c>
      <c r="C283" s="98" t="s">
        <v>557</v>
      </c>
      <c r="D283" s="100" t="s">
        <v>558</v>
      </c>
      <c r="E283" s="98" t="s">
        <v>569</v>
      </c>
      <c r="F283" s="98" t="s">
        <v>570</v>
      </c>
      <c r="G283" s="161">
        <v>5.2289756126958402E-2</v>
      </c>
      <c r="H283" s="161">
        <v>5.8389422699969599E-2</v>
      </c>
      <c r="I283" s="161" t="s">
        <v>216</v>
      </c>
      <c r="J283" s="161">
        <v>0.18947588451057101</v>
      </c>
      <c r="K283" s="161" t="s">
        <v>216</v>
      </c>
      <c r="L283" s="161">
        <v>0.18237230122060699</v>
      </c>
      <c r="M283" s="161">
        <v>1.1064834805872399E-2</v>
      </c>
      <c r="N283" s="161">
        <v>3.07917888600912E-2</v>
      </c>
      <c r="O283" s="161" t="s">
        <v>216</v>
      </c>
      <c r="P283" s="161" t="s">
        <v>216</v>
      </c>
      <c r="Q283" s="161">
        <v>3.6947745755778E-2</v>
      </c>
      <c r="R283" s="161" t="s">
        <v>216</v>
      </c>
      <c r="S283" s="161">
        <v>4.2840503013307503E-2</v>
      </c>
      <c r="T283" s="161" t="s">
        <v>216</v>
      </c>
      <c r="U283" s="161" t="s">
        <v>216</v>
      </c>
      <c r="V283" s="161">
        <v>0.124734843217785</v>
      </c>
      <c r="W283" s="161">
        <v>2.8594036541953301E-2</v>
      </c>
      <c r="X283" s="161">
        <v>7.0217276113677899E-3</v>
      </c>
      <c r="Y283" s="161">
        <v>2.7649550696051801E-2</v>
      </c>
      <c r="Z283" s="161">
        <v>0.177224243597042</v>
      </c>
      <c r="AA283" s="161">
        <v>3.0320044957432499E-2</v>
      </c>
      <c r="AB283" s="161" t="s">
        <v>216</v>
      </c>
      <c r="AC283" s="161">
        <v>1.8100202719899001E-2</v>
      </c>
      <c r="AD283" s="161">
        <v>0.13858918968338799</v>
      </c>
      <c r="AE283" s="161" t="s">
        <v>216</v>
      </c>
      <c r="AF283" s="161">
        <v>4.4060207477640001E-2</v>
      </c>
      <c r="AG283" s="161">
        <v>1.46811035649724E-2</v>
      </c>
      <c r="AH283" s="161">
        <v>6.9468223351235106E-2</v>
      </c>
      <c r="AI283" s="161" t="s">
        <v>216</v>
      </c>
      <c r="AJ283" s="161">
        <v>1.48418623106514E-2</v>
      </c>
      <c r="AK283" s="161" t="s">
        <v>216</v>
      </c>
      <c r="AL283" s="161">
        <v>0.214898224321527</v>
      </c>
      <c r="AM283" s="161" t="s">
        <v>216</v>
      </c>
      <c r="AN283" s="161" t="s">
        <v>216</v>
      </c>
      <c r="AO283" s="161">
        <v>1.2106407950117999E-2</v>
      </c>
      <c r="AP283" s="161">
        <v>0.117114189810168</v>
      </c>
      <c r="AQ283" s="161">
        <v>2.4258050698127601E-2</v>
      </c>
      <c r="AR283" s="161">
        <v>0.39960291205539</v>
      </c>
      <c r="AS283" s="161">
        <v>8.5558954495797604E-2</v>
      </c>
      <c r="AT283" s="161" t="s">
        <v>216</v>
      </c>
      <c r="AU283" s="161">
        <v>3.5100169260267898E-2</v>
      </c>
      <c r="AV283" s="161">
        <v>0.38368463105824802</v>
      </c>
      <c r="AW283" s="161">
        <v>8.5344938469001902E-2</v>
      </c>
      <c r="AX283" s="161">
        <v>9.9486940626609496E-2</v>
      </c>
      <c r="AY283" s="161">
        <v>6.4923553429478101E-2</v>
      </c>
      <c r="AZ283" s="161">
        <v>5.0756190959449802E-3</v>
      </c>
      <c r="BA283" s="161">
        <v>0.14074628377234399</v>
      </c>
      <c r="BB283" s="161" t="s">
        <v>216</v>
      </c>
      <c r="BC283" s="161">
        <v>9.5100836624319608E-3</v>
      </c>
      <c r="BD283" s="161">
        <v>7.1574979031012606E-2</v>
      </c>
      <c r="BE283" s="161">
        <v>7.5016307901341504E-3</v>
      </c>
      <c r="BF283" s="161" t="s">
        <v>216</v>
      </c>
      <c r="BG283" s="161">
        <v>5.14235913437373E-3</v>
      </c>
      <c r="BH283" s="161">
        <v>3.8540341449863999E-2</v>
      </c>
      <c r="BI283" s="161">
        <v>2.8021378285968401E-2</v>
      </c>
      <c r="BJ283" s="161">
        <v>0.13389899401330499</v>
      </c>
      <c r="BK283" s="161" t="s">
        <v>216</v>
      </c>
      <c r="BL283" s="161">
        <v>9.2737598905388199E-2</v>
      </c>
      <c r="BM283" s="161">
        <v>3.0642209432457101E-2</v>
      </c>
      <c r="BN283" s="161" t="s">
        <v>216</v>
      </c>
      <c r="BO283" s="161">
        <v>0.108572937096392</v>
      </c>
      <c r="BP283" s="161">
        <v>5.4657670061621901E-2</v>
      </c>
      <c r="BQ283" s="161" t="s">
        <v>216</v>
      </c>
      <c r="BR283" s="161" t="s">
        <v>216</v>
      </c>
      <c r="BS283" s="161">
        <v>8.4024570766613599E-2</v>
      </c>
      <c r="BT283" s="161">
        <v>4.2006910636746596E-3</v>
      </c>
    </row>
    <row r="284" spans="1:72" hidden="1">
      <c r="A284" s="99" t="s">
        <v>538</v>
      </c>
      <c r="B284" s="99" t="s">
        <v>539</v>
      </c>
      <c r="C284" s="98" t="s">
        <v>557</v>
      </c>
      <c r="D284" s="100" t="s">
        <v>558</v>
      </c>
      <c r="E284" s="98" t="s">
        <v>571</v>
      </c>
      <c r="F284" s="98" t="s">
        <v>572</v>
      </c>
      <c r="G284" s="161" t="s">
        <v>216</v>
      </c>
      <c r="H284" s="161">
        <v>5.8047131484988803E-3</v>
      </c>
      <c r="I284" s="161" t="s">
        <v>216</v>
      </c>
      <c r="J284" s="161">
        <v>6.4578826046160803E-2</v>
      </c>
      <c r="K284" s="161">
        <v>8.86752136812715E-2</v>
      </c>
      <c r="L284" s="161">
        <v>1.9163503473576499E-2</v>
      </c>
      <c r="M284" s="161">
        <v>2.9951945051288401E-2</v>
      </c>
      <c r="N284" s="161">
        <v>9.2375366580273705E-2</v>
      </c>
      <c r="O284" s="161" t="s">
        <v>216</v>
      </c>
      <c r="P284" s="161" t="s">
        <v>216</v>
      </c>
      <c r="Q284" s="161">
        <v>7.6608258365782098E-2</v>
      </c>
      <c r="R284" s="161" t="s">
        <v>216</v>
      </c>
      <c r="S284" s="161">
        <v>1.17929308204484E-2</v>
      </c>
      <c r="T284" s="161">
        <v>0.22913719941628899</v>
      </c>
      <c r="U284" s="161" t="s">
        <v>216</v>
      </c>
      <c r="V284" s="161">
        <v>0.27911789814072702</v>
      </c>
      <c r="W284" s="161">
        <v>0.133807015034905</v>
      </c>
      <c r="X284" s="161">
        <v>6.20031796810721E-2</v>
      </c>
      <c r="Y284" s="161">
        <v>0.12692986899811501</v>
      </c>
      <c r="Z284" s="161">
        <v>7.5587985256928794E-2</v>
      </c>
      <c r="AA284" s="161" t="s">
        <v>216</v>
      </c>
      <c r="AB284" s="161">
        <v>0.16506410255148299</v>
      </c>
      <c r="AC284" s="161">
        <v>4.5699391822692899E-2</v>
      </c>
      <c r="AD284" s="161">
        <v>0.102234045951913</v>
      </c>
      <c r="AE284" s="161">
        <v>0.11175289289210399</v>
      </c>
      <c r="AF284" s="161" t="s">
        <v>216</v>
      </c>
      <c r="AG284" s="161" t="s">
        <v>216</v>
      </c>
      <c r="AH284" s="161" t="s">
        <v>216</v>
      </c>
      <c r="AI284" s="161">
        <v>4.6329024325864797E-2</v>
      </c>
      <c r="AJ284" s="161">
        <v>4.4114139518367798E-3</v>
      </c>
      <c r="AK284" s="161">
        <v>8.6212244718679595E-2</v>
      </c>
      <c r="AL284" s="161">
        <v>0.10607766709477701</v>
      </c>
      <c r="AM284" s="161" t="s">
        <v>216</v>
      </c>
      <c r="AN284" s="161">
        <v>0.143886871019579</v>
      </c>
      <c r="AO284" s="161">
        <v>3.6600715235327302E-3</v>
      </c>
      <c r="AP284" s="161" t="s">
        <v>216</v>
      </c>
      <c r="AQ284" s="161" t="s">
        <v>216</v>
      </c>
      <c r="AR284" s="161">
        <v>6.0962726453592795E-4</v>
      </c>
      <c r="AS284" s="161" t="s">
        <v>216</v>
      </c>
      <c r="AT284" s="161">
        <v>0.28621942914149701</v>
      </c>
      <c r="AU284" s="161">
        <v>7.2298272492603594E-2</v>
      </c>
      <c r="AV284" s="161" t="s">
        <v>216</v>
      </c>
      <c r="AW284" s="161" t="s">
        <v>216</v>
      </c>
      <c r="AX284" s="161">
        <v>4.59980739122147E-2</v>
      </c>
      <c r="AY284" s="161">
        <v>1.8790044822391501E-2</v>
      </c>
      <c r="AZ284" s="161" t="s">
        <v>216</v>
      </c>
      <c r="BA284" s="161">
        <v>0.10775928325242699</v>
      </c>
      <c r="BB284" s="161" t="s">
        <v>216</v>
      </c>
      <c r="BC284" s="161" t="s">
        <v>216</v>
      </c>
      <c r="BD284" s="161">
        <v>2.8368794337109399E-2</v>
      </c>
      <c r="BE284" s="161" t="s">
        <v>216</v>
      </c>
      <c r="BF284" s="161">
        <v>7.1529745069918604E-2</v>
      </c>
      <c r="BG284" s="161" t="s">
        <v>216</v>
      </c>
      <c r="BH284" s="161">
        <v>0.23378474912675101</v>
      </c>
      <c r="BI284" s="161">
        <v>3.9161661284130199E-2</v>
      </c>
      <c r="BJ284" s="161">
        <v>0.23148555205490701</v>
      </c>
      <c r="BK284" s="161">
        <v>7.6393687138146898E-2</v>
      </c>
      <c r="BL284" s="161" t="s">
        <v>216</v>
      </c>
      <c r="BM284" s="161">
        <v>2.04624228086581E-2</v>
      </c>
      <c r="BN284" s="161" t="s">
        <v>216</v>
      </c>
      <c r="BO284" s="161" t="s">
        <v>216</v>
      </c>
      <c r="BP284" s="161" t="s">
        <v>216</v>
      </c>
      <c r="BQ284" s="161" t="s">
        <v>216</v>
      </c>
      <c r="BR284" s="161">
        <v>1.27453613359716E-2</v>
      </c>
      <c r="BS284" s="161" t="s">
        <v>216</v>
      </c>
      <c r="BT284" s="161" t="s">
        <v>216</v>
      </c>
    </row>
    <row r="285" spans="1:72" hidden="1">
      <c r="A285" s="99" t="s">
        <v>538</v>
      </c>
      <c r="B285" s="99" t="s">
        <v>539</v>
      </c>
      <c r="C285" s="98" t="s">
        <v>557</v>
      </c>
      <c r="D285" s="100" t="s">
        <v>558</v>
      </c>
      <c r="E285" s="98" t="s">
        <v>573</v>
      </c>
      <c r="F285" s="98" t="s">
        <v>574</v>
      </c>
      <c r="G285" s="161" t="s">
        <v>216</v>
      </c>
      <c r="H285" s="161" t="s">
        <v>216</v>
      </c>
      <c r="I285" s="161" t="s">
        <v>216</v>
      </c>
      <c r="J285" s="161" t="s">
        <v>216</v>
      </c>
      <c r="K285" s="161" t="s">
        <v>216</v>
      </c>
      <c r="L285" s="161" t="s">
        <v>216</v>
      </c>
      <c r="M285" s="161">
        <v>2.53292563181248E-3</v>
      </c>
      <c r="N285" s="161">
        <v>8.2640925402130999E-2</v>
      </c>
      <c r="O285" s="161" t="s">
        <v>216</v>
      </c>
      <c r="P285" s="161" t="s">
        <v>216</v>
      </c>
      <c r="Q285" s="161">
        <v>1.3382555210916199E-3</v>
      </c>
      <c r="R285" s="161">
        <v>4.50748975627931E-2</v>
      </c>
      <c r="S285" s="161" t="s">
        <v>216</v>
      </c>
      <c r="T285" s="161" t="s">
        <v>216</v>
      </c>
      <c r="U285" s="161">
        <v>5.6292436686109001E-3</v>
      </c>
      <c r="V285" s="161" t="s">
        <v>216</v>
      </c>
      <c r="W285" s="161" t="s">
        <v>216</v>
      </c>
      <c r="X285" s="161" t="s">
        <v>216</v>
      </c>
      <c r="Y285" s="161" t="s">
        <v>216</v>
      </c>
      <c r="Z285" s="161" t="s">
        <v>216</v>
      </c>
      <c r="AA285" s="161" t="s">
        <v>216</v>
      </c>
      <c r="AB285" s="161" t="s">
        <v>216</v>
      </c>
      <c r="AC285" s="161" t="s">
        <v>216</v>
      </c>
      <c r="AD285" s="161">
        <v>2.6692284891129802E-3</v>
      </c>
      <c r="AE285" s="161" t="s">
        <v>216</v>
      </c>
      <c r="AF285" s="161">
        <v>0.114782720715257</v>
      </c>
      <c r="AG285" s="161" t="s">
        <v>216</v>
      </c>
      <c r="AH285" s="161" t="s">
        <v>216</v>
      </c>
      <c r="AI285" s="161">
        <v>1.01259004025675E-2</v>
      </c>
      <c r="AJ285" s="161">
        <v>3.7065557426796597E-2</v>
      </c>
      <c r="AK285" s="161" t="s">
        <v>216</v>
      </c>
      <c r="AL285" s="161" t="s">
        <v>216</v>
      </c>
      <c r="AM285" s="161" t="s">
        <v>216</v>
      </c>
      <c r="AN285" s="161">
        <v>4.6409887740460301E-2</v>
      </c>
      <c r="AO285" s="161" t="s">
        <v>216</v>
      </c>
      <c r="AP285" s="161" t="s">
        <v>216</v>
      </c>
      <c r="AQ285" s="161" t="s">
        <v>216</v>
      </c>
      <c r="AR285" s="161" t="s">
        <v>216</v>
      </c>
      <c r="AS285" s="161" t="s">
        <v>216</v>
      </c>
      <c r="AT285" s="161" t="s">
        <v>216</v>
      </c>
      <c r="AU285" s="161" t="s">
        <v>216</v>
      </c>
      <c r="AV285" s="161" t="s">
        <v>216</v>
      </c>
      <c r="AW285" s="161" t="s">
        <v>216</v>
      </c>
      <c r="AX285" s="161" t="s">
        <v>216</v>
      </c>
      <c r="AY285" s="161" t="s">
        <v>216</v>
      </c>
      <c r="AZ285" s="161" t="s">
        <v>216</v>
      </c>
      <c r="BA285" s="161" t="s">
        <v>216</v>
      </c>
      <c r="BB285" s="161">
        <v>5.7930852462771402E-2</v>
      </c>
      <c r="BC285" s="161" t="s">
        <v>216</v>
      </c>
      <c r="BD285" s="161">
        <v>9.1402573563667405E-3</v>
      </c>
      <c r="BE285" s="161" t="s">
        <v>216</v>
      </c>
      <c r="BF285" s="161" t="s">
        <v>216</v>
      </c>
      <c r="BG285" s="161" t="s">
        <v>216</v>
      </c>
      <c r="BH285" s="161" t="s">
        <v>216</v>
      </c>
      <c r="BI285" s="161">
        <v>7.0574494493813394E-2</v>
      </c>
      <c r="BJ285" s="161" t="s">
        <v>216</v>
      </c>
      <c r="BK285" s="161">
        <v>3.76361143550955E-2</v>
      </c>
      <c r="BL285" s="161" t="s">
        <v>216</v>
      </c>
      <c r="BM285" s="161">
        <v>4.8239524190160601E-2</v>
      </c>
      <c r="BN285" s="161" t="s">
        <v>216</v>
      </c>
      <c r="BO285" s="161" t="s">
        <v>216</v>
      </c>
      <c r="BP285" s="161" t="s">
        <v>216</v>
      </c>
      <c r="BQ285" s="161" t="s">
        <v>216</v>
      </c>
      <c r="BR285" s="161">
        <v>5.4250848007213297E-3</v>
      </c>
      <c r="BS285" s="161" t="s">
        <v>216</v>
      </c>
      <c r="BT285" s="161">
        <v>1.31096864318389E-2</v>
      </c>
    </row>
    <row r="286" spans="1:72" hidden="1">
      <c r="A286" s="99" t="s">
        <v>538</v>
      </c>
      <c r="B286" s="99" t="s">
        <v>539</v>
      </c>
      <c r="C286" s="98" t="s">
        <v>557</v>
      </c>
      <c r="D286" s="100" t="s">
        <v>558</v>
      </c>
      <c r="E286" s="98" t="s">
        <v>575</v>
      </c>
      <c r="F286" s="98" t="s">
        <v>576</v>
      </c>
      <c r="G286" s="161">
        <v>3.5981703518228103E-2</v>
      </c>
      <c r="H286" s="161" t="s">
        <v>216</v>
      </c>
      <c r="I286" s="161" t="s">
        <v>216</v>
      </c>
      <c r="J286" s="161" t="s">
        <v>216</v>
      </c>
      <c r="K286" s="161" t="s">
        <v>216</v>
      </c>
      <c r="L286" s="161">
        <v>0.122940088670953</v>
      </c>
      <c r="M286" s="161" t="s">
        <v>216</v>
      </c>
      <c r="N286" s="161">
        <v>3.07917888600912E-2</v>
      </c>
      <c r="O286" s="161">
        <v>1.7701443532590799E-2</v>
      </c>
      <c r="P286" s="161" t="s">
        <v>216</v>
      </c>
      <c r="Q286" s="161">
        <v>2.2441738922031901E-3</v>
      </c>
      <c r="R286" s="161" t="s">
        <v>216</v>
      </c>
      <c r="S286" s="161">
        <v>7.97059933586634E-3</v>
      </c>
      <c r="T286" s="161">
        <v>4.5261669025901202E-2</v>
      </c>
      <c r="U286" s="161" t="s">
        <v>216</v>
      </c>
      <c r="V286" s="161">
        <v>3.1145344601465198E-3</v>
      </c>
      <c r="W286" s="161" t="s">
        <v>216</v>
      </c>
      <c r="X286" s="161" t="s">
        <v>216</v>
      </c>
      <c r="Y286" s="161" t="s">
        <v>216</v>
      </c>
      <c r="Z286" s="161">
        <v>1.50184188110728E-2</v>
      </c>
      <c r="AA286" s="161" t="s">
        <v>216</v>
      </c>
      <c r="AB286" s="161" t="s">
        <v>216</v>
      </c>
      <c r="AC286" s="161" t="s">
        <v>216</v>
      </c>
      <c r="AD286" s="161">
        <v>4.6196396561129303E-2</v>
      </c>
      <c r="AE286" s="161" t="s">
        <v>216</v>
      </c>
      <c r="AF286" s="161" t="s">
        <v>216</v>
      </c>
      <c r="AG286" s="161" t="s">
        <v>216</v>
      </c>
      <c r="AH286" s="161" t="s">
        <v>216</v>
      </c>
      <c r="AI286" s="161" t="s">
        <v>216</v>
      </c>
      <c r="AJ286" s="161">
        <v>5.2152241794072999E-3</v>
      </c>
      <c r="AK286" s="161">
        <v>4.3440848900116902E-2</v>
      </c>
      <c r="AL286" s="161" t="s">
        <v>216</v>
      </c>
      <c r="AM286" s="161">
        <v>2.4011030818222399E-2</v>
      </c>
      <c r="AN286" s="161">
        <v>8.2772639517277896E-2</v>
      </c>
      <c r="AO286" s="161">
        <v>0.111589475677237</v>
      </c>
      <c r="AP286" s="161">
        <v>4.8157153434308403E-2</v>
      </c>
      <c r="AQ286" s="161">
        <v>1.05749845949729E-2</v>
      </c>
      <c r="AR286" s="161" t="s">
        <v>216</v>
      </c>
      <c r="AS286" s="161" t="s">
        <v>216</v>
      </c>
      <c r="AT286" s="161" t="s">
        <v>216</v>
      </c>
      <c r="AU286" s="161">
        <v>3.2503340001572901E-3</v>
      </c>
      <c r="AV286" s="161">
        <v>8.3463222241303994E-2</v>
      </c>
      <c r="AW286" s="161" t="s">
        <v>216</v>
      </c>
      <c r="AX286" s="161">
        <v>5.3801144739071001E-2</v>
      </c>
      <c r="AY286" s="161" t="s">
        <v>216</v>
      </c>
      <c r="AZ286" s="161" t="s">
        <v>216</v>
      </c>
      <c r="BA286" s="161">
        <v>5.3260197945088503E-2</v>
      </c>
      <c r="BB286" s="161" t="s">
        <v>216</v>
      </c>
      <c r="BC286" s="161" t="s">
        <v>216</v>
      </c>
      <c r="BD286" s="161">
        <v>6.1674273891938899E-2</v>
      </c>
      <c r="BE286" s="161" t="s">
        <v>216</v>
      </c>
      <c r="BF286" s="161" t="s">
        <v>216</v>
      </c>
      <c r="BG286" s="161" t="s">
        <v>216</v>
      </c>
      <c r="BH286" s="161" t="s">
        <v>216</v>
      </c>
      <c r="BI286" s="161" t="s">
        <v>216</v>
      </c>
      <c r="BJ286" s="161">
        <v>0.18728992550742499</v>
      </c>
      <c r="BK286" s="161" t="s">
        <v>216</v>
      </c>
      <c r="BL286" s="161">
        <v>0.13496164748450601</v>
      </c>
      <c r="BM286" s="161">
        <v>7.9997068652484696E-2</v>
      </c>
      <c r="BN286" s="161" t="s">
        <v>216</v>
      </c>
      <c r="BO286" s="161" t="s">
        <v>216</v>
      </c>
      <c r="BP286" s="161" t="s">
        <v>216</v>
      </c>
      <c r="BQ286" s="161">
        <v>9.5977864387654599E-2</v>
      </c>
      <c r="BR286" s="161" t="s">
        <v>216</v>
      </c>
      <c r="BS286" s="161" t="s">
        <v>216</v>
      </c>
      <c r="BT286" s="161" t="s">
        <v>216</v>
      </c>
    </row>
    <row r="287" spans="1:72" hidden="1">
      <c r="A287" s="99" t="s">
        <v>577</v>
      </c>
      <c r="B287" s="99" t="s">
        <v>578</v>
      </c>
      <c r="C287" s="98" t="s">
        <v>579</v>
      </c>
      <c r="D287" s="100" t="s">
        <v>580</v>
      </c>
      <c r="E287" s="98" t="s">
        <v>336</v>
      </c>
      <c r="F287" s="98" t="s">
        <v>337</v>
      </c>
      <c r="G287" s="161">
        <v>0.68322343094944005</v>
      </c>
      <c r="H287" s="161">
        <v>0.28172575440305597</v>
      </c>
      <c r="I287" s="161">
        <v>0.48180663942156599</v>
      </c>
      <c r="J287" s="161">
        <v>0.43795615521937398</v>
      </c>
      <c r="K287" s="161">
        <v>0.46069468725962598</v>
      </c>
      <c r="L287" s="161">
        <v>0.77553299681303201</v>
      </c>
      <c r="M287" s="161">
        <v>0.76062763007944401</v>
      </c>
      <c r="N287" s="161">
        <v>0.85557417492423105</v>
      </c>
      <c r="O287" s="161">
        <v>0.92844222615180205</v>
      </c>
      <c r="P287" s="161">
        <v>0.39665511776003198</v>
      </c>
      <c r="Q287" s="161">
        <v>0.72211798194454402</v>
      </c>
      <c r="R287" s="161">
        <v>0.68436700937933503</v>
      </c>
      <c r="S287" s="161">
        <v>0.19277469903262001</v>
      </c>
      <c r="T287" s="161">
        <v>0.89075115340869004</v>
      </c>
      <c r="U287" s="161">
        <v>0.47852747957449299</v>
      </c>
      <c r="V287" s="161">
        <v>0.91808558246857297</v>
      </c>
      <c r="W287" s="161">
        <v>0.54775330482598705</v>
      </c>
      <c r="X287" s="161">
        <v>0.982539866392247</v>
      </c>
      <c r="Y287" s="161">
        <v>0.52497465823374001</v>
      </c>
      <c r="Z287" s="161">
        <v>0.79130330994535203</v>
      </c>
      <c r="AA287" s="161">
        <v>0.88068288472482703</v>
      </c>
      <c r="AB287" s="161">
        <v>0.84400483396621195</v>
      </c>
      <c r="AC287" s="161">
        <v>0.75489609223503396</v>
      </c>
      <c r="AD287" s="161">
        <v>0.72652308641694696</v>
      </c>
      <c r="AE287" s="161">
        <v>0.95730030839416502</v>
      </c>
      <c r="AF287" s="161">
        <v>0.71220207677953395</v>
      </c>
      <c r="AG287" s="161">
        <v>0.64485025966952703</v>
      </c>
      <c r="AH287" s="161">
        <v>0.692335004499673</v>
      </c>
      <c r="AI287" s="161">
        <v>0.84347084610874201</v>
      </c>
      <c r="AJ287" s="161">
        <v>0.34799455068443702</v>
      </c>
      <c r="AK287" s="161">
        <v>0.59261989739477905</v>
      </c>
      <c r="AL287" s="161">
        <v>0.81252013311457705</v>
      </c>
      <c r="AM287" s="161">
        <v>0.57566711718344199</v>
      </c>
      <c r="AN287" s="161">
        <v>0.63144737090153502</v>
      </c>
      <c r="AO287" s="161">
        <v>0.702205022025568</v>
      </c>
      <c r="AP287" s="161">
        <v>0.56779249677823496</v>
      </c>
      <c r="AQ287" s="161">
        <v>0.80166915394871296</v>
      </c>
      <c r="AR287" s="161">
        <v>0.50304414993808699</v>
      </c>
      <c r="AS287" s="161">
        <v>0.374765277481518</v>
      </c>
      <c r="AT287" s="161">
        <v>0.44275739898505401</v>
      </c>
      <c r="AU287" s="161">
        <v>0.34393410368474098</v>
      </c>
      <c r="AV287" s="161">
        <v>0.65875140233782103</v>
      </c>
      <c r="AW287" s="161">
        <v>0.30083312179114602</v>
      </c>
      <c r="AX287" s="161">
        <v>0.28213382199551701</v>
      </c>
      <c r="AY287" s="161">
        <v>0.52419521014374804</v>
      </c>
      <c r="AZ287" s="161">
        <v>0.443162127054882</v>
      </c>
      <c r="BA287" s="161">
        <v>0.83171001803778499</v>
      </c>
      <c r="BB287" s="161">
        <v>0.41184972949049298</v>
      </c>
      <c r="BC287" s="161">
        <v>0.55960897123243802</v>
      </c>
      <c r="BD287" s="161">
        <v>0.74814678106535104</v>
      </c>
      <c r="BE287" s="161">
        <v>0.61759349858493895</v>
      </c>
      <c r="BF287" s="161">
        <v>0.68471993916037499</v>
      </c>
      <c r="BG287" s="161">
        <v>0.68784901519305197</v>
      </c>
      <c r="BH287" s="161">
        <v>0.49541898623984498</v>
      </c>
      <c r="BI287" s="161">
        <v>0.41016442851823198</v>
      </c>
      <c r="BJ287" s="161">
        <v>0.89646088953023695</v>
      </c>
      <c r="BK287" s="161">
        <v>0.34828107491802601</v>
      </c>
      <c r="BL287" s="161">
        <v>0.54951218909371502</v>
      </c>
      <c r="BM287" s="161">
        <v>0.65487521599451204</v>
      </c>
      <c r="BN287" s="161">
        <v>0.570180672400456</v>
      </c>
      <c r="BO287" s="161">
        <v>0.72018784701332705</v>
      </c>
      <c r="BP287" s="161">
        <v>0.71089345660593495</v>
      </c>
      <c r="BQ287" s="161">
        <v>0.59007215619933095</v>
      </c>
      <c r="BR287" s="161">
        <v>1</v>
      </c>
      <c r="BS287" s="161">
        <v>0.40585813929062398</v>
      </c>
      <c r="BT287" s="161">
        <v>0.13169818071598999</v>
      </c>
    </row>
    <row r="288" spans="1:72" hidden="1">
      <c r="A288" s="99" t="s">
        <v>577</v>
      </c>
      <c r="B288" s="99" t="s">
        <v>578</v>
      </c>
      <c r="C288" s="98" t="s">
        <v>579</v>
      </c>
      <c r="D288" s="100" t="s">
        <v>580</v>
      </c>
      <c r="E288" s="98" t="s">
        <v>339</v>
      </c>
      <c r="F288" s="98" t="s">
        <v>340</v>
      </c>
      <c r="G288" s="161">
        <v>0.31677656905056001</v>
      </c>
      <c r="H288" s="161">
        <v>0.71827424559694397</v>
      </c>
      <c r="I288" s="161">
        <v>0.51819336057843401</v>
      </c>
      <c r="J288" s="161">
        <v>0.56204384478062597</v>
      </c>
      <c r="K288" s="161">
        <v>0.53930531274037397</v>
      </c>
      <c r="L288" s="161">
        <v>0.22446700318696799</v>
      </c>
      <c r="M288" s="161">
        <v>0.23937236992055599</v>
      </c>
      <c r="N288" s="161">
        <v>0.14442582507576901</v>
      </c>
      <c r="O288" s="161">
        <v>7.1557773848198003E-2</v>
      </c>
      <c r="P288" s="161">
        <v>0.60334488223996796</v>
      </c>
      <c r="Q288" s="161">
        <v>0.27788201805545598</v>
      </c>
      <c r="R288" s="161">
        <v>0.31563299062066402</v>
      </c>
      <c r="S288" s="161">
        <v>0.80722530096737999</v>
      </c>
      <c r="T288" s="161">
        <v>0.10924884659131</v>
      </c>
      <c r="U288" s="161">
        <v>0.52147252042550696</v>
      </c>
      <c r="V288" s="161">
        <v>8.1914417531427197E-2</v>
      </c>
      <c r="W288" s="161">
        <v>0.452246695174013</v>
      </c>
      <c r="X288" s="161">
        <v>1.7460133607753201E-2</v>
      </c>
      <c r="Y288" s="161">
        <v>0.47502534176625999</v>
      </c>
      <c r="Z288" s="161">
        <v>0.208696690054648</v>
      </c>
      <c r="AA288" s="161">
        <v>0.119317115275173</v>
      </c>
      <c r="AB288" s="161">
        <v>0.15599516603378799</v>
      </c>
      <c r="AC288" s="161">
        <v>0.24510390776496599</v>
      </c>
      <c r="AD288" s="161">
        <v>0.27347691358305298</v>
      </c>
      <c r="AE288" s="161">
        <v>4.2699691605834401E-2</v>
      </c>
      <c r="AF288" s="161">
        <v>0.28779792322046599</v>
      </c>
      <c r="AG288" s="161">
        <v>0.35514974033047297</v>
      </c>
      <c r="AH288" s="161">
        <v>0.307664995500327</v>
      </c>
      <c r="AI288" s="161">
        <v>0.15652915389125699</v>
      </c>
      <c r="AJ288" s="161">
        <v>0.65200544931556303</v>
      </c>
      <c r="AK288" s="161">
        <v>0.40738010260522101</v>
      </c>
      <c r="AL288" s="161">
        <v>0.18747986688542301</v>
      </c>
      <c r="AM288" s="161">
        <v>0.42433288281655801</v>
      </c>
      <c r="AN288" s="161">
        <v>0.36855262909846498</v>
      </c>
      <c r="AO288" s="161">
        <v>0.297794977974432</v>
      </c>
      <c r="AP288" s="161">
        <v>0.43220750322176499</v>
      </c>
      <c r="AQ288" s="161">
        <v>0.19833084605128701</v>
      </c>
      <c r="AR288" s="161">
        <v>0.49695585006191301</v>
      </c>
      <c r="AS288" s="161">
        <v>0.625234722518482</v>
      </c>
      <c r="AT288" s="161">
        <v>0.55724260101494605</v>
      </c>
      <c r="AU288" s="161">
        <v>0.65606589631525902</v>
      </c>
      <c r="AV288" s="161">
        <v>0.34124859766217902</v>
      </c>
      <c r="AW288" s="161">
        <v>0.69916687820885404</v>
      </c>
      <c r="AX288" s="161">
        <v>0.71786617800448305</v>
      </c>
      <c r="AY288" s="161">
        <v>0.47580478985625202</v>
      </c>
      <c r="AZ288" s="161">
        <v>0.556837872945118</v>
      </c>
      <c r="BA288" s="161">
        <v>0.16828998196221501</v>
      </c>
      <c r="BB288" s="161">
        <v>0.58815027050950697</v>
      </c>
      <c r="BC288" s="161">
        <v>0.44039102876756198</v>
      </c>
      <c r="BD288" s="161">
        <v>0.25185321893464901</v>
      </c>
      <c r="BE288" s="161">
        <v>0.382406501415061</v>
      </c>
      <c r="BF288" s="161">
        <v>0.31528006083962501</v>
      </c>
      <c r="BG288" s="161">
        <v>0.31215098480694797</v>
      </c>
      <c r="BH288" s="161">
        <v>0.50458101376015496</v>
      </c>
      <c r="BI288" s="161">
        <v>0.58983557148176802</v>
      </c>
      <c r="BJ288" s="161">
        <v>0.103539110469763</v>
      </c>
      <c r="BK288" s="161">
        <v>0.65171892508197404</v>
      </c>
      <c r="BL288" s="161">
        <v>0.45048781090628398</v>
      </c>
      <c r="BM288" s="161">
        <v>0.34512478400548802</v>
      </c>
      <c r="BN288" s="161">
        <v>0.429819327599544</v>
      </c>
      <c r="BO288" s="161">
        <v>0.279812152986673</v>
      </c>
      <c r="BP288" s="161">
        <v>0.289106543394065</v>
      </c>
      <c r="BQ288" s="161">
        <v>0.40992784380066999</v>
      </c>
      <c r="BR288" s="161" t="s">
        <v>216</v>
      </c>
      <c r="BS288" s="161">
        <v>0.59414186070937602</v>
      </c>
      <c r="BT288" s="161">
        <v>0.86830181928400996</v>
      </c>
    </row>
    <row r="289" spans="1:72" hidden="1">
      <c r="A289" s="99" t="s">
        <v>577</v>
      </c>
      <c r="B289" s="99" t="s">
        <v>578</v>
      </c>
      <c r="C289" s="98" t="s">
        <v>581</v>
      </c>
      <c r="D289" s="100" t="s">
        <v>582</v>
      </c>
      <c r="E289" s="98" t="s">
        <v>583</v>
      </c>
      <c r="F289" s="98" t="s">
        <v>584</v>
      </c>
      <c r="G289" s="161">
        <v>7.4939378983426799E-2</v>
      </c>
      <c r="H289" s="161">
        <v>0</v>
      </c>
      <c r="I289" s="161">
        <v>1.9876651926110701E-2</v>
      </c>
      <c r="J289" s="161">
        <v>6.2664323610800099E-2</v>
      </c>
      <c r="K289" s="161">
        <v>0</v>
      </c>
      <c r="L289" s="161">
        <v>0</v>
      </c>
      <c r="M289" s="161">
        <v>4.7152189217884603E-2</v>
      </c>
      <c r="N289" s="161">
        <v>1.11022302462516E-16</v>
      </c>
      <c r="O289" s="161">
        <v>0</v>
      </c>
      <c r="P289" s="161">
        <v>1.11022302462516E-16</v>
      </c>
      <c r="Q289" s="161">
        <v>0.148065705616129</v>
      </c>
      <c r="R289" s="161">
        <v>0</v>
      </c>
      <c r="S289" s="161">
        <v>2.3409701320116802E-3</v>
      </c>
      <c r="T289" s="161">
        <v>0</v>
      </c>
      <c r="U289" s="161">
        <v>0</v>
      </c>
      <c r="V289" s="161">
        <v>0.19563878819772601</v>
      </c>
      <c r="W289" s="161">
        <v>0</v>
      </c>
      <c r="X289" s="161" t="s">
        <v>216</v>
      </c>
      <c r="Y289" s="161">
        <v>8.1725309264588E-2</v>
      </c>
      <c r="Z289" s="161">
        <v>0</v>
      </c>
      <c r="AA289" s="161">
        <v>0</v>
      </c>
      <c r="AB289" s="161">
        <v>0</v>
      </c>
      <c r="AC289" s="161">
        <v>7.9846869013865104E-2</v>
      </c>
      <c r="AD289" s="161">
        <v>7.3067405070275898E-2</v>
      </c>
      <c r="AE289" s="161">
        <v>0</v>
      </c>
      <c r="AF289" s="161">
        <v>1.00365105021391E-2</v>
      </c>
      <c r="AG289" s="161">
        <v>2.4709659321785499E-2</v>
      </c>
      <c r="AH289" s="161">
        <v>1.4056225573373901E-2</v>
      </c>
      <c r="AI289" s="161">
        <v>9.5913226170440593E-3</v>
      </c>
      <c r="AJ289" s="161">
        <v>2.22640401517601E-2</v>
      </c>
      <c r="AK289" s="161">
        <v>1.11022302462516E-16</v>
      </c>
      <c r="AL289" s="161">
        <v>2.1466473692692702E-2</v>
      </c>
      <c r="AM289" s="161">
        <v>0</v>
      </c>
      <c r="AN289" s="161">
        <v>6.1212965200907899E-3</v>
      </c>
      <c r="AO289" s="161">
        <v>0</v>
      </c>
      <c r="AP289" s="161">
        <v>0</v>
      </c>
      <c r="AQ289" s="161">
        <v>1.7624974324954801E-2</v>
      </c>
      <c r="AR289" s="161">
        <v>0</v>
      </c>
      <c r="AS289" s="161">
        <v>0</v>
      </c>
      <c r="AT289" s="161">
        <v>0</v>
      </c>
      <c r="AU289" s="161">
        <v>0.118372523012055</v>
      </c>
      <c r="AV289" s="161">
        <v>0</v>
      </c>
      <c r="AW289" s="161">
        <v>0</v>
      </c>
      <c r="AX289" s="161">
        <v>2.81140451261753E-2</v>
      </c>
      <c r="AY289" s="161">
        <v>0</v>
      </c>
      <c r="AZ289" s="161">
        <v>0</v>
      </c>
      <c r="BA289" s="161">
        <v>0</v>
      </c>
      <c r="BB289" s="161">
        <v>0.121771307427866</v>
      </c>
      <c r="BC289" s="161">
        <v>2.38864940819478E-2</v>
      </c>
      <c r="BD289" s="161">
        <v>4.47701290982064E-2</v>
      </c>
      <c r="BE289" s="161">
        <v>0</v>
      </c>
      <c r="BF289" s="161">
        <v>0</v>
      </c>
      <c r="BG289" s="161">
        <v>1.2077107587695E-2</v>
      </c>
      <c r="BH289" s="161">
        <v>6.9051445196164796E-2</v>
      </c>
      <c r="BI289" s="161">
        <v>7.0541295209758798E-2</v>
      </c>
      <c r="BJ289" s="161">
        <v>0</v>
      </c>
      <c r="BK289" s="161">
        <v>0</v>
      </c>
      <c r="BL289" s="161">
        <v>0</v>
      </c>
      <c r="BM289" s="161">
        <v>6.1282166328101302E-2</v>
      </c>
      <c r="BN289" s="161">
        <v>5.2985693047451203E-2</v>
      </c>
      <c r="BO289" s="161">
        <v>0</v>
      </c>
      <c r="BP289" s="161">
        <v>0</v>
      </c>
      <c r="BQ289" s="161">
        <v>0</v>
      </c>
      <c r="BR289" s="161" t="s">
        <v>216</v>
      </c>
      <c r="BS289" s="161">
        <v>1.2096816742511099E-2</v>
      </c>
      <c r="BT289" s="161">
        <v>3.5965951791397097E-2</v>
      </c>
    </row>
    <row r="290" spans="1:72" hidden="1">
      <c r="A290" s="99" t="s">
        <v>577</v>
      </c>
      <c r="B290" s="99" t="s">
        <v>578</v>
      </c>
      <c r="C290" s="98" t="s">
        <v>581</v>
      </c>
      <c r="D290" s="100" t="s">
        <v>582</v>
      </c>
      <c r="E290" s="98" t="s">
        <v>585</v>
      </c>
      <c r="F290" s="98" t="s">
        <v>586</v>
      </c>
      <c r="G290" s="161">
        <v>0.25002786711265002</v>
      </c>
      <c r="H290" s="161">
        <v>0.38159836331872199</v>
      </c>
      <c r="I290" s="161">
        <v>0.20821051005097299</v>
      </c>
      <c r="J290" s="161">
        <v>0.11736424971012099</v>
      </c>
      <c r="K290" s="161">
        <v>0.43149305555325901</v>
      </c>
      <c r="L290" s="161">
        <v>0.32401665018683801</v>
      </c>
      <c r="M290" s="161">
        <v>0.14095175728061701</v>
      </c>
      <c r="N290" s="161">
        <v>1.11022302462516E-16</v>
      </c>
      <c r="O290" s="161">
        <v>0</v>
      </c>
      <c r="P290" s="161">
        <v>0.16410695261104</v>
      </c>
      <c r="Q290" s="161">
        <v>0.34052109669761998</v>
      </c>
      <c r="R290" s="161">
        <v>0.22867152083943501</v>
      </c>
      <c r="S290" s="161">
        <v>0.45608405774822303</v>
      </c>
      <c r="T290" s="161">
        <v>0</v>
      </c>
      <c r="U290" s="161">
        <v>0.15415229077227</v>
      </c>
      <c r="V290" s="161">
        <v>0.188638450409266</v>
      </c>
      <c r="W290" s="161">
        <v>3.2565184676026003E-2</v>
      </c>
      <c r="X290" s="161" t="s">
        <v>216</v>
      </c>
      <c r="Y290" s="161">
        <v>0.23013848669006501</v>
      </c>
      <c r="Z290" s="161">
        <v>0.26490048974265701</v>
      </c>
      <c r="AA290" s="161">
        <v>0</v>
      </c>
      <c r="AB290" s="161">
        <v>0</v>
      </c>
      <c r="AC290" s="161">
        <v>0.12462973074138101</v>
      </c>
      <c r="AD290" s="161">
        <v>8.7457812651021205E-2</v>
      </c>
      <c r="AE290" s="161">
        <v>0</v>
      </c>
      <c r="AF290" s="161">
        <v>0.175911276071093</v>
      </c>
      <c r="AG290" s="161">
        <v>0.352004770316104</v>
      </c>
      <c r="AH290" s="161">
        <v>0.243658304231199</v>
      </c>
      <c r="AI290" s="161">
        <v>0.18028955075556499</v>
      </c>
      <c r="AJ290" s="161">
        <v>0.33471753020448503</v>
      </c>
      <c r="AK290" s="161">
        <v>1.11022302462516E-16</v>
      </c>
      <c r="AL290" s="161">
        <v>4.05209840341735E-2</v>
      </c>
      <c r="AM290" s="161">
        <v>1.7179274032574299E-2</v>
      </c>
      <c r="AN290" s="161">
        <v>0.30716418297197401</v>
      </c>
      <c r="AO290" s="161">
        <v>7.7348252168993006E-2</v>
      </c>
      <c r="AP290" s="161">
        <v>8.9687185869230204E-2</v>
      </c>
      <c r="AQ290" s="161">
        <v>0.28443949485868703</v>
      </c>
      <c r="AR290" s="161">
        <v>0.64247864593637305</v>
      </c>
      <c r="AS290" s="161">
        <v>0.36672202378669899</v>
      </c>
      <c r="AT290" s="161">
        <v>0.205604465306926</v>
      </c>
      <c r="AU290" s="161">
        <v>0.435751230526497</v>
      </c>
      <c r="AV290" s="161">
        <v>0.171259174530842</v>
      </c>
      <c r="AW290" s="161">
        <v>0.274322647471407</v>
      </c>
      <c r="AX290" s="161">
        <v>3.20192015313727E-2</v>
      </c>
      <c r="AY290" s="161">
        <v>0.41662232665556997</v>
      </c>
      <c r="AZ290" s="161">
        <v>0.37507044257669397</v>
      </c>
      <c r="BA290" s="161">
        <v>9.0978380991417501E-2</v>
      </c>
      <c r="BB290" s="161">
        <v>0.32546582639826299</v>
      </c>
      <c r="BC290" s="161">
        <v>0.24415826772198401</v>
      </c>
      <c r="BD290" s="161">
        <v>2.1419828652284999E-2</v>
      </c>
      <c r="BE290" s="161">
        <v>0.32601652531473901</v>
      </c>
      <c r="BF290" s="161">
        <v>0.17277167274503899</v>
      </c>
      <c r="BG290" s="161">
        <v>0.115710123917014</v>
      </c>
      <c r="BH290" s="161">
        <v>0.28813339935638199</v>
      </c>
      <c r="BI290" s="161">
        <v>9.3668952953111798E-2</v>
      </c>
      <c r="BJ290" s="161">
        <v>0</v>
      </c>
      <c r="BK290" s="161">
        <v>0.43470469282797097</v>
      </c>
      <c r="BL290" s="161">
        <v>0.13671401695045601</v>
      </c>
      <c r="BM290" s="161">
        <v>0.27514316748996198</v>
      </c>
      <c r="BN290" s="161">
        <v>4.3756917213107101E-2</v>
      </c>
      <c r="BO290" s="161">
        <v>0.30784547591713102</v>
      </c>
      <c r="BP290" s="161">
        <v>0.18168870884056801</v>
      </c>
      <c r="BQ290" s="161">
        <v>2.8947934155134001E-2</v>
      </c>
      <c r="BR290" s="161" t="s">
        <v>216</v>
      </c>
      <c r="BS290" s="161">
        <v>0.53561961234488698</v>
      </c>
      <c r="BT290" s="161">
        <v>0.29754553645424803</v>
      </c>
    </row>
    <row r="291" spans="1:72" hidden="1">
      <c r="A291" s="99" t="s">
        <v>577</v>
      </c>
      <c r="B291" s="99" t="s">
        <v>578</v>
      </c>
      <c r="C291" s="98" t="s">
        <v>581</v>
      </c>
      <c r="D291" s="100" t="s">
        <v>582</v>
      </c>
      <c r="E291" s="98" t="s">
        <v>587</v>
      </c>
      <c r="F291" s="98" t="s">
        <v>588</v>
      </c>
      <c r="G291" s="161">
        <v>0.158150954912326</v>
      </c>
      <c r="H291" s="161">
        <v>7.0110290788921795E-2</v>
      </c>
      <c r="I291" s="161">
        <v>2.4111924999761099E-3</v>
      </c>
      <c r="J291" s="161">
        <v>7.7634475901703401E-2</v>
      </c>
      <c r="K291" s="161">
        <v>1.7386363636721601E-2</v>
      </c>
      <c r="L291" s="161">
        <v>0.13410820580716001</v>
      </c>
      <c r="M291" s="161">
        <v>0.52202107074400605</v>
      </c>
      <c r="N291" s="161">
        <v>1.11022302462516E-16</v>
      </c>
      <c r="O291" s="161">
        <v>1.56299279710863E-2</v>
      </c>
      <c r="P291" s="161">
        <v>1.11022302462516E-16</v>
      </c>
      <c r="Q291" s="161">
        <v>0.162586409438541</v>
      </c>
      <c r="R291" s="161">
        <v>3.19451448724676E-2</v>
      </c>
      <c r="S291" s="161">
        <v>0</v>
      </c>
      <c r="T291" s="161">
        <v>0</v>
      </c>
      <c r="U291" s="161">
        <v>2.1212201264112902E-2</v>
      </c>
      <c r="V291" s="161">
        <v>0</v>
      </c>
      <c r="W291" s="161">
        <v>0</v>
      </c>
      <c r="X291" s="161" t="s">
        <v>216</v>
      </c>
      <c r="Y291" s="161">
        <v>5.7955825928927798E-2</v>
      </c>
      <c r="Z291" s="161">
        <v>0.620831008806493</v>
      </c>
      <c r="AA291" s="161">
        <v>0.13327177594512199</v>
      </c>
      <c r="AB291" s="161">
        <v>3.8584637266260699E-2</v>
      </c>
      <c r="AC291" s="161">
        <v>1.11022302462516E-16</v>
      </c>
      <c r="AD291" s="161">
        <v>4.2965195568090697E-3</v>
      </c>
      <c r="AE291" s="161">
        <v>0</v>
      </c>
      <c r="AF291" s="161">
        <v>0.10810932608785601</v>
      </c>
      <c r="AG291" s="161">
        <v>0.34955043317671203</v>
      </c>
      <c r="AH291" s="161">
        <v>0</v>
      </c>
      <c r="AI291" s="161">
        <v>0.19259929924918101</v>
      </c>
      <c r="AJ291" s="161">
        <v>7.94736563906423E-2</v>
      </c>
      <c r="AK291" s="161">
        <v>1.11022302462516E-16</v>
      </c>
      <c r="AL291" s="161">
        <v>0</v>
      </c>
      <c r="AM291" s="161">
        <v>0</v>
      </c>
      <c r="AN291" s="161">
        <v>5.0126481775478599E-2</v>
      </c>
      <c r="AO291" s="161">
        <v>0</v>
      </c>
      <c r="AP291" s="161">
        <v>6.0170824068657397E-2</v>
      </c>
      <c r="AQ291" s="161">
        <v>1.11022302462516E-16</v>
      </c>
      <c r="AR291" s="161">
        <v>1.2300219574556499E-3</v>
      </c>
      <c r="AS291" s="161">
        <v>3.49293229783268E-2</v>
      </c>
      <c r="AT291" s="161">
        <v>2.7594435833892199E-2</v>
      </c>
      <c r="AU291" s="161">
        <v>2.6554985499193499E-2</v>
      </c>
      <c r="AV291" s="161">
        <v>2.5104541241431001E-2</v>
      </c>
      <c r="AW291" s="161">
        <v>5.8869681942024998E-3</v>
      </c>
      <c r="AX291" s="161">
        <v>0.105960014815019</v>
      </c>
      <c r="AY291" s="161">
        <v>1.8205308188245301E-2</v>
      </c>
      <c r="AZ291" s="161">
        <v>0</v>
      </c>
      <c r="BA291" s="161">
        <v>0.35824149203282701</v>
      </c>
      <c r="BB291" s="161">
        <v>8.3887657049264694E-2</v>
      </c>
      <c r="BC291" s="161">
        <v>0.217742489138634</v>
      </c>
      <c r="BD291" s="161">
        <v>1.3871889016003801E-2</v>
      </c>
      <c r="BE291" s="161">
        <v>4.55896209325167E-2</v>
      </c>
      <c r="BF291" s="161">
        <v>0</v>
      </c>
      <c r="BG291" s="161">
        <v>8.4452241435230599E-2</v>
      </c>
      <c r="BH291" s="161">
        <v>7.7080682899728099E-3</v>
      </c>
      <c r="BI291" s="161">
        <v>5.8296068478664698E-2</v>
      </c>
      <c r="BJ291" s="161">
        <v>0</v>
      </c>
      <c r="BK291" s="161">
        <v>1.8933815754273301E-3</v>
      </c>
      <c r="BL291" s="161">
        <v>5.3266159864563602E-2</v>
      </c>
      <c r="BM291" s="161">
        <v>6.6914996682259698E-2</v>
      </c>
      <c r="BN291" s="161">
        <v>0.116774183053569</v>
      </c>
      <c r="BO291" s="161">
        <v>0</v>
      </c>
      <c r="BP291" s="161">
        <v>7.5459121518896305E-2</v>
      </c>
      <c r="BQ291" s="161">
        <v>0</v>
      </c>
      <c r="BR291" s="161" t="s">
        <v>216</v>
      </c>
      <c r="BS291" s="161">
        <v>5.1243929667793099E-2</v>
      </c>
      <c r="BT291" s="161">
        <v>5.8141382430807999E-2</v>
      </c>
    </row>
    <row r="292" spans="1:72" hidden="1">
      <c r="A292" s="99" t="s">
        <v>577</v>
      </c>
      <c r="B292" s="99" t="s">
        <v>578</v>
      </c>
      <c r="C292" s="98" t="s">
        <v>581</v>
      </c>
      <c r="D292" s="100" t="s">
        <v>582</v>
      </c>
      <c r="E292" s="98" t="s">
        <v>589</v>
      </c>
      <c r="F292" s="98" t="s">
        <v>590</v>
      </c>
      <c r="G292" s="161">
        <v>0.158150954912326</v>
      </c>
      <c r="H292" s="161">
        <v>1.46298061913257E-2</v>
      </c>
      <c r="I292" s="161">
        <v>6.04960137419322E-4</v>
      </c>
      <c r="J292" s="161">
        <v>9.2089350362583797E-2</v>
      </c>
      <c r="K292" s="161">
        <v>1.55460858566469E-2</v>
      </c>
      <c r="L292" s="161">
        <v>0</v>
      </c>
      <c r="M292" s="161">
        <v>8.8728590878012201E-2</v>
      </c>
      <c r="N292" s="161">
        <v>1.11022302462516E-16</v>
      </c>
      <c r="O292" s="161">
        <v>0</v>
      </c>
      <c r="P292" s="161">
        <v>0.200401034239685</v>
      </c>
      <c r="Q292" s="161">
        <v>8.7192147233639699E-4</v>
      </c>
      <c r="R292" s="161">
        <v>2.9463650844127401E-2</v>
      </c>
      <c r="S292" s="161">
        <v>0.16741480131685599</v>
      </c>
      <c r="T292" s="161">
        <v>0</v>
      </c>
      <c r="U292" s="161">
        <v>0.107068823097099</v>
      </c>
      <c r="V292" s="161">
        <v>0</v>
      </c>
      <c r="W292" s="161">
        <v>3.2094794730580301E-2</v>
      </c>
      <c r="X292" s="161" t="s">
        <v>216</v>
      </c>
      <c r="Y292" s="161">
        <v>9.9196248088720004E-2</v>
      </c>
      <c r="Z292" s="161">
        <v>0.24669869796086699</v>
      </c>
      <c r="AA292" s="161">
        <v>0.20837180670665001</v>
      </c>
      <c r="AB292" s="161">
        <v>3.8584637266260699E-2</v>
      </c>
      <c r="AC292" s="161">
        <v>3.4340835270601403E-2</v>
      </c>
      <c r="AD292" s="161">
        <v>0.141772101221945</v>
      </c>
      <c r="AE292" s="161">
        <v>0.33333333333333298</v>
      </c>
      <c r="AF292" s="161">
        <v>0</v>
      </c>
      <c r="AG292" s="161">
        <v>1.2505074006124099E-2</v>
      </c>
      <c r="AH292" s="161">
        <v>7.5533711479328303E-2</v>
      </c>
      <c r="AI292" s="161">
        <v>0.37288885000474598</v>
      </c>
      <c r="AJ292" s="161">
        <v>7.7967032512424594E-2</v>
      </c>
      <c r="AK292" s="161">
        <v>2.04357796615997E-2</v>
      </c>
      <c r="AL292" s="161">
        <v>0</v>
      </c>
      <c r="AM292" s="161">
        <v>8.4930316853230395E-2</v>
      </c>
      <c r="AN292" s="161">
        <v>1.2101706710392001E-2</v>
      </c>
      <c r="AO292" s="161">
        <v>1.1760703488940399E-2</v>
      </c>
      <c r="AP292" s="161">
        <v>6.7053129127383704E-2</v>
      </c>
      <c r="AQ292" s="161">
        <v>0.103163470994985</v>
      </c>
      <c r="AR292" s="161">
        <v>0</v>
      </c>
      <c r="AS292" s="161">
        <v>0</v>
      </c>
      <c r="AT292" s="161">
        <v>8.7701992599371503E-2</v>
      </c>
      <c r="AU292" s="161">
        <v>2.7317488012790301E-2</v>
      </c>
      <c r="AV292" s="161">
        <v>0</v>
      </c>
      <c r="AW292" s="161">
        <v>4.3313859823053497E-2</v>
      </c>
      <c r="AX292" s="161">
        <v>0.12692169325466399</v>
      </c>
      <c r="AY292" s="161">
        <v>2.93938564083744E-2</v>
      </c>
      <c r="AZ292" s="161">
        <v>5.1084041762533901E-2</v>
      </c>
      <c r="BA292" s="161">
        <v>0.1117564766286</v>
      </c>
      <c r="BB292" s="161">
        <v>8.3148558805039297E-3</v>
      </c>
      <c r="BC292" s="161">
        <v>0</v>
      </c>
      <c r="BD292" s="161">
        <v>0.114140742108958</v>
      </c>
      <c r="BE292" s="161">
        <v>6.2703848651281993E-2</v>
      </c>
      <c r="BF292" s="161">
        <v>9.7374847369760598E-2</v>
      </c>
      <c r="BG292" s="161">
        <v>0.347130371751043</v>
      </c>
      <c r="BH292" s="161">
        <v>6.7418709163264506E-2</v>
      </c>
      <c r="BI292" s="161">
        <v>0.20348882980781</v>
      </c>
      <c r="BJ292" s="161">
        <v>0</v>
      </c>
      <c r="BK292" s="161">
        <v>0.15711669087114399</v>
      </c>
      <c r="BL292" s="161">
        <v>0.21547065476154301</v>
      </c>
      <c r="BM292" s="161">
        <v>2.5729431890992801E-2</v>
      </c>
      <c r="BN292" s="161">
        <v>5.2985693047451203E-2</v>
      </c>
      <c r="BO292" s="161">
        <v>0</v>
      </c>
      <c r="BP292" s="161">
        <v>2.8324388786891901E-2</v>
      </c>
      <c r="BQ292" s="161">
        <v>4.5216194661435602E-2</v>
      </c>
      <c r="BR292" s="161" t="s">
        <v>216</v>
      </c>
      <c r="BS292" s="161">
        <v>1.2096816742511099E-2</v>
      </c>
      <c r="BT292" s="161">
        <v>3.0299499243679601E-2</v>
      </c>
    </row>
    <row r="293" spans="1:72" hidden="1">
      <c r="A293" s="99" t="s">
        <v>577</v>
      </c>
      <c r="B293" s="99" t="s">
        <v>578</v>
      </c>
      <c r="C293" s="98" t="s">
        <v>581</v>
      </c>
      <c r="D293" s="100" t="s">
        <v>582</v>
      </c>
      <c r="E293" s="98" t="s">
        <v>591</v>
      </c>
      <c r="F293" s="98" t="s">
        <v>592</v>
      </c>
      <c r="G293" s="161">
        <v>0.11747397319602</v>
      </c>
      <c r="H293" s="161">
        <v>0.26508481013464602</v>
      </c>
      <c r="I293" s="161">
        <v>5.71921443104874E-2</v>
      </c>
      <c r="J293" s="161">
        <v>0.30551544650763901</v>
      </c>
      <c r="K293" s="161">
        <v>8.8985690240343696E-2</v>
      </c>
      <c r="L293" s="161">
        <v>0</v>
      </c>
      <c r="M293" s="161">
        <v>0.63273820610079601</v>
      </c>
      <c r="N293" s="161">
        <v>0.39605734764608402</v>
      </c>
      <c r="O293" s="161">
        <v>9.4439887593838104E-2</v>
      </c>
      <c r="P293" s="161">
        <v>0.424511334859422</v>
      </c>
      <c r="Q293" s="161">
        <v>0.161821979453174</v>
      </c>
      <c r="R293" s="161">
        <v>7.0041448519724506E-2</v>
      </c>
      <c r="S293" s="161">
        <v>2.9784810204334898E-3</v>
      </c>
      <c r="T293" s="161">
        <v>0.495124113453426</v>
      </c>
      <c r="U293" s="161">
        <v>0.16544239653045101</v>
      </c>
      <c r="V293" s="161">
        <v>0.302347342082466</v>
      </c>
      <c r="W293" s="161">
        <v>0.13780169708346099</v>
      </c>
      <c r="X293" s="161" t="s">
        <v>216</v>
      </c>
      <c r="Y293" s="161">
        <v>0.163487594274564</v>
      </c>
      <c r="Z293" s="161">
        <v>5.48679174891872E-2</v>
      </c>
      <c r="AA293" s="161">
        <v>0</v>
      </c>
      <c r="AB293" s="161">
        <v>0.12261735418000699</v>
      </c>
      <c r="AC293" s="161">
        <v>0.84212322674612305</v>
      </c>
      <c r="AD293" s="161">
        <v>8.7457812651021205E-2</v>
      </c>
      <c r="AE293" s="161">
        <v>0.33333333333333298</v>
      </c>
      <c r="AF293" s="161">
        <v>5.40546630439281E-2</v>
      </c>
      <c r="AG293" s="161">
        <v>7.0936189582774006E-2</v>
      </c>
      <c r="AH293" s="161">
        <v>0.60547373872863297</v>
      </c>
      <c r="AI293" s="161">
        <v>0.18028955075556499</v>
      </c>
      <c r="AJ293" s="161">
        <v>0.34201047102778998</v>
      </c>
      <c r="AK293" s="161">
        <v>0.292182981394842</v>
      </c>
      <c r="AL293" s="161">
        <v>0.38519054501468603</v>
      </c>
      <c r="AM293" s="161">
        <v>0.191387147745188</v>
      </c>
      <c r="AN293" s="161">
        <v>0.28600251660326098</v>
      </c>
      <c r="AO293" s="161">
        <v>3.0244849767545899E-2</v>
      </c>
      <c r="AP293" s="161">
        <v>8.2801987462213206E-2</v>
      </c>
      <c r="AQ293" s="161">
        <v>0.193971289877724</v>
      </c>
      <c r="AR293" s="161">
        <v>7.8704047402899692E-3</v>
      </c>
      <c r="AS293" s="161">
        <v>5.2555323677771798E-2</v>
      </c>
      <c r="AT293" s="161">
        <v>1.47976912211637E-2</v>
      </c>
      <c r="AU293" s="161">
        <v>6.6750535196750602E-2</v>
      </c>
      <c r="AV293" s="161">
        <v>0.43475197142619698</v>
      </c>
      <c r="AW293" s="161">
        <v>0.28467085901407002</v>
      </c>
      <c r="AX293" s="161">
        <v>0.142421811791271</v>
      </c>
      <c r="AY293" s="161">
        <v>0.24856516594296499</v>
      </c>
      <c r="AZ293" s="161">
        <v>0.18842732995794201</v>
      </c>
      <c r="BA293" s="161">
        <v>0.12918012810694701</v>
      </c>
      <c r="BB293" s="161">
        <v>4.2245302844258301E-2</v>
      </c>
      <c r="BC293" s="161">
        <v>0.17644318716007601</v>
      </c>
      <c r="BD293" s="161">
        <v>0.19832519538550999</v>
      </c>
      <c r="BE293" s="161">
        <v>0.14046894253167</v>
      </c>
      <c r="BF293" s="161">
        <v>0.13475105145276001</v>
      </c>
      <c r="BG293" s="161">
        <v>0.43661664393777899</v>
      </c>
      <c r="BH293" s="161">
        <v>0.27992308204148703</v>
      </c>
      <c r="BI293" s="161">
        <v>0.162356248671706</v>
      </c>
      <c r="BJ293" s="161">
        <v>0.38154206142408598</v>
      </c>
      <c r="BK293" s="161">
        <v>8.5876660811562103E-2</v>
      </c>
      <c r="BL293" s="161">
        <v>9.4684628167868504E-2</v>
      </c>
      <c r="BM293" s="161">
        <v>0.18418868095760099</v>
      </c>
      <c r="BN293" s="161">
        <v>0.40867782166347499</v>
      </c>
      <c r="BO293" s="161">
        <v>0.29575595384227399</v>
      </c>
      <c r="BP293" s="161">
        <v>0.47860230806110099</v>
      </c>
      <c r="BQ293" s="161">
        <v>0.140074507820796</v>
      </c>
      <c r="BR293" s="161" t="s">
        <v>216</v>
      </c>
      <c r="BS293" s="161">
        <v>0.27959241077080699</v>
      </c>
      <c r="BT293" s="161">
        <v>0.36958500929139898</v>
      </c>
    </row>
    <row r="294" spans="1:72" hidden="1">
      <c r="A294" s="99" t="s">
        <v>577</v>
      </c>
      <c r="B294" s="99" t="s">
        <v>578</v>
      </c>
      <c r="C294" s="98" t="s">
        <v>581</v>
      </c>
      <c r="D294" s="100" t="s">
        <v>582</v>
      </c>
      <c r="E294" s="98" t="s">
        <v>593</v>
      </c>
      <c r="F294" s="98" t="s">
        <v>594</v>
      </c>
      <c r="G294" s="161">
        <v>0.24274541294361299</v>
      </c>
      <c r="H294" s="161">
        <v>4.2503558150663298E-2</v>
      </c>
      <c r="I294" s="161">
        <v>1.9876651926110701E-2</v>
      </c>
      <c r="J294" s="161">
        <v>6.5691058464302204E-2</v>
      </c>
      <c r="K294" s="161">
        <v>0</v>
      </c>
      <c r="L294" s="161">
        <v>0.12017337810848</v>
      </c>
      <c r="M294" s="161">
        <v>4.1750782515212699E-2</v>
      </c>
      <c r="N294" s="161">
        <v>0.13548387098440101</v>
      </c>
      <c r="O294" s="161">
        <v>9.4439887593838104E-2</v>
      </c>
      <c r="P294" s="161">
        <v>0.102755102361463</v>
      </c>
      <c r="Q294" s="161">
        <v>0.144235750753266</v>
      </c>
      <c r="R294" s="161">
        <v>4.0128415184223901E-2</v>
      </c>
      <c r="S294" s="161">
        <v>0.14081169129697499</v>
      </c>
      <c r="T294" s="161">
        <v>0.107712765951979</v>
      </c>
      <c r="U294" s="161">
        <v>1.0606100632056499E-2</v>
      </c>
      <c r="V294" s="161">
        <v>0</v>
      </c>
      <c r="W294" s="161">
        <v>9.4077989089140805E-4</v>
      </c>
      <c r="X294" s="161" t="s">
        <v>216</v>
      </c>
      <c r="Y294" s="161">
        <v>0.133186821947471</v>
      </c>
      <c r="Z294" s="161">
        <v>0</v>
      </c>
      <c r="AA294" s="161">
        <v>0</v>
      </c>
      <c r="AB294" s="161">
        <v>0</v>
      </c>
      <c r="AC294" s="161">
        <v>7.9846869013865104E-2</v>
      </c>
      <c r="AD294" s="161">
        <v>0.37494650884366598</v>
      </c>
      <c r="AE294" s="161">
        <v>0.33333333333333298</v>
      </c>
      <c r="AF294" s="161">
        <v>5.40546630439281E-2</v>
      </c>
      <c r="AG294" s="161">
        <v>0.33777242278091302</v>
      </c>
      <c r="AH294" s="161">
        <v>0.18604115427718801</v>
      </c>
      <c r="AI294" s="161">
        <v>0.36057910151112998</v>
      </c>
      <c r="AJ294" s="161">
        <v>0.37306514432524901</v>
      </c>
      <c r="AK294" s="161">
        <v>0.277167004947379</v>
      </c>
      <c r="AL294" s="161">
        <v>2.18684676162503E-2</v>
      </c>
      <c r="AM294" s="161">
        <v>4.2251728036586098E-2</v>
      </c>
      <c r="AN294" s="161">
        <v>0.14559954239595699</v>
      </c>
      <c r="AO294" s="161">
        <v>0.18578375000285299</v>
      </c>
      <c r="AP294" s="161">
        <v>5.86313404836507E-2</v>
      </c>
      <c r="AQ294" s="161">
        <v>1.11022302462516E-16</v>
      </c>
      <c r="AR294" s="161">
        <v>0</v>
      </c>
      <c r="AS294" s="161">
        <v>3.9697549457009797E-2</v>
      </c>
      <c r="AT294" s="161">
        <v>0</v>
      </c>
      <c r="AU294" s="161">
        <v>0.101350143354411</v>
      </c>
      <c r="AV294" s="161">
        <v>0.15382298614423001</v>
      </c>
      <c r="AW294" s="161">
        <v>8.1979904768232401E-2</v>
      </c>
      <c r="AX294" s="161">
        <v>0.22546717529753901</v>
      </c>
      <c r="AY294" s="161">
        <v>6.0205264999288903E-2</v>
      </c>
      <c r="AZ294" s="161">
        <v>0.19387446874403699</v>
      </c>
      <c r="BA294" s="161">
        <v>6.72677451487005E-2</v>
      </c>
      <c r="BB294" s="161">
        <v>9.0403392082645501E-2</v>
      </c>
      <c r="BC294" s="161">
        <v>8.1038017008289304E-2</v>
      </c>
      <c r="BD294" s="161">
        <v>0.43154400389814102</v>
      </c>
      <c r="BE294" s="161">
        <v>0.31339965211312198</v>
      </c>
      <c r="BF294" s="161">
        <v>0.47656355986200299</v>
      </c>
      <c r="BG294" s="161">
        <v>0.15097209750721</v>
      </c>
      <c r="BH294" s="161">
        <v>0</v>
      </c>
      <c r="BI294" s="161">
        <v>4.8368542337662301E-2</v>
      </c>
      <c r="BJ294" s="161">
        <v>0</v>
      </c>
      <c r="BK294" s="161">
        <v>4.00122722176285E-2</v>
      </c>
      <c r="BL294" s="161">
        <v>0.16858116947312901</v>
      </c>
      <c r="BM294" s="161">
        <v>0.28475315076331398</v>
      </c>
      <c r="BN294" s="161">
        <v>0.104230401148612</v>
      </c>
      <c r="BO294" s="161">
        <v>0.12660228361016199</v>
      </c>
      <c r="BP294" s="161">
        <v>9.1348816161301805E-2</v>
      </c>
      <c r="BQ294" s="161">
        <v>5.4785759675954303E-2</v>
      </c>
      <c r="BR294" s="161" t="s">
        <v>216</v>
      </c>
      <c r="BS294" s="161">
        <v>1.07156841249981E-2</v>
      </c>
      <c r="BT294" s="161">
        <v>4.2543789508072902E-2</v>
      </c>
    </row>
    <row r="295" spans="1:72" hidden="1">
      <c r="A295" s="99" t="s">
        <v>577</v>
      </c>
      <c r="B295" s="99" t="s">
        <v>578</v>
      </c>
      <c r="C295" s="98" t="s">
        <v>581</v>
      </c>
      <c r="D295" s="100" t="s">
        <v>582</v>
      </c>
      <c r="E295" s="98" t="s">
        <v>595</v>
      </c>
      <c r="F295" s="98" t="s">
        <v>596</v>
      </c>
      <c r="G295" s="161">
        <v>2.6114590957324799E-2</v>
      </c>
      <c r="H295" s="161">
        <v>0</v>
      </c>
      <c r="I295" s="161">
        <v>0</v>
      </c>
      <c r="J295" s="161">
        <v>0.25700519411087902</v>
      </c>
      <c r="K295" s="161">
        <v>0</v>
      </c>
      <c r="L295" s="161">
        <v>0</v>
      </c>
      <c r="M295" s="161">
        <v>0</v>
      </c>
      <c r="N295" s="161">
        <v>1.11022302462516E-16</v>
      </c>
      <c r="O295" s="161">
        <v>0.113206400728145</v>
      </c>
      <c r="P295" s="161">
        <v>1.30359373050678E-2</v>
      </c>
      <c r="Q295" s="161">
        <v>2.82214747845401E-3</v>
      </c>
      <c r="R295" s="161">
        <v>0.14642387116979499</v>
      </c>
      <c r="S295" s="161">
        <v>7.3291435645267697E-3</v>
      </c>
      <c r="T295" s="161">
        <v>0</v>
      </c>
      <c r="U295" s="161">
        <v>0</v>
      </c>
      <c r="V295" s="161">
        <v>0</v>
      </c>
      <c r="W295" s="161">
        <v>4.7038994544570402E-4</v>
      </c>
      <c r="X295" s="161" t="s">
        <v>216</v>
      </c>
      <c r="Y295" s="161">
        <v>7.6292755322728598E-2</v>
      </c>
      <c r="Z295" s="161">
        <v>0</v>
      </c>
      <c r="AA295" s="161">
        <v>0.149276700517989</v>
      </c>
      <c r="AB295" s="161">
        <v>0</v>
      </c>
      <c r="AC295" s="161">
        <v>1.11022302462516E-16</v>
      </c>
      <c r="AD295" s="161">
        <v>7.2052481042359298E-2</v>
      </c>
      <c r="AE295" s="161">
        <v>0</v>
      </c>
      <c r="AF295" s="161">
        <v>5.40546630439281E-2</v>
      </c>
      <c r="AG295" s="161">
        <v>1.75031634469546E-2</v>
      </c>
      <c r="AH295" s="161">
        <v>4.3994953166842203E-2</v>
      </c>
      <c r="AI295" s="161">
        <v>0</v>
      </c>
      <c r="AJ295" s="161">
        <v>0.11971463692694</v>
      </c>
      <c r="AK295" s="161">
        <v>1.11022302462516E-16</v>
      </c>
      <c r="AL295" s="161">
        <v>0</v>
      </c>
      <c r="AM295" s="161">
        <v>0</v>
      </c>
      <c r="AN295" s="161">
        <v>1.6734767677563801E-2</v>
      </c>
      <c r="AO295" s="161">
        <v>0.344352799209176</v>
      </c>
      <c r="AP295" s="161">
        <v>1.55404532429526E-2</v>
      </c>
      <c r="AQ295" s="161">
        <v>1.11022302462516E-16</v>
      </c>
      <c r="AR295" s="161">
        <v>7.1170369519797001E-3</v>
      </c>
      <c r="AS295" s="161">
        <v>0.10061334010065601</v>
      </c>
      <c r="AT295" s="161">
        <v>0.19541760725558599</v>
      </c>
      <c r="AU295" s="161">
        <v>2.93628488529485E-2</v>
      </c>
      <c r="AV295" s="161">
        <v>0</v>
      </c>
      <c r="AW295" s="161">
        <v>0</v>
      </c>
      <c r="AX295" s="161">
        <v>6.77963633545932E-2</v>
      </c>
      <c r="AY295" s="161">
        <v>2.0778813923727199E-2</v>
      </c>
      <c r="AZ295" s="161">
        <v>0.25266005970204197</v>
      </c>
      <c r="BA295" s="161">
        <v>0</v>
      </c>
      <c r="BB295" s="161">
        <v>1.11022302462516E-16</v>
      </c>
      <c r="BC295" s="161">
        <v>0</v>
      </c>
      <c r="BD295" s="161">
        <v>0</v>
      </c>
      <c r="BE295" s="161">
        <v>0.265863955929592</v>
      </c>
      <c r="BF295" s="161">
        <v>5.9252475908041898E-2</v>
      </c>
      <c r="BG295" s="161">
        <v>5.7347271878677398E-3</v>
      </c>
      <c r="BH295" s="161">
        <v>4.3384375633869501E-2</v>
      </c>
      <c r="BI295" s="161">
        <v>9.9945862255806803E-2</v>
      </c>
      <c r="BJ295" s="161">
        <v>0</v>
      </c>
      <c r="BK295" s="161">
        <v>1.42074725183262E-2</v>
      </c>
      <c r="BL295" s="161">
        <v>7.3375040657987903E-2</v>
      </c>
      <c r="BM295" s="161">
        <v>5.5606781960087998E-3</v>
      </c>
      <c r="BN295" s="161">
        <v>5.7811270383185398E-2</v>
      </c>
      <c r="BO295" s="161">
        <v>1.12980312580388E-2</v>
      </c>
      <c r="BP295" s="161">
        <v>0</v>
      </c>
      <c r="BQ295" s="161">
        <v>2.2608097330717801E-2</v>
      </c>
      <c r="BR295" s="161" t="s">
        <v>216</v>
      </c>
      <c r="BS295" s="161">
        <v>0</v>
      </c>
      <c r="BT295" s="161">
        <v>2.2784291898858101E-2</v>
      </c>
    </row>
    <row r="296" spans="1:72" hidden="1">
      <c r="A296" s="99" t="s">
        <v>577</v>
      </c>
      <c r="B296" s="99" t="s">
        <v>578</v>
      </c>
      <c r="C296" s="98" t="s">
        <v>581</v>
      </c>
      <c r="D296" s="100" t="s">
        <v>582</v>
      </c>
      <c r="E296" s="98" t="s">
        <v>597</v>
      </c>
      <c r="F296" s="98" t="s">
        <v>598</v>
      </c>
      <c r="G296" s="161">
        <v>2.6114590957324799E-2</v>
      </c>
      <c r="H296" s="161">
        <v>5.51988344564921E-3</v>
      </c>
      <c r="I296" s="161">
        <v>0</v>
      </c>
      <c r="J296" s="161">
        <v>0.204713656025757</v>
      </c>
      <c r="K296" s="161">
        <v>0.17636784512082801</v>
      </c>
      <c r="L296" s="161">
        <v>0</v>
      </c>
      <c r="M296" s="161">
        <v>6.0803744445834902E-3</v>
      </c>
      <c r="N296" s="161">
        <v>1.11022302462516E-16</v>
      </c>
      <c r="O296" s="161">
        <v>0</v>
      </c>
      <c r="P296" s="161">
        <v>2.6698024070985399E-2</v>
      </c>
      <c r="Q296" s="161">
        <v>1.07469824793575E-2</v>
      </c>
      <c r="R296" s="161">
        <v>0.36777594798123903</v>
      </c>
      <c r="S296" s="161">
        <v>8.3547990885953806E-3</v>
      </c>
      <c r="T296" s="161">
        <v>3.0585106363658E-2</v>
      </c>
      <c r="U296" s="161">
        <v>0</v>
      </c>
      <c r="V296" s="161">
        <v>0</v>
      </c>
      <c r="W296" s="161">
        <v>0.66493537945099102</v>
      </c>
      <c r="X296" s="161" t="s">
        <v>216</v>
      </c>
      <c r="Y296" s="161">
        <v>0.165169716143833</v>
      </c>
      <c r="Z296" s="161">
        <v>0</v>
      </c>
      <c r="AA296" s="161">
        <v>0</v>
      </c>
      <c r="AB296" s="161">
        <v>0</v>
      </c>
      <c r="AC296" s="161">
        <v>1.42193054673993E-2</v>
      </c>
      <c r="AD296" s="161">
        <v>6.3183384806641499E-2</v>
      </c>
      <c r="AE296" s="161">
        <v>0</v>
      </c>
      <c r="AF296" s="161">
        <v>0.10810932608785601</v>
      </c>
      <c r="AG296" s="161">
        <v>6.3238694662521605E-2</v>
      </c>
      <c r="AH296" s="161">
        <v>6.7962349098010202E-2</v>
      </c>
      <c r="AI296" s="161">
        <v>1.0854763669315899E-2</v>
      </c>
      <c r="AJ296" s="161">
        <v>6.8926187634837099E-2</v>
      </c>
      <c r="AK296" s="161">
        <v>1.11022302462516E-16</v>
      </c>
      <c r="AL296" s="161">
        <v>6.2791445552855499E-2</v>
      </c>
      <c r="AM296" s="161">
        <v>0</v>
      </c>
      <c r="AN296" s="161">
        <v>0.214761455914347</v>
      </c>
      <c r="AO296" s="161">
        <v>0</v>
      </c>
      <c r="AP296" s="161">
        <v>0</v>
      </c>
      <c r="AQ296" s="161">
        <v>1.11022302462516E-16</v>
      </c>
      <c r="AR296" s="161">
        <v>1.2300219574556499E-3</v>
      </c>
      <c r="AS296" s="161">
        <v>2.8422414881311E-2</v>
      </c>
      <c r="AT296" s="161">
        <v>0.156997225714754</v>
      </c>
      <c r="AU296" s="161">
        <v>0.19609981825746201</v>
      </c>
      <c r="AV296" s="161">
        <v>8.2956523413586607E-3</v>
      </c>
      <c r="AW296" s="161">
        <v>0.20705957647811299</v>
      </c>
      <c r="AX296" s="161">
        <v>8.1026858443899494E-2</v>
      </c>
      <c r="AY296" s="161">
        <v>0.45090380926756701</v>
      </c>
      <c r="AZ296" s="161">
        <v>7.7636770644168199E-2</v>
      </c>
      <c r="BA296" s="161">
        <v>0</v>
      </c>
      <c r="BB296" s="161">
        <v>0.105671606944718</v>
      </c>
      <c r="BC296" s="161">
        <v>0.25625486728565799</v>
      </c>
      <c r="BD296" s="161">
        <v>0</v>
      </c>
      <c r="BE296" s="161">
        <v>4.55896209325167E-2</v>
      </c>
      <c r="BF296" s="161">
        <v>0.120845204168491</v>
      </c>
      <c r="BG296" s="161">
        <v>0</v>
      </c>
      <c r="BH296" s="161">
        <v>0.21766903770388599</v>
      </c>
      <c r="BI296" s="161">
        <v>0.25010670162177301</v>
      </c>
      <c r="BJ296" s="161">
        <v>0</v>
      </c>
      <c r="BK296" s="161">
        <v>0.147183783084848</v>
      </c>
      <c r="BL296" s="161">
        <v>0</v>
      </c>
      <c r="BM296" s="161">
        <v>0.25800577071057401</v>
      </c>
      <c r="BN296" s="161">
        <v>4.13938335279379E-2</v>
      </c>
      <c r="BO296" s="161">
        <v>0</v>
      </c>
      <c r="BP296" s="161">
        <v>0.15150901573521999</v>
      </c>
      <c r="BQ296" s="161">
        <v>0</v>
      </c>
      <c r="BR296" s="161" t="s">
        <v>216</v>
      </c>
      <c r="BS296" s="161">
        <v>6.5654235133838307E-2</v>
      </c>
      <c r="BT296" s="161">
        <v>1.6770547039200001E-3</v>
      </c>
    </row>
    <row r="297" spans="1:72" hidden="1">
      <c r="A297" s="99" t="s">
        <v>577</v>
      </c>
      <c r="B297" s="99" t="s">
        <v>578</v>
      </c>
      <c r="C297" s="98" t="s">
        <v>581</v>
      </c>
      <c r="D297" s="100" t="s">
        <v>582</v>
      </c>
      <c r="E297" s="98" t="s">
        <v>599</v>
      </c>
      <c r="F297" s="98" t="s">
        <v>600</v>
      </c>
      <c r="G297" s="161">
        <v>0.16439479224182599</v>
      </c>
      <c r="H297" s="161">
        <v>0.44089678430145102</v>
      </c>
      <c r="I297" s="161">
        <v>0.64644662121774599</v>
      </c>
      <c r="J297" s="161">
        <v>0.20554368181395199</v>
      </c>
      <c r="K297" s="161">
        <v>0.236261574070465</v>
      </c>
      <c r="L297" s="161">
        <v>1.17091854225163E-2</v>
      </c>
      <c r="M297" s="161">
        <v>0.63493289766900696</v>
      </c>
      <c r="N297" s="161">
        <v>0.40071684587731299</v>
      </c>
      <c r="O297" s="161">
        <v>0</v>
      </c>
      <c r="P297" s="161">
        <v>0.385325924403353</v>
      </c>
      <c r="Q297" s="161">
        <v>0.46806110869698703</v>
      </c>
      <c r="R297" s="161">
        <v>0.122158593677944</v>
      </c>
      <c r="S297" s="161">
        <v>0.46314849616968801</v>
      </c>
      <c r="T297" s="161">
        <v>0.366578014230937</v>
      </c>
      <c r="U297" s="161">
        <v>0.51441589426624701</v>
      </c>
      <c r="V297" s="161">
        <v>0</v>
      </c>
      <c r="W297" s="161">
        <v>3.1624404785134598E-2</v>
      </c>
      <c r="X297" s="161" t="s">
        <v>216</v>
      </c>
      <c r="Y297" s="161">
        <v>0.433921098844822</v>
      </c>
      <c r="Z297" s="161">
        <v>9.1030029321178499E-2</v>
      </c>
      <c r="AA297" s="161">
        <v>0.34164358262903399</v>
      </c>
      <c r="AB297" s="161">
        <v>0.72304409675495096</v>
      </c>
      <c r="AC297" s="161">
        <v>7.7129653438133106E-2</v>
      </c>
      <c r="AD297" s="161">
        <v>0.284327644893902</v>
      </c>
      <c r="AE297" s="161">
        <v>0</v>
      </c>
      <c r="AF297" s="161">
        <v>0.41730159547392398</v>
      </c>
      <c r="AG297" s="161">
        <v>0.428646932505449</v>
      </c>
      <c r="AH297" s="161">
        <v>0.26374425421705799</v>
      </c>
      <c r="AI297" s="161">
        <v>0.56616146209862395</v>
      </c>
      <c r="AJ297" s="161">
        <v>0.50913727100996897</v>
      </c>
      <c r="AK297" s="161">
        <v>0.36038214225625798</v>
      </c>
      <c r="AL297" s="161">
        <v>0.49388969299992902</v>
      </c>
      <c r="AM297" s="161">
        <v>0.748163375349997</v>
      </c>
      <c r="AN297" s="161">
        <v>0.30627395957312198</v>
      </c>
      <c r="AO297" s="161">
        <v>0.69703167173795799</v>
      </c>
      <c r="AP297" s="161">
        <v>4.8751600695942303E-2</v>
      </c>
      <c r="AQ297" s="161">
        <v>0.26983708170401999</v>
      </c>
      <c r="AR297" s="161">
        <v>1.13896337040034E-2</v>
      </c>
      <c r="AS297" s="161">
        <v>0.32997120841598898</v>
      </c>
      <c r="AT297" s="161">
        <v>0.69543040767249198</v>
      </c>
      <c r="AU297" s="161">
        <v>0.68069379771206595</v>
      </c>
      <c r="AV297" s="161">
        <v>0.27326481764247901</v>
      </c>
      <c r="AW297" s="161">
        <v>0.19736330689496601</v>
      </c>
      <c r="AX297" s="161">
        <v>0.478053286897556</v>
      </c>
      <c r="AY297" s="161">
        <v>0.23838487537554601</v>
      </c>
      <c r="AZ297" s="161">
        <v>0.189206211903345</v>
      </c>
      <c r="BA297" s="161">
        <v>0.22872694380908301</v>
      </c>
      <c r="BB297" s="161">
        <v>0.86208522970360202</v>
      </c>
      <c r="BC297" s="161">
        <v>0.29144180961736499</v>
      </c>
      <c r="BD297" s="161">
        <v>0.21152784550305401</v>
      </c>
      <c r="BE297" s="161">
        <v>0.260136261515096</v>
      </c>
      <c r="BF297" s="161">
        <v>0.59452584454462898</v>
      </c>
      <c r="BG297" s="161">
        <v>0.24435427781002</v>
      </c>
      <c r="BH297" s="161">
        <v>8.2636620097275307E-2</v>
      </c>
      <c r="BI297" s="161">
        <v>0.74624448702159896</v>
      </c>
      <c r="BJ297" s="161">
        <v>0.49622193241797402</v>
      </c>
      <c r="BK297" s="161">
        <v>0.26861379753947301</v>
      </c>
      <c r="BL297" s="161">
        <v>1.6754285992551601E-2</v>
      </c>
      <c r="BM297" s="161">
        <v>0.22719437765482101</v>
      </c>
      <c r="BN297" s="161">
        <v>0.20216831151666201</v>
      </c>
      <c r="BO297" s="161">
        <v>2.1161485535621801E-2</v>
      </c>
      <c r="BP297" s="161">
        <v>0.25240420887319298</v>
      </c>
      <c r="BQ297" s="161">
        <v>0.51124423888406101</v>
      </c>
      <c r="BR297" s="161" t="s">
        <v>216</v>
      </c>
      <c r="BS297" s="161">
        <v>0.14022806968581999</v>
      </c>
      <c r="BT297" s="161">
        <v>0.78458982734230098</v>
      </c>
    </row>
    <row r="298" spans="1:72" hidden="1">
      <c r="A298" s="99" t="s">
        <v>577</v>
      </c>
      <c r="B298" s="99" t="s">
        <v>578</v>
      </c>
      <c r="C298" s="98" t="s">
        <v>581</v>
      </c>
      <c r="D298" s="100" t="s">
        <v>582</v>
      </c>
      <c r="E298" s="98" t="s">
        <v>601</v>
      </c>
      <c r="F298" s="98" t="s">
        <v>602</v>
      </c>
      <c r="G298" s="161">
        <v>0</v>
      </c>
      <c r="H298" s="161">
        <v>3.9671058332270699E-2</v>
      </c>
      <c r="I298" s="161">
        <v>2.48996558676466E-2</v>
      </c>
      <c r="J298" s="161">
        <v>0</v>
      </c>
      <c r="K298" s="161">
        <v>0</v>
      </c>
      <c r="L298" s="161">
        <v>0</v>
      </c>
      <c r="M298" s="161">
        <v>1.32211096907638E-2</v>
      </c>
      <c r="N298" s="161">
        <v>1.11022302462516E-16</v>
      </c>
      <c r="O298" s="161">
        <v>0</v>
      </c>
      <c r="P298" s="161">
        <v>3.5074369601012199E-2</v>
      </c>
      <c r="Q298" s="161">
        <v>4.6185507946794997E-2</v>
      </c>
      <c r="R298" s="161">
        <v>0</v>
      </c>
      <c r="S298" s="161">
        <v>0.111120277458436</v>
      </c>
      <c r="T298" s="161">
        <v>0</v>
      </c>
      <c r="U298" s="161">
        <v>0</v>
      </c>
      <c r="V298" s="161">
        <v>0</v>
      </c>
      <c r="W298" s="161">
        <v>3.2094794730580301E-2</v>
      </c>
      <c r="X298" s="161" t="s">
        <v>216</v>
      </c>
      <c r="Y298" s="161">
        <v>6.7094887685902396E-2</v>
      </c>
      <c r="Z298" s="161">
        <v>0</v>
      </c>
      <c r="AA298" s="161">
        <v>0</v>
      </c>
      <c r="AB298" s="161">
        <v>0</v>
      </c>
      <c r="AC298" s="161">
        <v>1.11022302462516E-16</v>
      </c>
      <c r="AD298" s="161">
        <v>4.5725766789086802E-3</v>
      </c>
      <c r="AE298" s="161">
        <v>0</v>
      </c>
      <c r="AF298" s="161">
        <v>5.9167643395213597E-2</v>
      </c>
      <c r="AG298" s="161">
        <v>1.91218339795854E-4</v>
      </c>
      <c r="AH298" s="161">
        <v>1.4056225573373901E-2</v>
      </c>
      <c r="AI298" s="161">
        <v>0</v>
      </c>
      <c r="AJ298" s="161">
        <v>6.5397802412593006E-2</v>
      </c>
      <c r="AK298" s="161">
        <v>1.11022302462516E-16</v>
      </c>
      <c r="AL298" s="161">
        <v>0.121321755887817</v>
      </c>
      <c r="AM298" s="161">
        <v>0</v>
      </c>
      <c r="AN298" s="161">
        <v>0</v>
      </c>
      <c r="AO298" s="161">
        <v>1.1760703488940399E-2</v>
      </c>
      <c r="AP298" s="161">
        <v>4.0930339898457499E-2</v>
      </c>
      <c r="AQ298" s="161">
        <v>1.11022302462516E-16</v>
      </c>
      <c r="AR298" s="161">
        <v>0</v>
      </c>
      <c r="AS298" s="161">
        <v>1.2857774220762E-2</v>
      </c>
      <c r="AT298" s="161">
        <v>0</v>
      </c>
      <c r="AU298" s="161">
        <v>5.8953716500531701E-3</v>
      </c>
      <c r="AV298" s="161">
        <v>0</v>
      </c>
      <c r="AW298" s="161">
        <v>0</v>
      </c>
      <c r="AX298" s="161">
        <v>6.8037889617228994E-2</v>
      </c>
      <c r="AY298" s="161">
        <v>0</v>
      </c>
      <c r="AZ298" s="161">
        <v>1.2536873160663599E-2</v>
      </c>
      <c r="BA298" s="161">
        <v>0</v>
      </c>
      <c r="BB298" s="161">
        <v>1.11022302462516E-16</v>
      </c>
      <c r="BC298" s="161">
        <v>0</v>
      </c>
      <c r="BD298" s="161">
        <v>0</v>
      </c>
      <c r="BE298" s="161">
        <v>4.55896209325167E-2</v>
      </c>
      <c r="BF298" s="161">
        <v>4.05982905974904E-2</v>
      </c>
      <c r="BG298" s="161">
        <v>0</v>
      </c>
      <c r="BH298" s="161">
        <v>1.7080378618305199E-2</v>
      </c>
      <c r="BI298" s="161">
        <v>9.0262229321964399E-2</v>
      </c>
      <c r="BJ298" s="161">
        <v>0</v>
      </c>
      <c r="BK298" s="161">
        <v>0</v>
      </c>
      <c r="BL298" s="161">
        <v>0</v>
      </c>
      <c r="BM298" s="161">
        <v>0</v>
      </c>
      <c r="BN298" s="161">
        <v>1.11022302462516E-16</v>
      </c>
      <c r="BO298" s="161">
        <v>0</v>
      </c>
      <c r="BP298" s="161">
        <v>2.3553965431384501E-2</v>
      </c>
      <c r="BQ298" s="161">
        <v>0</v>
      </c>
      <c r="BR298" s="161" t="s">
        <v>216</v>
      </c>
      <c r="BS298" s="161">
        <v>0</v>
      </c>
      <c r="BT298" s="161">
        <v>1.1629085714006299E-2</v>
      </c>
    </row>
    <row r="299" spans="1:72" hidden="1">
      <c r="A299" s="99" t="s">
        <v>577</v>
      </c>
      <c r="B299" s="99" t="s">
        <v>578</v>
      </c>
      <c r="C299" s="98" t="s">
        <v>581</v>
      </c>
      <c r="D299" s="100" t="s">
        <v>582</v>
      </c>
      <c r="E299" s="98" t="s">
        <v>603</v>
      </c>
      <c r="F299" s="98" t="s">
        <v>604</v>
      </c>
      <c r="G299" s="161">
        <v>0</v>
      </c>
      <c r="H299" s="161">
        <v>8.7461715745933394E-2</v>
      </c>
      <c r="I299" s="161">
        <v>0</v>
      </c>
      <c r="J299" s="161">
        <v>7.5015281327841798E-3</v>
      </c>
      <c r="K299" s="161">
        <v>0.105345117848697</v>
      </c>
      <c r="L299" s="161">
        <v>0</v>
      </c>
      <c r="M299" s="161">
        <v>1.9675813685275899E-2</v>
      </c>
      <c r="N299" s="161">
        <v>6.77419354922007E-2</v>
      </c>
      <c r="O299" s="161">
        <v>0.65119414742158899</v>
      </c>
      <c r="P299" s="161">
        <v>0.15950732620013799</v>
      </c>
      <c r="Q299" s="161">
        <v>4.1425582132864798E-2</v>
      </c>
      <c r="R299" s="161">
        <v>3.9492739982499699E-2</v>
      </c>
      <c r="S299" s="161">
        <v>0.11454659545356501</v>
      </c>
      <c r="T299" s="161">
        <v>0</v>
      </c>
      <c r="U299" s="161">
        <v>0</v>
      </c>
      <c r="V299" s="161">
        <v>0</v>
      </c>
      <c r="W299" s="161">
        <v>0</v>
      </c>
      <c r="X299" s="161" t="s">
        <v>216</v>
      </c>
      <c r="Y299" s="161">
        <v>5.4779646702643799E-2</v>
      </c>
      <c r="Z299" s="161">
        <v>0</v>
      </c>
      <c r="AA299" s="161">
        <v>0</v>
      </c>
      <c r="AB299" s="161">
        <v>0</v>
      </c>
      <c r="AC299" s="161">
        <v>1.11022302462516E-16</v>
      </c>
      <c r="AD299" s="161">
        <v>0.15059262795521899</v>
      </c>
      <c r="AE299" s="161">
        <v>0</v>
      </c>
      <c r="AF299" s="161">
        <v>0</v>
      </c>
      <c r="AG299" s="161">
        <v>2.2803398290246598E-3</v>
      </c>
      <c r="AH299" s="161">
        <v>8.3201285317752102E-2</v>
      </c>
      <c r="AI299" s="161">
        <v>0</v>
      </c>
      <c r="AJ299" s="161">
        <v>0.14814665019284701</v>
      </c>
      <c r="AK299" s="161">
        <v>1.11022302462516E-16</v>
      </c>
      <c r="AL299" s="161">
        <v>0</v>
      </c>
      <c r="AM299" s="161">
        <v>0</v>
      </c>
      <c r="AN299" s="161">
        <v>0</v>
      </c>
      <c r="AO299" s="161">
        <v>0</v>
      </c>
      <c r="AP299" s="161">
        <v>1.38270843821541E-2</v>
      </c>
      <c r="AQ299" s="161">
        <v>1.11022302462516E-16</v>
      </c>
      <c r="AR299" s="161">
        <v>2.4600439149112998E-3</v>
      </c>
      <c r="AS299" s="161">
        <v>0.22597302892218801</v>
      </c>
      <c r="AT299" s="161">
        <v>1.4329261215421701E-2</v>
      </c>
      <c r="AU299" s="161">
        <v>5.3645571277574897E-2</v>
      </c>
      <c r="AV299" s="161">
        <v>3.8455746536057503E-2</v>
      </c>
      <c r="AW299" s="161">
        <v>0</v>
      </c>
      <c r="AX299" s="161">
        <v>0.122752838782504</v>
      </c>
      <c r="AY299" s="161">
        <v>1.8205308188245301E-2</v>
      </c>
      <c r="AZ299" s="161">
        <v>0.119837140494126</v>
      </c>
      <c r="BA299" s="161">
        <v>8.6348427305424792E-3</v>
      </c>
      <c r="BB299" s="161">
        <v>9.8095849387069597E-2</v>
      </c>
      <c r="BC299" s="161">
        <v>0</v>
      </c>
      <c r="BD299" s="161">
        <v>0</v>
      </c>
      <c r="BE299" s="161">
        <v>0.166871421329326</v>
      </c>
      <c r="BF299" s="161">
        <v>0.24576041244644201</v>
      </c>
      <c r="BG299" s="161">
        <v>2.95272464023279E-2</v>
      </c>
      <c r="BH299" s="161">
        <v>7.8348507614075802E-2</v>
      </c>
      <c r="BI299" s="161">
        <v>9.0131805268920895E-2</v>
      </c>
      <c r="BJ299" s="161">
        <v>0</v>
      </c>
      <c r="BK299" s="161">
        <v>4.75585624510029E-2</v>
      </c>
      <c r="BL299" s="161">
        <v>0</v>
      </c>
      <c r="BM299" s="161">
        <v>8.2003749253203497E-3</v>
      </c>
      <c r="BN299" s="161">
        <v>1.7966405888315901E-2</v>
      </c>
      <c r="BO299" s="161">
        <v>0</v>
      </c>
      <c r="BP299" s="161">
        <v>0</v>
      </c>
      <c r="BQ299" s="161">
        <v>0</v>
      </c>
      <c r="BR299" s="161" t="s">
        <v>216</v>
      </c>
      <c r="BS299" s="161">
        <v>0</v>
      </c>
      <c r="BT299" s="161">
        <v>6.2961058635779402E-2</v>
      </c>
    </row>
    <row r="300" spans="1:72" hidden="1">
      <c r="A300" s="99" t="s">
        <v>577</v>
      </c>
      <c r="B300" s="99" t="s">
        <v>578</v>
      </c>
      <c r="C300" s="98" t="s">
        <v>581</v>
      </c>
      <c r="D300" s="100" t="s">
        <v>582</v>
      </c>
      <c r="E300" s="98" t="s">
        <v>605</v>
      </c>
      <c r="F300" s="98" t="s">
        <v>606</v>
      </c>
      <c r="G300" s="161">
        <v>0</v>
      </c>
      <c r="H300" s="161">
        <v>0.18253815932473499</v>
      </c>
      <c r="I300" s="161">
        <v>2.0481612063530101E-2</v>
      </c>
      <c r="J300" s="161">
        <v>6.7244087225913393E-2</v>
      </c>
      <c r="K300" s="161">
        <v>0.17039667508372799</v>
      </c>
      <c r="L300" s="161">
        <v>1.79315128752097E-2</v>
      </c>
      <c r="M300" s="161">
        <v>5.9171997648453697E-2</v>
      </c>
      <c r="N300" s="161">
        <v>1.11022302462516E-16</v>
      </c>
      <c r="O300" s="161">
        <v>0</v>
      </c>
      <c r="P300" s="161">
        <v>1.02765303792163E-2</v>
      </c>
      <c r="Q300" s="161">
        <v>6.2869773267184403E-2</v>
      </c>
      <c r="R300" s="161">
        <v>1.7206379728795899E-2</v>
      </c>
      <c r="S300" s="161">
        <v>2.3696444836491901E-2</v>
      </c>
      <c r="T300" s="161">
        <v>0</v>
      </c>
      <c r="U300" s="161">
        <v>6.9526695965989802E-2</v>
      </c>
      <c r="V300" s="161">
        <v>0.302347342082466</v>
      </c>
      <c r="W300" s="161">
        <v>0</v>
      </c>
      <c r="X300" s="161" t="s">
        <v>216</v>
      </c>
      <c r="Y300" s="161">
        <v>8.2619264196651707E-2</v>
      </c>
      <c r="Z300" s="161">
        <v>0</v>
      </c>
      <c r="AA300" s="161">
        <v>5.9095106188660401E-2</v>
      </c>
      <c r="AB300" s="161">
        <v>0</v>
      </c>
      <c r="AC300" s="161">
        <v>1.11022302462516E-16</v>
      </c>
      <c r="AD300" s="161">
        <v>1.11022302462516E-16</v>
      </c>
      <c r="AE300" s="161">
        <v>0</v>
      </c>
      <c r="AF300" s="161">
        <v>6.2386129187136097E-2</v>
      </c>
      <c r="AG300" s="161">
        <v>1.25579282195512E-2</v>
      </c>
      <c r="AH300" s="161">
        <v>0</v>
      </c>
      <c r="AI300" s="161">
        <v>0.19379075129232201</v>
      </c>
      <c r="AJ300" s="161">
        <v>0.20189452928975399</v>
      </c>
      <c r="AK300" s="161">
        <v>5.5475598086937201E-2</v>
      </c>
      <c r="AL300" s="161">
        <v>0</v>
      </c>
      <c r="AM300" s="161">
        <v>0</v>
      </c>
      <c r="AN300" s="161">
        <v>0</v>
      </c>
      <c r="AO300" s="161">
        <v>0.344352799209176</v>
      </c>
      <c r="AP300" s="161">
        <v>0</v>
      </c>
      <c r="AQ300" s="161">
        <v>1.11022302462516E-16</v>
      </c>
      <c r="AR300" s="161">
        <v>1.6009519787273802E-2</v>
      </c>
      <c r="AS300" s="161">
        <v>0.289246745795191</v>
      </c>
      <c r="AT300" s="161">
        <v>0.39106856014848101</v>
      </c>
      <c r="AU300" s="161">
        <v>0.18842020169367099</v>
      </c>
      <c r="AV300" s="161">
        <v>7.6911493072115006E-2</v>
      </c>
      <c r="AW300" s="161">
        <v>0.102357270930759</v>
      </c>
      <c r="AX300" s="161">
        <v>3.0028119329095701E-2</v>
      </c>
      <c r="AY300" s="161">
        <v>1.8205308188245301E-2</v>
      </c>
      <c r="AZ300" s="161">
        <v>3.9417752619580297E-2</v>
      </c>
      <c r="BA300" s="161">
        <v>0</v>
      </c>
      <c r="BB300" s="161">
        <v>4.4924534178115101E-2</v>
      </c>
      <c r="BC300" s="161">
        <v>0.13444252746923799</v>
      </c>
      <c r="BD300" s="161">
        <v>0</v>
      </c>
      <c r="BE300" s="161">
        <v>3.9530332680390599E-2</v>
      </c>
      <c r="BF300" s="161">
        <v>0</v>
      </c>
      <c r="BG300" s="161">
        <v>1.43986055762464E-2</v>
      </c>
      <c r="BH300" s="161">
        <v>0</v>
      </c>
      <c r="BI300" s="161">
        <v>0.141350262976564</v>
      </c>
      <c r="BJ300" s="161">
        <v>2.7665226571346201E-3</v>
      </c>
      <c r="BK300" s="161">
        <v>3.3602988414462798E-2</v>
      </c>
      <c r="BL300" s="161">
        <v>7.79303421753169E-2</v>
      </c>
      <c r="BM300" s="161">
        <v>0.129373459004891</v>
      </c>
      <c r="BN300" s="161">
        <v>3.98448644948695E-2</v>
      </c>
      <c r="BO300" s="161">
        <v>0</v>
      </c>
      <c r="BP300" s="161">
        <v>0</v>
      </c>
      <c r="BQ300" s="161">
        <v>5.1556031485851701E-2</v>
      </c>
      <c r="BR300" s="161" t="s">
        <v>216</v>
      </c>
      <c r="BS300" s="161">
        <v>0</v>
      </c>
      <c r="BT300" s="161">
        <v>9.0477681202276797E-2</v>
      </c>
    </row>
    <row r="301" spans="1:72" hidden="1">
      <c r="A301" s="99" t="s">
        <v>577</v>
      </c>
      <c r="B301" s="99" t="s">
        <v>578</v>
      </c>
      <c r="C301" s="98" t="s">
        <v>581</v>
      </c>
      <c r="D301" s="100" t="s">
        <v>582</v>
      </c>
      <c r="E301" s="98" t="s">
        <v>607</v>
      </c>
      <c r="F301" s="98" t="s">
        <v>608</v>
      </c>
      <c r="G301" s="161">
        <v>5.1711651953020903E-2</v>
      </c>
      <c r="H301" s="161">
        <v>0.125398773336103</v>
      </c>
      <c r="I301" s="161">
        <v>0</v>
      </c>
      <c r="J301" s="161">
        <v>1.08078768160979E-2</v>
      </c>
      <c r="K301" s="161">
        <v>8.4278198651826494E-2</v>
      </c>
      <c r="L301" s="161">
        <v>0</v>
      </c>
      <c r="M301" s="161">
        <v>0.50986694808507504</v>
      </c>
      <c r="N301" s="161">
        <v>1.11022302462516E-16</v>
      </c>
      <c r="O301" s="161">
        <v>0</v>
      </c>
      <c r="P301" s="161">
        <v>1.11022302462516E-16</v>
      </c>
      <c r="Q301" s="161">
        <v>2.82214747845401E-3</v>
      </c>
      <c r="R301" s="161">
        <v>4.7395050844664298E-2</v>
      </c>
      <c r="S301" s="161">
        <v>0</v>
      </c>
      <c r="T301" s="161">
        <v>0</v>
      </c>
      <c r="U301" s="161">
        <v>0</v>
      </c>
      <c r="V301" s="161">
        <v>0</v>
      </c>
      <c r="W301" s="161">
        <v>0</v>
      </c>
      <c r="X301" s="161" t="s">
        <v>216</v>
      </c>
      <c r="Y301" s="161">
        <v>0</v>
      </c>
      <c r="Z301" s="161">
        <v>0</v>
      </c>
      <c r="AA301" s="161">
        <v>0</v>
      </c>
      <c r="AB301" s="161">
        <v>0</v>
      </c>
      <c r="AC301" s="161">
        <v>1.11022302462516E-16</v>
      </c>
      <c r="AD301" s="161">
        <v>1.11022302462516E-16</v>
      </c>
      <c r="AE301" s="161">
        <v>0</v>
      </c>
      <c r="AF301" s="161">
        <v>0</v>
      </c>
      <c r="AG301" s="161">
        <v>2.0636878233538801E-3</v>
      </c>
      <c r="AH301" s="161">
        <v>0</v>
      </c>
      <c r="AI301" s="161">
        <v>2.7002401073513399E-2</v>
      </c>
      <c r="AJ301" s="161">
        <v>5.7210123177982401E-2</v>
      </c>
      <c r="AK301" s="161">
        <v>1.11022302462516E-16</v>
      </c>
      <c r="AL301" s="161">
        <v>0</v>
      </c>
      <c r="AM301" s="161">
        <v>0</v>
      </c>
      <c r="AN301" s="161">
        <v>1.0344065999181E-2</v>
      </c>
      <c r="AO301" s="161">
        <v>0</v>
      </c>
      <c r="AP301" s="161">
        <v>0</v>
      </c>
      <c r="AQ301" s="161">
        <v>1.11022302462516E-16</v>
      </c>
      <c r="AR301" s="161">
        <v>0</v>
      </c>
      <c r="AS301" s="161">
        <v>0.233823723916947</v>
      </c>
      <c r="AT301" s="161">
        <v>7.5597873046526903E-2</v>
      </c>
      <c r="AU301" s="161">
        <v>6.4884094779584303E-2</v>
      </c>
      <c r="AV301" s="161">
        <v>5.5233133298420403E-2</v>
      </c>
      <c r="AW301" s="161">
        <v>9.7228689904122392E-3</v>
      </c>
      <c r="AX301" s="161">
        <v>6.4158980443822594E-2</v>
      </c>
      <c r="AY301" s="161">
        <v>0</v>
      </c>
      <c r="AZ301" s="161">
        <v>0</v>
      </c>
      <c r="BA301" s="161">
        <v>0</v>
      </c>
      <c r="BB301" s="161">
        <v>1.11022302462516E-16</v>
      </c>
      <c r="BC301" s="161">
        <v>9.2606100168713193E-3</v>
      </c>
      <c r="BD301" s="161">
        <v>0</v>
      </c>
      <c r="BE301" s="161">
        <v>0</v>
      </c>
      <c r="BF301" s="161">
        <v>0</v>
      </c>
      <c r="BG301" s="161">
        <v>0</v>
      </c>
      <c r="BH301" s="161">
        <v>0</v>
      </c>
      <c r="BI301" s="161">
        <v>1.23541542969398E-2</v>
      </c>
      <c r="BJ301" s="161">
        <v>0</v>
      </c>
      <c r="BK301" s="161">
        <v>9.0585517630130993E-2</v>
      </c>
      <c r="BL301" s="161">
        <v>8.3771429962758003E-3</v>
      </c>
      <c r="BM301" s="161">
        <v>5.8015127222846803E-2</v>
      </c>
      <c r="BN301" s="161">
        <v>1.11022302462516E-16</v>
      </c>
      <c r="BO301" s="161">
        <v>0</v>
      </c>
      <c r="BP301" s="161">
        <v>0</v>
      </c>
      <c r="BQ301" s="161">
        <v>2.8947934155134001E-2</v>
      </c>
      <c r="BR301" s="161" t="s">
        <v>216</v>
      </c>
      <c r="BS301" s="161">
        <v>0</v>
      </c>
      <c r="BT301" s="161">
        <v>4.2607459307218098E-2</v>
      </c>
    </row>
    <row r="302" spans="1:72" hidden="1">
      <c r="A302" s="99" t="s">
        <v>577</v>
      </c>
      <c r="B302" s="99" t="s">
        <v>578</v>
      </c>
      <c r="C302" s="98" t="s">
        <v>581</v>
      </c>
      <c r="D302" s="100" t="s">
        <v>582</v>
      </c>
      <c r="E302" s="98" t="s">
        <v>609</v>
      </c>
      <c r="F302" s="98" t="s">
        <v>610</v>
      </c>
      <c r="G302" s="161">
        <v>0</v>
      </c>
      <c r="H302" s="161">
        <v>7.68499519166079E-2</v>
      </c>
      <c r="I302" s="161">
        <v>0</v>
      </c>
      <c r="J302" s="161">
        <v>4.0857346535233402E-2</v>
      </c>
      <c r="K302" s="161">
        <v>3.1092171713293801E-2</v>
      </c>
      <c r="L302" s="161">
        <v>3.0939438787344802E-3</v>
      </c>
      <c r="M302" s="161">
        <v>2.42835454073872E-2</v>
      </c>
      <c r="N302" s="161">
        <v>1.11022302462516E-16</v>
      </c>
      <c r="O302" s="161">
        <v>0</v>
      </c>
      <c r="P302" s="161">
        <v>1.11022302462516E-16</v>
      </c>
      <c r="Q302" s="161">
        <v>2.82214747845401E-3</v>
      </c>
      <c r="R302" s="161">
        <v>0</v>
      </c>
      <c r="S302" s="161">
        <v>7.3291435645267697E-3</v>
      </c>
      <c r="T302" s="161">
        <v>0</v>
      </c>
      <c r="U302" s="161">
        <v>1.0606100632056499E-2</v>
      </c>
      <c r="V302" s="161">
        <v>0</v>
      </c>
      <c r="W302" s="161">
        <v>5.7205491646700505E-4</v>
      </c>
      <c r="X302" s="161" t="s">
        <v>216</v>
      </c>
      <c r="Y302" s="161">
        <v>0</v>
      </c>
      <c r="Z302" s="161">
        <v>0</v>
      </c>
      <c r="AA302" s="161">
        <v>0</v>
      </c>
      <c r="AB302" s="161">
        <v>0</v>
      </c>
      <c r="AC302" s="161">
        <v>1.11022302462516E-16</v>
      </c>
      <c r="AD302" s="161">
        <v>1.11022302462516E-16</v>
      </c>
      <c r="AE302" s="161">
        <v>0</v>
      </c>
      <c r="AF302" s="161">
        <v>0</v>
      </c>
      <c r="AG302" s="161">
        <v>9.3606130854932204E-3</v>
      </c>
      <c r="AH302" s="161">
        <v>1.4056225573373901E-2</v>
      </c>
      <c r="AI302" s="161">
        <v>1.35012005367567E-2</v>
      </c>
      <c r="AJ302" s="161">
        <v>7.7140310442246604E-2</v>
      </c>
      <c r="AK302" s="161">
        <v>1.11022302462516E-16</v>
      </c>
      <c r="AL302" s="161">
        <v>0</v>
      </c>
      <c r="AM302" s="161">
        <v>0</v>
      </c>
      <c r="AN302" s="161">
        <v>0</v>
      </c>
      <c r="AO302" s="161">
        <v>0</v>
      </c>
      <c r="AP302" s="161">
        <v>0</v>
      </c>
      <c r="AQ302" s="161">
        <v>1.11022302462516E-16</v>
      </c>
      <c r="AR302" s="161">
        <v>2.92071324462756E-2</v>
      </c>
      <c r="AS302" s="161">
        <v>3.1652792901262598E-3</v>
      </c>
      <c r="AT302" s="161">
        <v>2.32457677489642E-2</v>
      </c>
      <c r="AU302" s="161">
        <v>5.17637886467954E-2</v>
      </c>
      <c r="AV302" s="161">
        <v>0</v>
      </c>
      <c r="AW302" s="161">
        <v>1.8813099063400101E-2</v>
      </c>
      <c r="AX302" s="161">
        <v>2.81140451261753E-2</v>
      </c>
      <c r="AY302" s="161">
        <v>0</v>
      </c>
      <c r="AZ302" s="161">
        <v>2.2634789409330901E-2</v>
      </c>
      <c r="BA302" s="161">
        <v>0</v>
      </c>
      <c r="BB302" s="161">
        <v>5.4440424778217603E-2</v>
      </c>
      <c r="BC302" s="161">
        <v>0</v>
      </c>
      <c r="BD302" s="161">
        <v>0</v>
      </c>
      <c r="BE302" s="161">
        <v>2.9093281153292901E-2</v>
      </c>
      <c r="BF302" s="161">
        <v>0</v>
      </c>
      <c r="BG302" s="161">
        <v>1.14694543757355E-2</v>
      </c>
      <c r="BH302" s="161">
        <v>0</v>
      </c>
      <c r="BI302" s="161">
        <v>3.1681080476475797E-2</v>
      </c>
      <c r="BJ302" s="161">
        <v>0</v>
      </c>
      <c r="BK302" s="161">
        <v>1.8933815754273301E-3</v>
      </c>
      <c r="BL302" s="161">
        <v>0</v>
      </c>
      <c r="BM302" s="161">
        <v>5.8089936964009402E-2</v>
      </c>
      <c r="BN302" s="161">
        <v>2.1878458606553498E-2</v>
      </c>
      <c r="BO302" s="161">
        <v>0</v>
      </c>
      <c r="BP302" s="161">
        <v>0</v>
      </c>
      <c r="BQ302" s="161">
        <v>0</v>
      </c>
      <c r="BR302" s="161" t="s">
        <v>216</v>
      </c>
      <c r="BS302" s="161">
        <v>1.17597764278672E-2</v>
      </c>
      <c r="BT302" s="161">
        <v>5.6697087846699799E-3</v>
      </c>
    </row>
    <row r="303" spans="1:72" hidden="1">
      <c r="A303" s="99" t="s">
        <v>577</v>
      </c>
      <c r="B303" s="99" t="s">
        <v>578</v>
      </c>
      <c r="C303" s="98" t="s">
        <v>581</v>
      </c>
      <c r="D303" s="100" t="s">
        <v>582</v>
      </c>
      <c r="E303" s="98" t="s">
        <v>611</v>
      </c>
      <c r="F303" s="98" t="s">
        <v>612</v>
      </c>
      <c r="G303" s="161">
        <v>2.6114590957324799E-2</v>
      </c>
      <c r="H303" s="161">
        <v>6.9504784063385006E-2</v>
      </c>
      <c r="I303" s="161">
        <v>0</v>
      </c>
      <c r="J303" s="161">
        <v>4.1193816242861602E-3</v>
      </c>
      <c r="K303" s="161">
        <v>7.1022727272130701E-2</v>
      </c>
      <c r="L303" s="161">
        <v>0</v>
      </c>
      <c r="M303" s="161">
        <v>0</v>
      </c>
      <c r="N303" s="161">
        <v>1.11022302462516E-16</v>
      </c>
      <c r="O303" s="161">
        <v>0</v>
      </c>
      <c r="P303" s="161">
        <v>1.11022302462516E-16</v>
      </c>
      <c r="Q303" s="161">
        <v>0</v>
      </c>
      <c r="R303" s="161">
        <v>0</v>
      </c>
      <c r="S303" s="161">
        <v>5.2413025898936198E-3</v>
      </c>
      <c r="T303" s="161">
        <v>0</v>
      </c>
      <c r="U303" s="161">
        <v>0</v>
      </c>
      <c r="V303" s="161">
        <v>0</v>
      </c>
      <c r="W303" s="161">
        <v>0</v>
      </c>
      <c r="X303" s="161" t="s">
        <v>216</v>
      </c>
      <c r="Y303" s="161">
        <v>3.3045967130784303E-2</v>
      </c>
      <c r="Z303" s="161">
        <v>0</v>
      </c>
      <c r="AA303" s="161">
        <v>0</v>
      </c>
      <c r="AB303" s="161">
        <v>3.8584637266260699E-2</v>
      </c>
      <c r="AC303" s="161">
        <v>1.11022302462516E-16</v>
      </c>
      <c r="AD303" s="161">
        <v>1.11022302462516E-16</v>
      </c>
      <c r="AE303" s="161">
        <v>0</v>
      </c>
      <c r="AF303" s="161">
        <v>0</v>
      </c>
      <c r="AG303" s="161">
        <v>0</v>
      </c>
      <c r="AH303" s="161">
        <v>0</v>
      </c>
      <c r="AI303" s="161">
        <v>0</v>
      </c>
      <c r="AJ303" s="161">
        <v>2.5510796682344499E-2</v>
      </c>
      <c r="AK303" s="161">
        <v>1.11022302462516E-16</v>
      </c>
      <c r="AL303" s="161">
        <v>0</v>
      </c>
      <c r="AM303" s="161">
        <v>0</v>
      </c>
      <c r="AN303" s="161">
        <v>0</v>
      </c>
      <c r="AO303" s="161">
        <v>0</v>
      </c>
      <c r="AP303" s="161">
        <v>0</v>
      </c>
      <c r="AQ303" s="161">
        <v>1.11022302462516E-16</v>
      </c>
      <c r="AR303" s="161">
        <v>2.92071324462756E-2</v>
      </c>
      <c r="AS303" s="161">
        <v>2.6839775236247799E-2</v>
      </c>
      <c r="AT303" s="161">
        <v>9.5668757290297002E-3</v>
      </c>
      <c r="AU303" s="161">
        <v>1.16644239263352E-2</v>
      </c>
      <c r="AV303" s="161">
        <v>0</v>
      </c>
      <c r="AW303" s="161">
        <v>0</v>
      </c>
      <c r="AX303" s="161">
        <v>0</v>
      </c>
      <c r="AY303" s="161">
        <v>0</v>
      </c>
      <c r="AZ303" s="161">
        <v>0</v>
      </c>
      <c r="BA303" s="161">
        <v>5.2139905518829603E-3</v>
      </c>
      <c r="BB303" s="161">
        <v>1.11022302462516E-16</v>
      </c>
      <c r="BC303" s="161">
        <v>0</v>
      </c>
      <c r="BD303" s="161">
        <v>0</v>
      </c>
      <c r="BE303" s="161">
        <v>0</v>
      </c>
      <c r="BF303" s="161">
        <v>0</v>
      </c>
      <c r="BG303" s="161">
        <v>0</v>
      </c>
      <c r="BH303" s="161">
        <v>0</v>
      </c>
      <c r="BI303" s="161">
        <v>1.11022302462516E-16</v>
      </c>
      <c r="BJ303" s="161">
        <v>0</v>
      </c>
      <c r="BK303" s="161">
        <v>0</v>
      </c>
      <c r="BL303" s="161">
        <v>0</v>
      </c>
      <c r="BM303" s="161">
        <v>0</v>
      </c>
      <c r="BN303" s="161">
        <v>1.11022302462516E-16</v>
      </c>
      <c r="BO303" s="161">
        <v>2.1161485535621801E-2</v>
      </c>
      <c r="BP303" s="161">
        <v>0</v>
      </c>
      <c r="BQ303" s="161">
        <v>3.8273374173755301E-2</v>
      </c>
      <c r="BR303" s="161" t="s">
        <v>216</v>
      </c>
      <c r="BS303" s="161">
        <v>0</v>
      </c>
      <c r="BT303" s="161">
        <v>2.0369873637388798E-3</v>
      </c>
    </row>
    <row r="304" spans="1:72" hidden="1">
      <c r="A304" s="99" t="s">
        <v>577</v>
      </c>
      <c r="B304" s="99" t="s">
        <v>578</v>
      </c>
      <c r="C304" s="98" t="s">
        <v>581</v>
      </c>
      <c r="D304" s="100" t="s">
        <v>582</v>
      </c>
      <c r="E304" s="98" t="s">
        <v>613</v>
      </c>
      <c r="F304" s="98" t="s">
        <v>614</v>
      </c>
      <c r="G304" s="161">
        <v>0</v>
      </c>
      <c r="H304" s="161">
        <v>0.100992620197203</v>
      </c>
      <c r="I304" s="161">
        <v>0</v>
      </c>
      <c r="J304" s="161">
        <v>6.8643087796590604E-2</v>
      </c>
      <c r="K304" s="161">
        <v>1.55460858566469E-2</v>
      </c>
      <c r="L304" s="161">
        <v>0</v>
      </c>
      <c r="M304" s="161">
        <v>0.48389083131029698</v>
      </c>
      <c r="N304" s="161">
        <v>1.11022302462516E-16</v>
      </c>
      <c r="O304" s="161">
        <v>4.6719676662589402E-2</v>
      </c>
      <c r="P304" s="161">
        <v>2.37656148360798E-2</v>
      </c>
      <c r="Q304" s="161">
        <v>0.101846313571302</v>
      </c>
      <c r="R304" s="161">
        <v>6.7673437175822096E-2</v>
      </c>
      <c r="S304" s="161">
        <v>0</v>
      </c>
      <c r="T304" s="161">
        <v>0</v>
      </c>
      <c r="U304" s="161">
        <v>1.0606100632056499E-2</v>
      </c>
      <c r="V304" s="161">
        <v>4.5057162089174298E-2</v>
      </c>
      <c r="W304" s="161">
        <v>9.5343604300849497E-2</v>
      </c>
      <c r="X304" s="161" t="s">
        <v>216</v>
      </c>
      <c r="Y304" s="161">
        <v>0</v>
      </c>
      <c r="Z304" s="161">
        <v>0</v>
      </c>
      <c r="AA304" s="161">
        <v>0</v>
      </c>
      <c r="AB304" s="161">
        <v>0</v>
      </c>
      <c r="AC304" s="161">
        <v>1.11022302462516E-16</v>
      </c>
      <c r="AD304" s="161">
        <v>1.11022302462516E-16</v>
      </c>
      <c r="AE304" s="161">
        <v>0</v>
      </c>
      <c r="AF304" s="161">
        <v>5.40546630439281E-2</v>
      </c>
      <c r="AG304" s="161">
        <v>1.34280095626795E-2</v>
      </c>
      <c r="AH304" s="161">
        <v>4.9614444637566597E-2</v>
      </c>
      <c r="AI304" s="161">
        <v>0</v>
      </c>
      <c r="AJ304" s="161">
        <v>2.4629872992173299E-2</v>
      </c>
      <c r="AK304" s="161">
        <v>4.5492126126885399E-2</v>
      </c>
      <c r="AL304" s="161">
        <v>0</v>
      </c>
      <c r="AM304" s="161">
        <v>0</v>
      </c>
      <c r="AN304" s="161">
        <v>0</v>
      </c>
      <c r="AO304" s="161">
        <v>1.1760703488940399E-2</v>
      </c>
      <c r="AP304" s="161">
        <v>0</v>
      </c>
      <c r="AQ304" s="161">
        <v>1.11022302462516E-16</v>
      </c>
      <c r="AR304" s="161">
        <v>0</v>
      </c>
      <c r="AS304" s="161">
        <v>2.6839775236247799E-2</v>
      </c>
      <c r="AT304" s="161">
        <v>0</v>
      </c>
      <c r="AU304" s="161">
        <v>9.8304333478772803E-3</v>
      </c>
      <c r="AV304" s="161">
        <v>3.8455746536057503E-2</v>
      </c>
      <c r="AW304" s="161">
        <v>6.80882469411037E-2</v>
      </c>
      <c r="AX304" s="161">
        <v>3.0301131345443901E-2</v>
      </c>
      <c r="AY304" s="161">
        <v>0</v>
      </c>
      <c r="AZ304" s="161">
        <v>0</v>
      </c>
      <c r="BA304" s="161">
        <v>0</v>
      </c>
      <c r="BB304" s="161">
        <v>5.7649667389934399E-2</v>
      </c>
      <c r="BC304" s="161">
        <v>0</v>
      </c>
      <c r="BD304" s="161">
        <v>0</v>
      </c>
      <c r="BE304" s="161">
        <v>0</v>
      </c>
      <c r="BF304" s="161">
        <v>0</v>
      </c>
      <c r="BG304" s="161">
        <v>0</v>
      </c>
      <c r="BH304" s="161">
        <v>0</v>
      </c>
      <c r="BI304" s="161">
        <v>1.2153584166788799E-3</v>
      </c>
      <c r="BJ304" s="161">
        <v>2.7665226571346201E-3</v>
      </c>
      <c r="BK304" s="161">
        <v>6.3415252020305901E-2</v>
      </c>
      <c r="BL304" s="161">
        <v>6.9553199179041097E-2</v>
      </c>
      <c r="BM304" s="161">
        <v>2.1035040781596102E-2</v>
      </c>
      <c r="BN304" s="161">
        <v>6.1723323101422999E-2</v>
      </c>
      <c r="BO304" s="161">
        <v>2.1161485535621801E-2</v>
      </c>
      <c r="BP304" s="161">
        <v>0</v>
      </c>
      <c r="BQ304" s="161">
        <v>0</v>
      </c>
      <c r="BR304" s="161" t="s">
        <v>216</v>
      </c>
      <c r="BS304" s="161">
        <v>6.6698327436707394E-2</v>
      </c>
      <c r="BT304" s="161">
        <v>2.5682488248770001E-2</v>
      </c>
    </row>
    <row r="305" spans="1:72" hidden="1">
      <c r="A305" s="99" t="s">
        <v>577</v>
      </c>
      <c r="B305" s="99" t="s">
        <v>578</v>
      </c>
      <c r="C305" s="98" t="s">
        <v>581</v>
      </c>
      <c r="D305" s="100" t="s">
        <v>582</v>
      </c>
      <c r="E305" s="98" t="s">
        <v>225</v>
      </c>
      <c r="F305" s="98" t="s">
        <v>362</v>
      </c>
      <c r="G305" s="161">
        <v>0.33856547258613801</v>
      </c>
      <c r="H305" s="161">
        <v>2.1091801208531699E-3</v>
      </c>
      <c r="I305" s="161">
        <v>0</v>
      </c>
      <c r="J305" s="161">
        <v>2.4613718663357799E-2</v>
      </c>
      <c r="K305" s="161">
        <v>0.106372053877065</v>
      </c>
      <c r="L305" s="161">
        <v>0.10591314311026501</v>
      </c>
      <c r="M305" s="161">
        <v>5.8903824549080303E-2</v>
      </c>
      <c r="N305" s="161">
        <v>1.11022302462516E-16</v>
      </c>
      <c r="O305" s="161">
        <v>0</v>
      </c>
      <c r="P305" s="161">
        <v>0.12595775870956799</v>
      </c>
      <c r="Q305" s="161">
        <v>0.17395955874058899</v>
      </c>
      <c r="R305" s="161">
        <v>7.0041448519724506E-2</v>
      </c>
      <c r="S305" s="161">
        <v>1.74974539525527E-2</v>
      </c>
      <c r="T305" s="161">
        <v>0</v>
      </c>
      <c r="U305" s="161">
        <v>1.0606100632056499E-2</v>
      </c>
      <c r="V305" s="161">
        <v>0.45695670763063501</v>
      </c>
      <c r="W305" s="161">
        <v>6.7933220279943904E-2</v>
      </c>
      <c r="X305" s="161" t="s">
        <v>216</v>
      </c>
      <c r="Y305" s="161">
        <v>6.8097841110236104E-2</v>
      </c>
      <c r="Z305" s="161">
        <v>1.7974366991684601E-2</v>
      </c>
      <c r="AA305" s="161">
        <v>7.4176669756461894E-2</v>
      </c>
      <c r="AB305" s="161">
        <v>3.8584637266260699E-2</v>
      </c>
      <c r="AC305" s="161">
        <v>1.11022302462516E-16</v>
      </c>
      <c r="AD305" s="161">
        <v>0.19507146576495199</v>
      </c>
      <c r="AE305" s="161">
        <v>1</v>
      </c>
      <c r="AF305" s="161">
        <v>6.4091173546067207E-2</v>
      </c>
      <c r="AG305" s="161">
        <v>6.11679100335198E-3</v>
      </c>
      <c r="AH305" s="161">
        <v>0</v>
      </c>
      <c r="AI305" s="161">
        <v>0</v>
      </c>
      <c r="AJ305" s="161">
        <v>1.59687832032545E-2</v>
      </c>
      <c r="AK305" s="161">
        <v>3.9848619779868998E-2</v>
      </c>
      <c r="AL305" s="161">
        <v>0</v>
      </c>
      <c r="AM305" s="161">
        <v>0</v>
      </c>
      <c r="AN305" s="161">
        <v>0.21068187964742099</v>
      </c>
      <c r="AO305" s="161">
        <v>2.3521406977880799E-2</v>
      </c>
      <c r="AP305" s="161">
        <v>0.30809752049090999</v>
      </c>
      <c r="AQ305" s="161">
        <v>0.13096368823962901</v>
      </c>
      <c r="AR305" s="161">
        <v>0.27980531772850498</v>
      </c>
      <c r="AS305" s="161">
        <v>0.118613927977197</v>
      </c>
      <c r="AT305" s="161">
        <v>3.7361569991587198E-2</v>
      </c>
      <c r="AU305" s="161">
        <v>1.9190313932800001E-2</v>
      </c>
      <c r="AV305" s="161">
        <v>0.13070532604868701</v>
      </c>
      <c r="AW305" s="161">
        <v>5.9050921614025698E-2</v>
      </c>
      <c r="AX305" s="161">
        <v>4.9845816884802899E-2</v>
      </c>
      <c r="AY305" s="161">
        <v>3.5551479744964302E-2</v>
      </c>
      <c r="AZ305" s="161">
        <v>0</v>
      </c>
      <c r="BA305" s="161">
        <v>0</v>
      </c>
      <c r="BB305" s="161">
        <v>2.56155910832504E-2</v>
      </c>
      <c r="BC305" s="161">
        <v>1.69352944206962E-2</v>
      </c>
      <c r="BD305" s="161">
        <v>1.80538555699092E-2</v>
      </c>
      <c r="BE305" s="161">
        <v>6.1926505755134899E-2</v>
      </c>
      <c r="BF305" s="161">
        <v>0</v>
      </c>
      <c r="BG305" s="161">
        <v>3.6265658131870097E-2</v>
      </c>
      <c r="BH305" s="161">
        <v>5.9135210684238299E-2</v>
      </c>
      <c r="BI305" s="161">
        <v>3.9328004509630102E-2</v>
      </c>
      <c r="BJ305" s="161">
        <v>0.327404427242042</v>
      </c>
      <c r="BK305" s="161">
        <v>0.17599354497557901</v>
      </c>
      <c r="BL305" s="161">
        <v>0.22685224337042101</v>
      </c>
      <c r="BM305" s="161">
        <v>6.3759401760250703E-2</v>
      </c>
      <c r="BN305" s="161">
        <v>0.13267812965424999</v>
      </c>
      <c r="BO305" s="161">
        <v>0.384230275898095</v>
      </c>
      <c r="BP305" s="161">
        <v>7.7705893314674507E-2</v>
      </c>
      <c r="BQ305" s="161">
        <v>0.100954024987879</v>
      </c>
      <c r="BR305" s="161" t="s">
        <v>216</v>
      </c>
      <c r="BS305" s="161">
        <v>5.4411862722650702E-2</v>
      </c>
      <c r="BT305" s="161">
        <v>1.52041296078362E-2</v>
      </c>
    </row>
    <row r="306" spans="1:72" hidden="1">
      <c r="A306" s="99" t="s">
        <v>577</v>
      </c>
      <c r="B306" s="99" t="s">
        <v>578</v>
      </c>
      <c r="C306" s="98" t="s">
        <v>581</v>
      </c>
      <c r="D306" s="100" t="s">
        <v>582</v>
      </c>
      <c r="E306" s="98" t="s">
        <v>227</v>
      </c>
      <c r="F306" s="98" t="s">
        <v>338</v>
      </c>
      <c r="G306" s="161">
        <v>1.83171244057517E-2</v>
      </c>
      <c r="H306" s="161">
        <v>0</v>
      </c>
      <c r="I306" s="161">
        <v>0</v>
      </c>
      <c r="J306" s="161">
        <v>0</v>
      </c>
      <c r="K306" s="161">
        <v>0</v>
      </c>
      <c r="L306" s="161">
        <v>0</v>
      </c>
      <c r="M306" s="161">
        <v>0</v>
      </c>
      <c r="N306" s="161">
        <v>1.11022302462516E-16</v>
      </c>
      <c r="O306" s="161">
        <v>0</v>
      </c>
      <c r="P306" s="161">
        <v>1.7407756552079E-2</v>
      </c>
      <c r="Q306" s="161">
        <v>4.2386440376842201E-3</v>
      </c>
      <c r="R306" s="161">
        <v>0</v>
      </c>
      <c r="S306" s="161">
        <v>3.3467353094802199E-2</v>
      </c>
      <c r="T306" s="161">
        <v>0</v>
      </c>
      <c r="U306" s="161">
        <v>4.29283109164929E-2</v>
      </c>
      <c r="V306" s="161">
        <v>0</v>
      </c>
      <c r="W306" s="161">
        <v>9.4077989089140805E-4</v>
      </c>
      <c r="X306" s="161" t="s">
        <v>216</v>
      </c>
      <c r="Y306" s="161">
        <v>0</v>
      </c>
      <c r="Z306" s="161">
        <v>0</v>
      </c>
      <c r="AA306" s="161">
        <v>3.4164358256082203E-2</v>
      </c>
      <c r="AB306" s="161">
        <v>0</v>
      </c>
      <c r="AC306" s="161">
        <v>1.11022302462516E-16</v>
      </c>
      <c r="AD306" s="161">
        <v>1.11022302462516E-16</v>
      </c>
      <c r="AE306" s="161">
        <v>0</v>
      </c>
      <c r="AF306" s="161">
        <v>0</v>
      </c>
      <c r="AG306" s="161">
        <v>6.10981573007184E-3</v>
      </c>
      <c r="AH306" s="161">
        <v>0</v>
      </c>
      <c r="AI306" s="161">
        <v>0</v>
      </c>
      <c r="AJ306" s="161">
        <v>8.94753489227639E-3</v>
      </c>
      <c r="AK306" s="161">
        <v>1.11022302462516E-16</v>
      </c>
      <c r="AL306" s="161">
        <v>0</v>
      </c>
      <c r="AM306" s="161">
        <v>2.9131375765192199E-2</v>
      </c>
      <c r="AN306" s="161">
        <v>3.0100010847549302E-2</v>
      </c>
      <c r="AO306" s="161">
        <v>0</v>
      </c>
      <c r="AP306" s="161">
        <v>0</v>
      </c>
      <c r="AQ306" s="161">
        <v>1.11022302462516E-16</v>
      </c>
      <c r="AR306" s="161">
        <v>0</v>
      </c>
      <c r="AS306" s="161">
        <v>0</v>
      </c>
      <c r="AT306" s="161">
        <v>0</v>
      </c>
      <c r="AU306" s="161">
        <v>1.11022302462516E-16</v>
      </c>
      <c r="AV306" s="161">
        <v>3.8455746536057503E-2</v>
      </c>
      <c r="AW306" s="161">
        <v>0</v>
      </c>
      <c r="AX306" s="161">
        <v>0</v>
      </c>
      <c r="AY306" s="161">
        <v>0</v>
      </c>
      <c r="AZ306" s="161">
        <v>0</v>
      </c>
      <c r="BA306" s="161">
        <v>0</v>
      </c>
      <c r="BB306" s="161">
        <v>1.11022302462516E-16</v>
      </c>
      <c r="BC306" s="161">
        <v>0</v>
      </c>
      <c r="BD306" s="161">
        <v>0</v>
      </c>
      <c r="BE306" s="161">
        <v>1.31278538827348E-2</v>
      </c>
      <c r="BF306" s="161">
        <v>0</v>
      </c>
      <c r="BG306" s="161">
        <v>0</v>
      </c>
      <c r="BH306" s="161">
        <v>0</v>
      </c>
      <c r="BI306" s="161">
        <v>1.11022302462516E-16</v>
      </c>
      <c r="BJ306" s="161">
        <v>0</v>
      </c>
      <c r="BK306" s="161">
        <v>1.8933815754273301E-3</v>
      </c>
      <c r="BL306" s="161">
        <v>0</v>
      </c>
      <c r="BM306" s="161">
        <v>0</v>
      </c>
      <c r="BN306" s="161">
        <v>1.11022302462516E-16</v>
      </c>
      <c r="BO306" s="161">
        <v>0</v>
      </c>
      <c r="BP306" s="161">
        <v>0</v>
      </c>
      <c r="BQ306" s="161">
        <v>0</v>
      </c>
      <c r="BR306" s="161" t="s">
        <v>216</v>
      </c>
      <c r="BS306" s="161">
        <v>0</v>
      </c>
      <c r="BT306" s="161">
        <v>2.4143518552769399E-3</v>
      </c>
    </row>
    <row r="307" spans="1:72" hidden="1">
      <c r="A307" s="99" t="s">
        <v>577</v>
      </c>
      <c r="B307" s="99" t="s">
        <v>578</v>
      </c>
      <c r="C307" s="98" t="s">
        <v>615</v>
      </c>
      <c r="D307" s="100" t="s">
        <v>616</v>
      </c>
      <c r="E307" s="98" t="s">
        <v>336</v>
      </c>
      <c r="F307" s="98" t="s">
        <v>337</v>
      </c>
      <c r="G307" s="161">
        <v>0.67970996397515904</v>
      </c>
      <c r="H307" s="161">
        <v>0.26129217608295902</v>
      </c>
      <c r="I307" s="161">
        <v>0.41366818669940297</v>
      </c>
      <c r="J307" s="161">
        <v>0.52724951435878697</v>
      </c>
      <c r="K307" s="161">
        <v>0.47648358586134998</v>
      </c>
      <c r="L307" s="161">
        <v>0.80814476726370199</v>
      </c>
      <c r="M307" s="161">
        <v>0.77150337240353595</v>
      </c>
      <c r="N307" s="161">
        <v>0.90681003583799202</v>
      </c>
      <c r="O307" s="161">
        <v>0.89113508498428395</v>
      </c>
      <c r="P307" s="161">
        <v>0.49843790408678801</v>
      </c>
      <c r="Q307" s="161">
        <v>0.76327516483955704</v>
      </c>
      <c r="R307" s="161">
        <v>0.77120701330393304</v>
      </c>
      <c r="S307" s="161">
        <v>0.181908507836709</v>
      </c>
      <c r="T307" s="161">
        <v>0.84494121074047601</v>
      </c>
      <c r="U307" s="161">
        <v>0.56757671787705699</v>
      </c>
      <c r="V307" s="161">
        <v>0.91492757483350695</v>
      </c>
      <c r="W307" s="161">
        <v>0.55523430743479996</v>
      </c>
      <c r="X307" s="161">
        <v>0.95580019170942099</v>
      </c>
      <c r="Y307" s="161">
        <v>0.47475060131590302</v>
      </c>
      <c r="Z307" s="161">
        <v>0.937210748154504</v>
      </c>
      <c r="AA307" s="161">
        <v>0.85649181418619202</v>
      </c>
      <c r="AB307" s="161">
        <v>0.89535856676241499</v>
      </c>
      <c r="AC307" s="161">
        <v>0.76607366899751395</v>
      </c>
      <c r="AD307" s="161">
        <v>0.83661933412390399</v>
      </c>
      <c r="AE307" s="161">
        <v>0.95397106063213299</v>
      </c>
      <c r="AF307" s="161">
        <v>0.65858379747336604</v>
      </c>
      <c r="AG307" s="161">
        <v>0.52643142920530395</v>
      </c>
      <c r="AH307" s="161">
        <v>0.66340070329809697</v>
      </c>
      <c r="AI307" s="161">
        <v>0.83789752852989996</v>
      </c>
      <c r="AJ307" s="161">
        <v>0.31613929660811002</v>
      </c>
      <c r="AK307" s="161">
        <v>0.61896672757009097</v>
      </c>
      <c r="AL307" s="161">
        <v>0.80514734181159098</v>
      </c>
      <c r="AM307" s="161">
        <v>0.78478020683803296</v>
      </c>
      <c r="AN307" s="161">
        <v>0.66205716262965897</v>
      </c>
      <c r="AO307" s="161">
        <v>0.70653871799942902</v>
      </c>
      <c r="AP307" s="161">
        <v>0.61767254117529902</v>
      </c>
      <c r="AQ307" s="161">
        <v>0.85915003831301495</v>
      </c>
      <c r="AR307" s="161">
        <v>0.45469483496677798</v>
      </c>
      <c r="AS307" s="161">
        <v>0.37384830439019301</v>
      </c>
      <c r="AT307" s="161">
        <v>0.47445715802694699</v>
      </c>
      <c r="AU307" s="161">
        <v>0.22222510010770499</v>
      </c>
      <c r="AV307" s="161">
        <v>0.637037203935644</v>
      </c>
      <c r="AW307" s="161">
        <v>0.25151415197645899</v>
      </c>
      <c r="AX307" s="161">
        <v>0.21873512604675199</v>
      </c>
      <c r="AY307" s="161">
        <v>0.498019269162084</v>
      </c>
      <c r="AZ307" s="161">
        <v>0.55552397485881799</v>
      </c>
      <c r="BA307" s="161">
        <v>0.82678513631595496</v>
      </c>
      <c r="BB307" s="161">
        <v>0.32196265794287299</v>
      </c>
      <c r="BC307" s="161">
        <v>0.61246055258410204</v>
      </c>
      <c r="BD307" s="161">
        <v>0.82571775028897398</v>
      </c>
      <c r="BE307" s="161">
        <v>0.59269488009802196</v>
      </c>
      <c r="BF307" s="161">
        <v>0.74024227235922302</v>
      </c>
      <c r="BG307" s="161">
        <v>0.50320341693493298</v>
      </c>
      <c r="BH307" s="161">
        <v>0.52887195718037106</v>
      </c>
      <c r="BI307" s="161">
        <v>0.37299885603347699</v>
      </c>
      <c r="BJ307" s="161">
        <v>0.939003677270976</v>
      </c>
      <c r="BK307" s="161">
        <v>0.30822206653523998</v>
      </c>
      <c r="BL307" s="161">
        <v>0.62110772902884204</v>
      </c>
      <c r="BM307" s="161">
        <v>0.64905064042314797</v>
      </c>
      <c r="BN307" s="161">
        <v>0.78988441679712995</v>
      </c>
      <c r="BO307" s="161">
        <v>0.71118357924105402</v>
      </c>
      <c r="BP307" s="161">
        <v>0.67086605410150901</v>
      </c>
      <c r="BQ307" s="161">
        <v>0.55315630166926799</v>
      </c>
      <c r="BR307" s="161">
        <v>0.94833639904134603</v>
      </c>
      <c r="BS307" s="161">
        <v>0.34032623017892399</v>
      </c>
      <c r="BT307" s="161">
        <v>0.124793183005087</v>
      </c>
    </row>
    <row r="308" spans="1:72" hidden="1">
      <c r="A308" s="99" t="s">
        <v>577</v>
      </c>
      <c r="B308" s="99" t="s">
        <v>578</v>
      </c>
      <c r="C308" s="98" t="s">
        <v>615</v>
      </c>
      <c r="D308" s="100" t="s">
        <v>616</v>
      </c>
      <c r="E308" s="98" t="s">
        <v>339</v>
      </c>
      <c r="F308" s="98" t="s">
        <v>340</v>
      </c>
      <c r="G308" s="161">
        <v>0.32029003602484102</v>
      </c>
      <c r="H308" s="161">
        <v>0.73870782391704104</v>
      </c>
      <c r="I308" s="161">
        <v>0.58633181330059703</v>
      </c>
      <c r="J308" s="161">
        <v>0.47275048564121303</v>
      </c>
      <c r="K308" s="161">
        <v>0.52351641413865002</v>
      </c>
      <c r="L308" s="161">
        <v>0.19185523273629801</v>
      </c>
      <c r="M308" s="161">
        <v>0.228496627596464</v>
      </c>
      <c r="N308" s="161">
        <v>9.3189964162008407E-2</v>
      </c>
      <c r="O308" s="161">
        <v>0.108864915015716</v>
      </c>
      <c r="P308" s="161">
        <v>0.50156209591321199</v>
      </c>
      <c r="Q308" s="161">
        <v>0.23672483516044299</v>
      </c>
      <c r="R308" s="161">
        <v>0.22879298669606701</v>
      </c>
      <c r="S308" s="161">
        <v>0.81809149216329102</v>
      </c>
      <c r="T308" s="161">
        <v>0.15505878925952399</v>
      </c>
      <c r="U308" s="161">
        <v>0.43242328212294301</v>
      </c>
      <c r="V308" s="161">
        <v>8.5072425166493104E-2</v>
      </c>
      <c r="W308" s="161">
        <v>0.44476569256519999</v>
      </c>
      <c r="X308" s="161">
        <v>4.41998082905792E-2</v>
      </c>
      <c r="Y308" s="161">
        <v>0.52524939868409704</v>
      </c>
      <c r="Z308" s="161">
        <v>6.2789251845496302E-2</v>
      </c>
      <c r="AA308" s="161">
        <v>0.143508185813808</v>
      </c>
      <c r="AB308" s="161">
        <v>0.104641433237585</v>
      </c>
      <c r="AC308" s="161">
        <v>0.233926331002486</v>
      </c>
      <c r="AD308" s="161">
        <v>0.16338066587609601</v>
      </c>
      <c r="AE308" s="161">
        <v>4.6028939367867498E-2</v>
      </c>
      <c r="AF308" s="161">
        <v>0.34141620252663402</v>
      </c>
      <c r="AG308" s="161">
        <v>0.473568570794696</v>
      </c>
      <c r="AH308" s="161">
        <v>0.33659929670190297</v>
      </c>
      <c r="AI308" s="161">
        <v>0.16210247147010001</v>
      </c>
      <c r="AJ308" s="161">
        <v>0.68386070339188998</v>
      </c>
      <c r="AK308" s="161">
        <v>0.38103327242990898</v>
      </c>
      <c r="AL308" s="161">
        <v>0.194852658188408</v>
      </c>
      <c r="AM308" s="161">
        <v>0.21521979316196699</v>
      </c>
      <c r="AN308" s="161">
        <v>0.33794283737034098</v>
      </c>
      <c r="AO308" s="161">
        <v>0.29346128200057098</v>
      </c>
      <c r="AP308" s="161">
        <v>0.38232745882470098</v>
      </c>
      <c r="AQ308" s="161">
        <v>0.14084996168698499</v>
      </c>
      <c r="AR308" s="161">
        <v>0.54530516503322202</v>
      </c>
      <c r="AS308" s="161">
        <v>0.62615169560980699</v>
      </c>
      <c r="AT308" s="161">
        <v>0.52554284197305301</v>
      </c>
      <c r="AU308" s="161">
        <v>0.77777489989229498</v>
      </c>
      <c r="AV308" s="161">
        <v>0.362962796064356</v>
      </c>
      <c r="AW308" s="161">
        <v>0.74848584802354101</v>
      </c>
      <c r="AX308" s="161">
        <v>0.78126487395324795</v>
      </c>
      <c r="AY308" s="161">
        <v>0.50198073083791594</v>
      </c>
      <c r="AZ308" s="161">
        <v>0.44447602514118201</v>
      </c>
      <c r="BA308" s="161">
        <v>0.17321486368404501</v>
      </c>
      <c r="BB308" s="161">
        <v>0.67803734205712696</v>
      </c>
      <c r="BC308" s="161">
        <v>0.38753944741589802</v>
      </c>
      <c r="BD308" s="161">
        <v>0.17428224971102599</v>
      </c>
      <c r="BE308" s="161">
        <v>0.40730511990197799</v>
      </c>
      <c r="BF308" s="161">
        <v>0.25975772764077698</v>
      </c>
      <c r="BG308" s="161">
        <v>0.49679658306506702</v>
      </c>
      <c r="BH308" s="161">
        <v>0.471128042819629</v>
      </c>
      <c r="BI308" s="161">
        <v>0.62700114396652296</v>
      </c>
      <c r="BJ308" s="161">
        <v>6.0996322729023798E-2</v>
      </c>
      <c r="BK308" s="161">
        <v>0.69177793346476002</v>
      </c>
      <c r="BL308" s="161">
        <v>0.37889227097115802</v>
      </c>
      <c r="BM308" s="161">
        <v>0.35094935957685203</v>
      </c>
      <c r="BN308" s="161">
        <v>0.21011558320286999</v>
      </c>
      <c r="BO308" s="161">
        <v>0.28881642075894598</v>
      </c>
      <c r="BP308" s="161">
        <v>0.32913394589849099</v>
      </c>
      <c r="BQ308" s="161">
        <v>0.44684369833073201</v>
      </c>
      <c r="BR308" s="161">
        <v>5.1663600958653799E-2</v>
      </c>
      <c r="BS308" s="161">
        <v>0.65967376982107595</v>
      </c>
      <c r="BT308" s="161">
        <v>0.87520681699491298</v>
      </c>
    </row>
    <row r="309" spans="1:72" hidden="1">
      <c r="A309" s="99" t="s">
        <v>577</v>
      </c>
      <c r="B309" s="99" t="s">
        <v>578</v>
      </c>
      <c r="C309" s="98" t="s">
        <v>617</v>
      </c>
      <c r="D309" s="100" t="s">
        <v>618</v>
      </c>
      <c r="E309" s="98" t="s">
        <v>583</v>
      </c>
      <c r="F309" s="98" t="s">
        <v>584</v>
      </c>
      <c r="G309" s="161">
        <v>0.26453742866358698</v>
      </c>
      <c r="H309" s="161">
        <v>0</v>
      </c>
      <c r="I309" s="161">
        <v>1.11022302462516E-16</v>
      </c>
      <c r="J309" s="161">
        <v>7.7364810320750904E-2</v>
      </c>
      <c r="K309" s="161">
        <v>2.1732954545901999E-2</v>
      </c>
      <c r="L309" s="161">
        <v>0</v>
      </c>
      <c r="M309" s="161">
        <v>0</v>
      </c>
      <c r="N309" s="161">
        <v>0</v>
      </c>
      <c r="O309" s="161">
        <v>0</v>
      </c>
      <c r="P309" s="161">
        <v>0</v>
      </c>
      <c r="Q309" s="161">
        <v>0.23765873011952501</v>
      </c>
      <c r="R309" s="161">
        <v>0</v>
      </c>
      <c r="S309" s="161">
        <v>1.11022302462516E-16</v>
      </c>
      <c r="T309" s="161">
        <v>0</v>
      </c>
      <c r="U309" s="161">
        <v>0</v>
      </c>
      <c r="V309" s="161">
        <v>0.233282168869238</v>
      </c>
      <c r="W309" s="161">
        <v>0.106088560911944</v>
      </c>
      <c r="X309" s="161">
        <v>0</v>
      </c>
      <c r="Y309" s="161">
        <v>0.25736712666454398</v>
      </c>
      <c r="Z309" s="161">
        <v>1.11022302462516E-16</v>
      </c>
      <c r="AA309" s="161">
        <v>5.3060325857542001E-2</v>
      </c>
      <c r="AB309" s="161">
        <v>0</v>
      </c>
      <c r="AC309" s="161">
        <v>1.7943462925929202E-2</v>
      </c>
      <c r="AD309" s="161">
        <v>5.0571311738285103E-4</v>
      </c>
      <c r="AE309" s="161">
        <v>0</v>
      </c>
      <c r="AF309" s="161">
        <v>0.16300269905711801</v>
      </c>
      <c r="AG309" s="161">
        <v>3.8642431925258403E-2</v>
      </c>
      <c r="AH309" s="161">
        <v>0</v>
      </c>
      <c r="AI309" s="161">
        <v>1.11022302462516E-16</v>
      </c>
      <c r="AJ309" s="161">
        <v>2.3630050689216E-2</v>
      </c>
      <c r="AK309" s="161">
        <v>0.282337251645221</v>
      </c>
      <c r="AL309" s="161">
        <v>0.34282038917720797</v>
      </c>
      <c r="AM309" s="161">
        <v>0</v>
      </c>
      <c r="AN309" s="161">
        <v>6.69104386396705E-2</v>
      </c>
      <c r="AO309" s="161">
        <v>0</v>
      </c>
      <c r="AP309" s="161">
        <v>0</v>
      </c>
      <c r="AQ309" s="161">
        <v>3.9656192231148399E-2</v>
      </c>
      <c r="AR309" s="161">
        <v>2.9200924307097701E-2</v>
      </c>
      <c r="AS309" s="161">
        <v>0</v>
      </c>
      <c r="AT309" s="161">
        <v>3.6246217869175097E-2</v>
      </c>
      <c r="AU309" s="161">
        <v>0.35629456382442598</v>
      </c>
      <c r="AV309" s="161">
        <v>0</v>
      </c>
      <c r="AW309" s="161">
        <v>0</v>
      </c>
      <c r="AX309" s="161">
        <v>5.1093652649724401E-3</v>
      </c>
      <c r="AY309" s="161">
        <v>2.0435656118483098E-2</v>
      </c>
      <c r="AZ309" s="161">
        <v>0</v>
      </c>
      <c r="BA309" s="161">
        <v>0.28959624743940898</v>
      </c>
      <c r="BB309" s="161">
        <v>0.14141651032746899</v>
      </c>
      <c r="BC309" s="161">
        <v>1.1575762521089101E-2</v>
      </c>
      <c r="BD309" s="161">
        <v>2.1230562035728599E-2</v>
      </c>
      <c r="BE309" s="161">
        <v>0</v>
      </c>
      <c r="BF309" s="161">
        <v>0</v>
      </c>
      <c r="BG309" s="161">
        <v>0.25518009097852401</v>
      </c>
      <c r="BH309" s="161">
        <v>1.5929427311701699E-2</v>
      </c>
      <c r="BI309" s="161">
        <v>0.29895383788479601</v>
      </c>
      <c r="BJ309" s="161">
        <v>0</v>
      </c>
      <c r="BK309" s="161">
        <v>2.0204198421906001E-3</v>
      </c>
      <c r="BL309" s="161">
        <v>0.113278657351361</v>
      </c>
      <c r="BM309" s="161">
        <v>0.29604605488205499</v>
      </c>
      <c r="BN309" s="161">
        <v>0</v>
      </c>
      <c r="BO309" s="161">
        <v>0</v>
      </c>
      <c r="BP309" s="161">
        <v>0</v>
      </c>
      <c r="BQ309" s="161">
        <v>1.6580731537246599E-2</v>
      </c>
      <c r="BR309" s="161">
        <v>0</v>
      </c>
      <c r="BS309" s="161">
        <v>0</v>
      </c>
      <c r="BT309" s="161">
        <v>9.08570101264356E-2</v>
      </c>
    </row>
    <row r="310" spans="1:72" hidden="1">
      <c r="A310" s="99" t="s">
        <v>577</v>
      </c>
      <c r="B310" s="99" t="s">
        <v>578</v>
      </c>
      <c r="C310" s="98" t="s">
        <v>617</v>
      </c>
      <c r="D310" s="100" t="s">
        <v>618</v>
      </c>
      <c r="E310" s="98" t="s">
        <v>585</v>
      </c>
      <c r="F310" s="98" t="s">
        <v>586</v>
      </c>
      <c r="G310" s="161">
        <v>0.41742261865501801</v>
      </c>
      <c r="H310" s="161">
        <v>0.28147506707220099</v>
      </c>
      <c r="I310" s="161">
        <v>0.12236176637098101</v>
      </c>
      <c r="J310" s="161">
        <v>0.418423999217649</v>
      </c>
      <c r="K310" s="161">
        <v>0.42132260100965402</v>
      </c>
      <c r="L310" s="161">
        <v>0</v>
      </c>
      <c r="M310" s="161">
        <v>0.14860019048832701</v>
      </c>
      <c r="N310" s="161">
        <v>0.28136882125458501</v>
      </c>
      <c r="O310" s="161">
        <v>0.104549689569371</v>
      </c>
      <c r="P310" s="161">
        <v>0.26199085112487702</v>
      </c>
      <c r="Q310" s="161">
        <v>0.42532121984876597</v>
      </c>
      <c r="R310" s="161">
        <v>0.41227591097698801</v>
      </c>
      <c r="S310" s="161">
        <v>0.83973228720580395</v>
      </c>
      <c r="T310" s="161">
        <v>0.28796033994255699</v>
      </c>
      <c r="U310" s="161">
        <v>0.33343138818135698</v>
      </c>
      <c r="V310" s="161">
        <v>0.30987275468860198</v>
      </c>
      <c r="W310" s="161">
        <v>4.0929391766608599E-2</v>
      </c>
      <c r="X310" s="161">
        <v>0.58969985441024297</v>
      </c>
      <c r="Y310" s="161">
        <v>0.38085238363130403</v>
      </c>
      <c r="Z310" s="161">
        <v>1.11022302462516E-16</v>
      </c>
      <c r="AA310" s="161">
        <v>5.3060325857542001E-2</v>
      </c>
      <c r="AB310" s="161">
        <v>8.08494783903385E-2</v>
      </c>
      <c r="AC310" s="161">
        <v>0.28981840302658501</v>
      </c>
      <c r="AD310" s="161">
        <v>7.6665790453979603E-3</v>
      </c>
      <c r="AE310" s="161">
        <v>0</v>
      </c>
      <c r="AF310" s="161">
        <v>0.52526909208397099</v>
      </c>
      <c r="AG310" s="161">
        <v>0.31508594748788499</v>
      </c>
      <c r="AH310" s="161">
        <v>0.20143900615056401</v>
      </c>
      <c r="AI310" s="161">
        <v>1.11022302462516E-16</v>
      </c>
      <c r="AJ310" s="161">
        <v>0.49902558455977902</v>
      </c>
      <c r="AK310" s="161">
        <v>0.36027965164258902</v>
      </c>
      <c r="AL310" s="161">
        <v>0.21144878602436401</v>
      </c>
      <c r="AM310" s="161">
        <v>5.3893045165605502E-2</v>
      </c>
      <c r="AN310" s="161">
        <v>0.38111922609659798</v>
      </c>
      <c r="AO310" s="161">
        <v>0.25072468757462402</v>
      </c>
      <c r="AP310" s="161">
        <v>3.94106224653131E-2</v>
      </c>
      <c r="AQ310" s="161">
        <v>0.68641457152945495</v>
      </c>
      <c r="AR310" s="161">
        <v>0.68051799602478502</v>
      </c>
      <c r="AS310" s="161">
        <v>0.37006223681894901</v>
      </c>
      <c r="AT310" s="161">
        <v>0.26535197415130901</v>
      </c>
      <c r="AU310" s="161">
        <v>0.49397534581833102</v>
      </c>
      <c r="AV310" s="161">
        <v>0.292046029117907</v>
      </c>
      <c r="AW310" s="161">
        <v>0.44224817830078</v>
      </c>
      <c r="AX310" s="161">
        <v>0.15395498095146201</v>
      </c>
      <c r="AY310" s="161">
        <v>0.53049075260008705</v>
      </c>
      <c r="AZ310" s="161">
        <v>0.32741649464042799</v>
      </c>
      <c r="BA310" s="161">
        <v>0.17406659555762599</v>
      </c>
      <c r="BB310" s="161">
        <v>0.49091406559425599</v>
      </c>
      <c r="BC310" s="161">
        <v>0.23474745629857899</v>
      </c>
      <c r="BD310" s="161">
        <v>0.129792885581622</v>
      </c>
      <c r="BE310" s="161">
        <v>0.30398274987853302</v>
      </c>
      <c r="BF310" s="161">
        <v>0.43286118986920002</v>
      </c>
      <c r="BG310" s="161">
        <v>0.15446827982153499</v>
      </c>
      <c r="BH310" s="161">
        <v>0.312738046337384</v>
      </c>
      <c r="BI310" s="161">
        <v>0.33002586973265002</v>
      </c>
      <c r="BJ310" s="161">
        <v>3.6709478187424302E-2</v>
      </c>
      <c r="BK310" s="161">
        <v>0.63398360525652397</v>
      </c>
      <c r="BL310" s="161">
        <v>0.25136635365207699</v>
      </c>
      <c r="BM310" s="161">
        <v>0.398784356407757</v>
      </c>
      <c r="BN310" s="161">
        <v>3.98356993448057E-2</v>
      </c>
      <c r="BO310" s="161">
        <v>8.2004706014580403E-2</v>
      </c>
      <c r="BP310" s="161">
        <v>0.24339948873339301</v>
      </c>
      <c r="BQ310" s="161">
        <v>0.25290712041909702</v>
      </c>
      <c r="BR310" s="161">
        <v>0</v>
      </c>
      <c r="BS310" s="161">
        <v>0.582267971312175</v>
      </c>
      <c r="BT310" s="161">
        <v>0.58592741614261401</v>
      </c>
    </row>
    <row r="311" spans="1:72" hidden="1">
      <c r="A311" s="99" t="s">
        <v>577</v>
      </c>
      <c r="B311" s="99" t="s">
        <v>578</v>
      </c>
      <c r="C311" s="98" t="s">
        <v>617</v>
      </c>
      <c r="D311" s="100" t="s">
        <v>618</v>
      </c>
      <c r="E311" s="98" t="s">
        <v>587</v>
      </c>
      <c r="F311" s="98" t="s">
        <v>588</v>
      </c>
      <c r="G311" s="161">
        <v>0.356174203422359</v>
      </c>
      <c r="H311" s="161">
        <v>0.16601279963120599</v>
      </c>
      <c r="I311" s="161">
        <v>1.11022302462516E-16</v>
      </c>
      <c r="J311" s="161">
        <v>9.0097624801056306E-2</v>
      </c>
      <c r="K311" s="161">
        <v>0.105345117848697</v>
      </c>
      <c r="L311" s="161">
        <v>0</v>
      </c>
      <c r="M311" s="161">
        <v>0.52332234052410398</v>
      </c>
      <c r="N311" s="161">
        <v>0</v>
      </c>
      <c r="O311" s="161">
        <v>0</v>
      </c>
      <c r="P311" s="161">
        <v>0</v>
      </c>
      <c r="Q311" s="161">
        <v>7.8632636859025204E-2</v>
      </c>
      <c r="R311" s="161">
        <v>0</v>
      </c>
      <c r="S311" s="161">
        <v>6.4777724384297297E-2</v>
      </c>
      <c r="T311" s="161">
        <v>9.0368271959885504E-2</v>
      </c>
      <c r="U311" s="161">
        <v>0</v>
      </c>
      <c r="V311" s="161">
        <v>1.51597926826238E-2</v>
      </c>
      <c r="W311" s="161">
        <v>0</v>
      </c>
      <c r="X311" s="161">
        <v>0</v>
      </c>
      <c r="Y311" s="161">
        <v>3.4090798605083898E-2</v>
      </c>
      <c r="Z311" s="161">
        <v>0.89342403631076595</v>
      </c>
      <c r="AA311" s="161">
        <v>0</v>
      </c>
      <c r="AB311" s="161">
        <v>0</v>
      </c>
      <c r="AC311" s="161">
        <v>0.425287153498217</v>
      </c>
      <c r="AD311" s="161">
        <v>0</v>
      </c>
      <c r="AE311" s="161">
        <v>0</v>
      </c>
      <c r="AF311" s="161">
        <v>3.1695941841752798E-2</v>
      </c>
      <c r="AG311" s="161">
        <v>2.3286659124556099E-2</v>
      </c>
      <c r="AH311" s="161">
        <v>0.26136736883085598</v>
      </c>
      <c r="AI311" s="161">
        <v>0.37223022389833899</v>
      </c>
      <c r="AJ311" s="161">
        <v>6.2158697659914698E-2</v>
      </c>
      <c r="AK311" s="161">
        <v>0</v>
      </c>
      <c r="AL311" s="161">
        <v>0.201077343574013</v>
      </c>
      <c r="AM311" s="161">
        <v>0</v>
      </c>
      <c r="AN311" s="161">
        <v>0.152533073878345</v>
      </c>
      <c r="AO311" s="161">
        <v>0</v>
      </c>
      <c r="AP311" s="161">
        <v>2.1071374305497201E-2</v>
      </c>
      <c r="AQ311" s="161">
        <v>0</v>
      </c>
      <c r="AR311" s="161">
        <v>6.5096289773641194E-2</v>
      </c>
      <c r="AS311" s="161">
        <v>6.8112626320797107E-2</v>
      </c>
      <c r="AT311" s="161">
        <v>3.3771495723434901E-2</v>
      </c>
      <c r="AU311" s="161">
        <v>2.40616605533268E-2</v>
      </c>
      <c r="AV311" s="161">
        <v>4.5472372084558003E-2</v>
      </c>
      <c r="AW311" s="161">
        <v>0.128215255477026</v>
      </c>
      <c r="AX311" s="161">
        <v>1.5371755639734599E-2</v>
      </c>
      <c r="AY311" s="161">
        <v>0.127601635497676</v>
      </c>
      <c r="AZ311" s="161">
        <v>1.5044247792796299E-2</v>
      </c>
      <c r="BA311" s="161">
        <v>0</v>
      </c>
      <c r="BB311" s="161">
        <v>0.106657570079424</v>
      </c>
      <c r="BC311" s="161">
        <v>1.1927055378972699E-2</v>
      </c>
      <c r="BD311" s="161">
        <v>0</v>
      </c>
      <c r="BE311" s="161">
        <v>4.55896209325167E-2</v>
      </c>
      <c r="BF311" s="161">
        <v>0</v>
      </c>
      <c r="BG311" s="161">
        <v>4.9066441277036299E-2</v>
      </c>
      <c r="BH311" s="161">
        <v>0.12123712253853799</v>
      </c>
      <c r="BI311" s="161">
        <v>6.8532907247227798E-2</v>
      </c>
      <c r="BJ311" s="161">
        <v>0</v>
      </c>
      <c r="BK311" s="161">
        <v>2.1341064772807901E-2</v>
      </c>
      <c r="BL311" s="161">
        <v>0.16848364195423499</v>
      </c>
      <c r="BM311" s="161">
        <v>7.7568883591564705E-2</v>
      </c>
      <c r="BN311" s="161">
        <v>0</v>
      </c>
      <c r="BO311" s="161">
        <v>1.6140044654341101E-2</v>
      </c>
      <c r="BP311" s="161">
        <v>0.20961882784614799</v>
      </c>
      <c r="BQ311" s="161">
        <v>6.3571816549510093E-2</v>
      </c>
      <c r="BR311" s="161">
        <v>0</v>
      </c>
      <c r="BS311" s="161">
        <v>2.2145747188403099E-2</v>
      </c>
      <c r="BT311" s="161">
        <v>9.5900771680261301E-2</v>
      </c>
    </row>
    <row r="312" spans="1:72" hidden="1">
      <c r="A312" s="99" t="s">
        <v>577</v>
      </c>
      <c r="B312" s="99" t="s">
        <v>578</v>
      </c>
      <c r="C312" s="98" t="s">
        <v>617</v>
      </c>
      <c r="D312" s="100" t="s">
        <v>618</v>
      </c>
      <c r="E312" s="98" t="s">
        <v>589</v>
      </c>
      <c r="F312" s="98" t="s">
        <v>590</v>
      </c>
      <c r="G312" s="161">
        <v>0</v>
      </c>
      <c r="H312" s="161">
        <v>0</v>
      </c>
      <c r="I312" s="161">
        <v>1.7234953115938701E-3</v>
      </c>
      <c r="J312" s="161">
        <v>0</v>
      </c>
      <c r="K312" s="161">
        <v>0</v>
      </c>
      <c r="L312" s="161">
        <v>0</v>
      </c>
      <c r="M312" s="161">
        <v>0</v>
      </c>
      <c r="N312" s="161">
        <v>0</v>
      </c>
      <c r="O312" s="161">
        <v>0</v>
      </c>
      <c r="P312" s="161">
        <v>0.19551444554834199</v>
      </c>
      <c r="Q312" s="161">
        <v>1.11022302462516E-16</v>
      </c>
      <c r="R312" s="161">
        <v>3.4412759457591799E-2</v>
      </c>
      <c r="S312" s="161">
        <v>1.11022302462516E-16</v>
      </c>
      <c r="T312" s="161">
        <v>0.18073654391977101</v>
      </c>
      <c r="U312" s="161">
        <v>0.12583831254776601</v>
      </c>
      <c r="V312" s="161">
        <v>0</v>
      </c>
      <c r="W312" s="161">
        <v>1.28404203601707E-3</v>
      </c>
      <c r="X312" s="161">
        <v>0</v>
      </c>
      <c r="Y312" s="161">
        <v>0.13064985292540099</v>
      </c>
      <c r="Z312" s="161">
        <v>1.7233560086037401E-2</v>
      </c>
      <c r="AA312" s="161">
        <v>0.25179803318393301</v>
      </c>
      <c r="AB312" s="161">
        <v>0.210134128178635</v>
      </c>
      <c r="AC312" s="161">
        <v>0</v>
      </c>
      <c r="AD312" s="161">
        <v>0</v>
      </c>
      <c r="AE312" s="161">
        <v>0.179333409180365</v>
      </c>
      <c r="AF312" s="161">
        <v>0</v>
      </c>
      <c r="AG312" s="161">
        <v>1.11022302462516E-16</v>
      </c>
      <c r="AH312" s="161">
        <v>1.2953450057802899E-3</v>
      </c>
      <c r="AI312" s="161">
        <v>1.11022302462516E-16</v>
      </c>
      <c r="AJ312" s="161">
        <v>5.9125261853601903E-2</v>
      </c>
      <c r="AK312" s="161">
        <v>0.26965733859971502</v>
      </c>
      <c r="AL312" s="161">
        <v>0</v>
      </c>
      <c r="AM312" s="161">
        <v>0</v>
      </c>
      <c r="AN312" s="161">
        <v>0</v>
      </c>
      <c r="AO312" s="161">
        <v>2.83360376007833E-2</v>
      </c>
      <c r="AP312" s="161">
        <v>1.42484563049411E-2</v>
      </c>
      <c r="AQ312" s="161">
        <v>0</v>
      </c>
      <c r="AR312" s="161">
        <v>0</v>
      </c>
      <c r="AS312" s="161">
        <v>3.9578783108017102E-2</v>
      </c>
      <c r="AT312" s="161">
        <v>0</v>
      </c>
      <c r="AU312" s="161">
        <v>0</v>
      </c>
      <c r="AV312" s="161">
        <v>0</v>
      </c>
      <c r="AW312" s="161">
        <v>3.1490942368392998E-2</v>
      </c>
      <c r="AX312" s="161">
        <v>3.2337172035205301E-2</v>
      </c>
      <c r="AY312" s="161">
        <v>0</v>
      </c>
      <c r="AZ312" s="161">
        <v>1.5044247792796299E-2</v>
      </c>
      <c r="BA312" s="161">
        <v>0</v>
      </c>
      <c r="BB312" s="161">
        <v>0</v>
      </c>
      <c r="BC312" s="161">
        <v>0</v>
      </c>
      <c r="BD312" s="161">
        <v>0</v>
      </c>
      <c r="BE312" s="161">
        <v>4.55896209325167E-2</v>
      </c>
      <c r="BF312" s="161">
        <v>6.9405099144647694E-2</v>
      </c>
      <c r="BG312" s="161">
        <v>1.06747840805412E-2</v>
      </c>
      <c r="BH312" s="161">
        <v>2.2116900510200901E-2</v>
      </c>
      <c r="BI312" s="161">
        <v>3.4266453623613899E-2</v>
      </c>
      <c r="BJ312" s="161">
        <v>0.255344132526451</v>
      </c>
      <c r="BK312" s="161">
        <v>0</v>
      </c>
      <c r="BL312" s="161">
        <v>0.16635732151609001</v>
      </c>
      <c r="BM312" s="161">
        <v>9.6488352752177001E-4</v>
      </c>
      <c r="BN312" s="161">
        <v>0.13328370288525601</v>
      </c>
      <c r="BO312" s="161">
        <v>3.0658971258921301E-2</v>
      </c>
      <c r="BP312" s="161">
        <v>5.8024328130828001E-2</v>
      </c>
      <c r="BQ312" s="161">
        <v>3.6172955729148498E-2</v>
      </c>
      <c r="BR312" s="161">
        <v>0</v>
      </c>
      <c r="BS312" s="161">
        <v>0</v>
      </c>
      <c r="BT312" s="161">
        <v>2.1494525525357699E-2</v>
      </c>
    </row>
    <row r="313" spans="1:72" hidden="1">
      <c r="A313" s="99" t="s">
        <v>577</v>
      </c>
      <c r="B313" s="99" t="s">
        <v>578</v>
      </c>
      <c r="C313" s="98" t="s">
        <v>617</v>
      </c>
      <c r="D313" s="100" t="s">
        <v>618</v>
      </c>
      <c r="E313" s="98" t="s">
        <v>591</v>
      </c>
      <c r="F313" s="98" t="s">
        <v>592</v>
      </c>
      <c r="G313" s="161">
        <v>0</v>
      </c>
      <c r="H313" s="161">
        <v>0.15985893880795801</v>
      </c>
      <c r="I313" s="161">
        <v>5.8372434787499197E-3</v>
      </c>
      <c r="J313" s="161">
        <v>0.11657113686824</v>
      </c>
      <c r="K313" s="161">
        <v>1.55460858566469E-2</v>
      </c>
      <c r="L313" s="161">
        <v>0.139356265296119</v>
      </c>
      <c r="M313" s="161">
        <v>7.9437792929842294E-2</v>
      </c>
      <c r="N313" s="161">
        <v>0.17965779468635401</v>
      </c>
      <c r="O313" s="161">
        <v>0.15436780691368501</v>
      </c>
      <c r="P313" s="161">
        <v>8.8217410472407207E-2</v>
      </c>
      <c r="Q313" s="161">
        <v>8.3907882696291999E-2</v>
      </c>
      <c r="R313" s="161">
        <v>8.1834390506485194E-2</v>
      </c>
      <c r="S313" s="161">
        <v>1.11022302462516E-16</v>
      </c>
      <c r="T313" s="161">
        <v>0.31572237962709798</v>
      </c>
      <c r="U313" s="161">
        <v>6.6917717213832204E-2</v>
      </c>
      <c r="V313" s="161">
        <v>0</v>
      </c>
      <c r="W313" s="161">
        <v>7.8559203264335895E-2</v>
      </c>
      <c r="X313" s="161">
        <v>0</v>
      </c>
      <c r="Y313" s="161">
        <v>0.21331220414855101</v>
      </c>
      <c r="Z313" s="161">
        <v>1.7233560086037401E-2</v>
      </c>
      <c r="AA313" s="161">
        <v>0.188610010248559</v>
      </c>
      <c r="AB313" s="161">
        <v>0.16058122204581399</v>
      </c>
      <c r="AC313" s="161">
        <v>0.175153493696318</v>
      </c>
      <c r="AD313" s="161">
        <v>0</v>
      </c>
      <c r="AE313" s="161">
        <v>1</v>
      </c>
      <c r="AF313" s="161">
        <v>5.5114563929095903E-2</v>
      </c>
      <c r="AG313" s="161">
        <v>5.4651386324554803E-2</v>
      </c>
      <c r="AH313" s="161">
        <v>0.43731027049357901</v>
      </c>
      <c r="AI313" s="161">
        <v>0.18611511194916999</v>
      </c>
      <c r="AJ313" s="161">
        <v>0.20234017646996599</v>
      </c>
      <c r="AK313" s="161">
        <v>1.26799130455052E-2</v>
      </c>
      <c r="AL313" s="161">
        <v>0.140376266229298</v>
      </c>
      <c r="AM313" s="161">
        <v>0.131033527291739</v>
      </c>
      <c r="AN313" s="161">
        <v>0.109212847119878</v>
      </c>
      <c r="AO313" s="161">
        <v>2.83360376007833E-2</v>
      </c>
      <c r="AP313" s="161">
        <v>1.4269485019707E-2</v>
      </c>
      <c r="AQ313" s="161">
        <v>0.12716044230658</v>
      </c>
      <c r="AR313" s="161">
        <v>0</v>
      </c>
      <c r="AS313" s="161">
        <v>2.4797135997183799E-2</v>
      </c>
      <c r="AT313" s="161">
        <v>3.3172290483506103E-2</v>
      </c>
      <c r="AU313" s="161">
        <v>0.112308260017863</v>
      </c>
      <c r="AV313" s="161">
        <v>0.122553168457727</v>
      </c>
      <c r="AW313" s="161">
        <v>8.2639394278072903E-2</v>
      </c>
      <c r="AX313" s="161">
        <v>1.8306605313061702E-2</v>
      </c>
      <c r="AY313" s="161">
        <v>0.191689338092736</v>
      </c>
      <c r="AZ313" s="161">
        <v>9.9478369336951006E-2</v>
      </c>
      <c r="BA313" s="161">
        <v>4.8089756128577597E-2</v>
      </c>
      <c r="BB313" s="161">
        <v>9.5180226267434997E-2</v>
      </c>
      <c r="BC313" s="161">
        <v>9.2937345611856903E-2</v>
      </c>
      <c r="BD313" s="161">
        <v>0.32313341492279202</v>
      </c>
      <c r="BE313" s="161">
        <v>0.13340037690106099</v>
      </c>
      <c r="BF313" s="161">
        <v>8.2436260640704501E-2</v>
      </c>
      <c r="BG313" s="161">
        <v>2.9652991196748701E-2</v>
      </c>
      <c r="BH313" s="161">
        <v>2.92871593176386E-2</v>
      </c>
      <c r="BI313" s="161">
        <v>7.2979477514045002E-2</v>
      </c>
      <c r="BJ313" s="161">
        <v>0.33682126708093901</v>
      </c>
      <c r="BK313" s="161">
        <v>5.48216673526764E-2</v>
      </c>
      <c r="BL313" s="161">
        <v>0</v>
      </c>
      <c r="BM313" s="161">
        <v>2.22852432236052E-2</v>
      </c>
      <c r="BN313" s="161">
        <v>0.13010389976434</v>
      </c>
      <c r="BO313" s="161">
        <v>4.6799015913262403E-2</v>
      </c>
      <c r="BP313" s="161">
        <v>0.13158859237130299</v>
      </c>
      <c r="BQ313" s="161">
        <v>0.12357298914786</v>
      </c>
      <c r="BR313" s="161">
        <v>0.25</v>
      </c>
      <c r="BS313" s="161">
        <v>7.5465411218218995E-2</v>
      </c>
      <c r="BT313" s="161">
        <v>0.14365650713214101</v>
      </c>
    </row>
    <row r="314" spans="1:72" hidden="1">
      <c r="A314" s="99" t="s">
        <v>577</v>
      </c>
      <c r="B314" s="99" t="s">
        <v>578</v>
      </c>
      <c r="C314" s="98" t="s">
        <v>617</v>
      </c>
      <c r="D314" s="100" t="s">
        <v>618</v>
      </c>
      <c r="E314" s="98" t="s">
        <v>593</v>
      </c>
      <c r="F314" s="98" t="s">
        <v>594</v>
      </c>
      <c r="G314" s="161">
        <v>0.111283478533254</v>
      </c>
      <c r="H314" s="161">
        <v>7.7687320347047201E-2</v>
      </c>
      <c r="I314" s="161">
        <v>1.11022302462516E-16</v>
      </c>
      <c r="J314" s="161">
        <v>5.5784068054458798E-2</v>
      </c>
      <c r="K314" s="161">
        <v>1.8413299665089498E-2</v>
      </c>
      <c r="L314" s="161">
        <v>3.0939438787344802E-3</v>
      </c>
      <c r="M314" s="161">
        <v>0.50240792130688305</v>
      </c>
      <c r="N314" s="161">
        <v>0</v>
      </c>
      <c r="O314" s="161">
        <v>7.6957788024616697E-2</v>
      </c>
      <c r="P314" s="161">
        <v>0.18050620562759001</v>
      </c>
      <c r="Q314" s="161">
        <v>0.27155854082177999</v>
      </c>
      <c r="R314" s="161">
        <v>4.9677765635632601E-2</v>
      </c>
      <c r="S314" s="161">
        <v>7.3291435645267697E-3</v>
      </c>
      <c r="T314" s="161">
        <v>0.30594900847045903</v>
      </c>
      <c r="U314" s="161">
        <v>9.3685517431815898E-2</v>
      </c>
      <c r="V314" s="161">
        <v>0</v>
      </c>
      <c r="W314" s="161">
        <v>1.28404203601707E-3</v>
      </c>
      <c r="X314" s="161">
        <v>0</v>
      </c>
      <c r="Y314" s="161">
        <v>3.82659577854461E-2</v>
      </c>
      <c r="Z314" s="161">
        <v>7.2108843517159599E-2</v>
      </c>
      <c r="AA314" s="161">
        <v>0</v>
      </c>
      <c r="AB314" s="161">
        <v>0</v>
      </c>
      <c r="AC314" s="161">
        <v>5.3937653804474101E-2</v>
      </c>
      <c r="AD314" s="161">
        <v>0.32537341383642798</v>
      </c>
      <c r="AE314" s="161">
        <v>0</v>
      </c>
      <c r="AF314" s="161">
        <v>0</v>
      </c>
      <c r="AG314" s="161">
        <v>0.281567067499084</v>
      </c>
      <c r="AH314" s="161">
        <v>0.25942235050961099</v>
      </c>
      <c r="AI314" s="161">
        <v>1.11022302462516E-16</v>
      </c>
      <c r="AJ314" s="161">
        <v>0.28012959296137202</v>
      </c>
      <c r="AK314" s="161">
        <v>0.55256900581165702</v>
      </c>
      <c r="AL314" s="161">
        <v>2.18684676162503E-2</v>
      </c>
      <c r="AM314" s="161">
        <v>0</v>
      </c>
      <c r="AN314" s="161">
        <v>0.17087315578206499</v>
      </c>
      <c r="AO314" s="161">
        <v>0</v>
      </c>
      <c r="AP314" s="161">
        <v>0</v>
      </c>
      <c r="AQ314" s="161">
        <v>0</v>
      </c>
      <c r="AR314" s="161">
        <v>1.3506914873342501E-2</v>
      </c>
      <c r="AS314" s="161">
        <v>4.7844495107078298E-2</v>
      </c>
      <c r="AT314" s="161">
        <v>9.1579959477585196E-3</v>
      </c>
      <c r="AU314" s="161">
        <v>0.17711117083835301</v>
      </c>
      <c r="AV314" s="161">
        <v>3.0875242016282601E-2</v>
      </c>
      <c r="AW314" s="161">
        <v>7.8586274777930606E-2</v>
      </c>
      <c r="AX314" s="161">
        <v>6.5779680093020695E-2</v>
      </c>
      <c r="AY314" s="161">
        <v>5.0003678239245203E-2</v>
      </c>
      <c r="AZ314" s="161">
        <v>0.171426765952959</v>
      </c>
      <c r="BA314" s="161">
        <v>0.114768317618924</v>
      </c>
      <c r="BB314" s="161">
        <v>0.225417874795898</v>
      </c>
      <c r="BC314" s="161">
        <v>7.9661825329232203E-2</v>
      </c>
      <c r="BD314" s="161">
        <v>0.43488482705713799</v>
      </c>
      <c r="BE314" s="161">
        <v>0.326650721179708</v>
      </c>
      <c r="BF314" s="161">
        <v>0.32896600569200501</v>
      </c>
      <c r="BG314" s="161">
        <v>0.10807257500494701</v>
      </c>
      <c r="BH314" s="161">
        <v>2.08030252306734E-2</v>
      </c>
      <c r="BI314" s="161">
        <v>0.14151238476127301</v>
      </c>
      <c r="BJ314" s="161">
        <v>0</v>
      </c>
      <c r="BK314" s="161">
        <v>5.0780827668295198E-2</v>
      </c>
      <c r="BL314" s="161">
        <v>3.26026792814788E-3</v>
      </c>
      <c r="BM314" s="161">
        <v>2.0960311504336599E-2</v>
      </c>
      <c r="BN314" s="161">
        <v>0</v>
      </c>
      <c r="BO314" s="161">
        <v>8.0700223271705403E-3</v>
      </c>
      <c r="BP314" s="161">
        <v>4.4719732654170598E-2</v>
      </c>
      <c r="BQ314" s="161">
        <v>0</v>
      </c>
      <c r="BR314" s="161">
        <v>0</v>
      </c>
      <c r="BS314" s="161">
        <v>6.09054435975908E-2</v>
      </c>
      <c r="BT314" s="161">
        <v>5.9631230706830803E-2</v>
      </c>
    </row>
    <row r="315" spans="1:72" hidden="1">
      <c r="A315" s="99" t="s">
        <v>577</v>
      </c>
      <c r="B315" s="99" t="s">
        <v>578</v>
      </c>
      <c r="C315" s="98" t="s">
        <v>617</v>
      </c>
      <c r="D315" s="100" t="s">
        <v>618</v>
      </c>
      <c r="E315" s="98" t="s">
        <v>595</v>
      </c>
      <c r="F315" s="98" t="s">
        <v>596</v>
      </c>
      <c r="G315" s="161">
        <v>4.4252147990765399E-2</v>
      </c>
      <c r="H315" s="161">
        <v>0</v>
      </c>
      <c r="I315" s="161">
        <v>1.4047553176973E-2</v>
      </c>
      <c r="J315" s="161">
        <v>0.106723278991398</v>
      </c>
      <c r="K315" s="161">
        <v>1.8413299665089498E-2</v>
      </c>
      <c r="L315" s="161">
        <v>0.19239239097835301</v>
      </c>
      <c r="M315" s="161">
        <v>0</v>
      </c>
      <c r="N315" s="161">
        <v>0</v>
      </c>
      <c r="O315" s="161">
        <v>0</v>
      </c>
      <c r="P315" s="161">
        <v>0</v>
      </c>
      <c r="Q315" s="161">
        <v>2.09290511439865E-2</v>
      </c>
      <c r="R315" s="161">
        <v>0.156171359609177</v>
      </c>
      <c r="S315" s="161">
        <v>5.56567922251964E-2</v>
      </c>
      <c r="T315" s="161">
        <v>0</v>
      </c>
      <c r="U315" s="161">
        <v>0</v>
      </c>
      <c r="V315" s="161">
        <v>0</v>
      </c>
      <c r="W315" s="161">
        <v>0</v>
      </c>
      <c r="X315" s="161">
        <v>0</v>
      </c>
      <c r="Y315" s="161">
        <v>0</v>
      </c>
      <c r="Z315" s="161">
        <v>1.11022302462516E-16</v>
      </c>
      <c r="AA315" s="161">
        <v>0</v>
      </c>
      <c r="AB315" s="161">
        <v>9.68703427704245E-2</v>
      </c>
      <c r="AC315" s="161">
        <v>1.21457704943477E-2</v>
      </c>
      <c r="AD315" s="161">
        <v>0.52694758554130605</v>
      </c>
      <c r="AE315" s="161">
        <v>0</v>
      </c>
      <c r="AF315" s="161">
        <v>0</v>
      </c>
      <c r="AG315" s="161">
        <v>3.8632469801959002E-2</v>
      </c>
      <c r="AH315" s="161">
        <v>5.8908947766047E-2</v>
      </c>
      <c r="AI315" s="161">
        <v>1.11022302462516E-16</v>
      </c>
      <c r="AJ315" s="161">
        <v>0.24787431655764999</v>
      </c>
      <c r="AK315" s="161">
        <v>8.0890765075830595E-2</v>
      </c>
      <c r="AL315" s="161">
        <v>0</v>
      </c>
      <c r="AM315" s="161">
        <v>0</v>
      </c>
      <c r="AN315" s="161">
        <v>8.8221312282237997E-3</v>
      </c>
      <c r="AO315" s="161">
        <v>0</v>
      </c>
      <c r="AP315" s="161">
        <v>4.0832589679261601E-2</v>
      </c>
      <c r="AQ315" s="161">
        <v>0</v>
      </c>
      <c r="AR315" s="161">
        <v>0</v>
      </c>
      <c r="AS315" s="161">
        <v>9.5194795727640294E-2</v>
      </c>
      <c r="AT315" s="161">
        <v>1.8367110500218699E-2</v>
      </c>
      <c r="AU315" s="161">
        <v>0.12152316377101</v>
      </c>
      <c r="AV315" s="161">
        <v>6.36577411213268E-2</v>
      </c>
      <c r="AW315" s="161">
        <v>0</v>
      </c>
      <c r="AX315" s="161">
        <v>9.5455652889705797E-2</v>
      </c>
      <c r="AY315" s="161">
        <v>0</v>
      </c>
      <c r="AZ315" s="161">
        <v>0.42150505340794098</v>
      </c>
      <c r="BA315" s="161">
        <v>0.10541533762246399</v>
      </c>
      <c r="BB315" s="161">
        <v>9.2799476945250703E-2</v>
      </c>
      <c r="BC315" s="161">
        <v>0</v>
      </c>
      <c r="BD315" s="161">
        <v>2.8143454199213502E-2</v>
      </c>
      <c r="BE315" s="161">
        <v>0.24872254838126101</v>
      </c>
      <c r="BF315" s="161">
        <v>0.13236543910106999</v>
      </c>
      <c r="BG315" s="161">
        <v>0</v>
      </c>
      <c r="BH315" s="161">
        <v>7.7423705500847498E-2</v>
      </c>
      <c r="BI315" s="161">
        <v>0.17121484875020301</v>
      </c>
      <c r="BJ315" s="161">
        <v>8.1477134554487907E-2</v>
      </c>
      <c r="BK315" s="161">
        <v>4.6303138375607303E-2</v>
      </c>
      <c r="BL315" s="161">
        <v>1.3023374368922799E-2</v>
      </c>
      <c r="BM315" s="161">
        <v>0</v>
      </c>
      <c r="BN315" s="161">
        <v>0</v>
      </c>
      <c r="BO315" s="161">
        <v>0.17134647308965201</v>
      </c>
      <c r="BP315" s="161">
        <v>4.4719732654170598E-2</v>
      </c>
      <c r="BQ315" s="161">
        <v>0</v>
      </c>
      <c r="BR315" s="161">
        <v>0</v>
      </c>
      <c r="BS315" s="161">
        <v>9.1848721071412093E-3</v>
      </c>
      <c r="BT315" s="161">
        <v>3.7466014520154099E-2</v>
      </c>
    </row>
    <row r="316" spans="1:72" hidden="1">
      <c r="A316" s="99" t="s">
        <v>577</v>
      </c>
      <c r="B316" s="99" t="s">
        <v>578</v>
      </c>
      <c r="C316" s="98" t="s">
        <v>617</v>
      </c>
      <c r="D316" s="100" t="s">
        <v>618</v>
      </c>
      <c r="E316" s="98" t="s">
        <v>597</v>
      </c>
      <c r="F316" s="98" t="s">
        <v>598</v>
      </c>
      <c r="G316" s="161">
        <v>3.2476114782170599E-2</v>
      </c>
      <c r="H316" s="161">
        <v>3.81948907732204E-2</v>
      </c>
      <c r="I316" s="161">
        <v>1.11022302462516E-16</v>
      </c>
      <c r="J316" s="161">
        <v>0.13977847409556299</v>
      </c>
      <c r="K316" s="161">
        <v>0.166861321550761</v>
      </c>
      <c r="L316" s="161">
        <v>0</v>
      </c>
      <c r="M316" s="161">
        <v>6.9643860030415301E-3</v>
      </c>
      <c r="N316" s="161">
        <v>0</v>
      </c>
      <c r="O316" s="161">
        <v>0</v>
      </c>
      <c r="P316" s="161">
        <v>0.20352287771604199</v>
      </c>
      <c r="Q316" s="161">
        <v>1.11022302462516E-16</v>
      </c>
      <c r="R316" s="161">
        <v>0.100896595153976</v>
      </c>
      <c r="S316" s="161">
        <v>3.7897262815908501E-2</v>
      </c>
      <c r="T316" s="161">
        <v>0</v>
      </c>
      <c r="U316" s="161">
        <v>0</v>
      </c>
      <c r="V316" s="161">
        <v>0</v>
      </c>
      <c r="W316" s="161">
        <v>0.48435136963312803</v>
      </c>
      <c r="X316" s="161">
        <v>0</v>
      </c>
      <c r="Y316" s="161">
        <v>0.14083509831964899</v>
      </c>
      <c r="Z316" s="161">
        <v>1.11022302462516E-16</v>
      </c>
      <c r="AA316" s="161">
        <v>0</v>
      </c>
      <c r="AB316" s="161">
        <v>0</v>
      </c>
      <c r="AC316" s="161">
        <v>2.6365075961747E-2</v>
      </c>
      <c r="AD316" s="161">
        <v>0</v>
      </c>
      <c r="AE316" s="161">
        <v>0</v>
      </c>
      <c r="AF316" s="161">
        <v>0.16371585545103901</v>
      </c>
      <c r="AG316" s="161">
        <v>7.1899365824063796E-2</v>
      </c>
      <c r="AH316" s="161">
        <v>1.8428387267756401E-2</v>
      </c>
      <c r="AI316" s="161">
        <v>2.5415008350225698E-2</v>
      </c>
      <c r="AJ316" s="161">
        <v>3.8118459414732998E-2</v>
      </c>
      <c r="AK316" s="161">
        <v>0</v>
      </c>
      <c r="AL316" s="161">
        <v>0</v>
      </c>
      <c r="AM316" s="161">
        <v>0</v>
      </c>
      <c r="AN316" s="161">
        <v>9.7439938057085201E-2</v>
      </c>
      <c r="AO316" s="161">
        <v>0</v>
      </c>
      <c r="AP316" s="161">
        <v>0</v>
      </c>
      <c r="AQ316" s="161">
        <v>0</v>
      </c>
      <c r="AR316" s="161">
        <v>8.2982327539721901E-2</v>
      </c>
      <c r="AS316" s="161">
        <v>4.0950404133738502E-2</v>
      </c>
      <c r="AT316" s="161">
        <v>0.30145668165035799</v>
      </c>
      <c r="AU316" s="161">
        <v>0.28844084610390602</v>
      </c>
      <c r="AV316" s="161">
        <v>8.9257929966113005E-3</v>
      </c>
      <c r="AW316" s="161">
        <v>0.33412841026976198</v>
      </c>
      <c r="AX316" s="161">
        <v>8.85169577417277E-2</v>
      </c>
      <c r="AY316" s="161">
        <v>0.33271775998345399</v>
      </c>
      <c r="AZ316" s="161">
        <v>0.11897274136251799</v>
      </c>
      <c r="BA316" s="161">
        <v>0</v>
      </c>
      <c r="BB316" s="161">
        <v>0.20617999885603</v>
      </c>
      <c r="BC316" s="161">
        <v>6.1467597104673997E-2</v>
      </c>
      <c r="BD316" s="161">
        <v>2.8143454199213502E-2</v>
      </c>
      <c r="BE316" s="161">
        <v>8.2771617008927101E-2</v>
      </c>
      <c r="BF316" s="161">
        <v>0.16458923513528501</v>
      </c>
      <c r="BG316" s="161">
        <v>0</v>
      </c>
      <c r="BH316" s="161">
        <v>0.26680752134453301</v>
      </c>
      <c r="BI316" s="161">
        <v>0.26537728446708903</v>
      </c>
      <c r="BJ316" s="161">
        <v>0</v>
      </c>
      <c r="BK316" s="161">
        <v>0.30837396100825998</v>
      </c>
      <c r="BL316" s="161">
        <v>0</v>
      </c>
      <c r="BM316" s="161">
        <v>0.174803308097915</v>
      </c>
      <c r="BN316" s="161">
        <v>0.13010389976434</v>
      </c>
      <c r="BO316" s="161">
        <v>0</v>
      </c>
      <c r="BP316" s="161">
        <v>0.15468075719537799</v>
      </c>
      <c r="BQ316" s="161">
        <v>0</v>
      </c>
      <c r="BR316" s="161">
        <v>0</v>
      </c>
      <c r="BS316" s="161">
        <v>9.5889137032657806E-2</v>
      </c>
      <c r="BT316" s="161">
        <v>1.11022302462516E-16</v>
      </c>
    </row>
    <row r="317" spans="1:72" hidden="1">
      <c r="A317" s="99" t="s">
        <v>577</v>
      </c>
      <c r="B317" s="99" t="s">
        <v>578</v>
      </c>
      <c r="C317" s="98" t="s">
        <v>617</v>
      </c>
      <c r="D317" s="100" t="s">
        <v>618</v>
      </c>
      <c r="E317" s="98" t="s">
        <v>599</v>
      </c>
      <c r="F317" s="98" t="s">
        <v>600</v>
      </c>
      <c r="G317" s="161">
        <v>2.6040687072281399E-2</v>
      </c>
      <c r="H317" s="161">
        <v>0</v>
      </c>
      <c r="I317" s="161">
        <v>6.4102490446685201E-2</v>
      </c>
      <c r="J317" s="161">
        <v>5.0080044789332298E-2</v>
      </c>
      <c r="K317" s="161">
        <v>2.1732954545901999E-2</v>
      </c>
      <c r="L317" s="161">
        <v>3.0939438787344802E-3</v>
      </c>
      <c r="M317" s="161">
        <v>0</v>
      </c>
      <c r="N317" s="161">
        <v>0.53897338405906103</v>
      </c>
      <c r="O317" s="161">
        <v>0</v>
      </c>
      <c r="P317" s="161">
        <v>0.14954642612393801</v>
      </c>
      <c r="Q317" s="161">
        <v>5.6959427386144602E-3</v>
      </c>
      <c r="R317" s="161">
        <v>0</v>
      </c>
      <c r="S317" s="161">
        <v>6.55162823736703E-3</v>
      </c>
      <c r="T317" s="161">
        <v>0</v>
      </c>
      <c r="U317" s="161">
        <v>9.3685517431815898E-2</v>
      </c>
      <c r="V317" s="161">
        <v>0</v>
      </c>
      <c r="W317" s="161">
        <v>3.6748849531292899E-2</v>
      </c>
      <c r="X317" s="161">
        <v>0</v>
      </c>
      <c r="Y317" s="161">
        <v>0.14787798978642999</v>
      </c>
      <c r="Z317" s="161">
        <v>1.11022302462516E-16</v>
      </c>
      <c r="AA317" s="161">
        <v>0.14237487156772199</v>
      </c>
      <c r="AB317" s="161">
        <v>0.210134128178635</v>
      </c>
      <c r="AC317" s="161">
        <v>0</v>
      </c>
      <c r="AD317" s="161">
        <v>4.4889091307045798E-2</v>
      </c>
      <c r="AE317" s="161">
        <v>0</v>
      </c>
      <c r="AF317" s="161">
        <v>2.8425569410942701E-2</v>
      </c>
      <c r="AG317" s="161">
        <v>1.2569386200799599E-2</v>
      </c>
      <c r="AH317" s="161">
        <v>0</v>
      </c>
      <c r="AI317" s="161">
        <v>0.18611511194916999</v>
      </c>
      <c r="AJ317" s="161">
        <v>8.9955889987679394E-2</v>
      </c>
      <c r="AK317" s="161">
        <v>0</v>
      </c>
      <c r="AL317" s="161">
        <v>0</v>
      </c>
      <c r="AM317" s="161">
        <v>0.263868107485834</v>
      </c>
      <c r="AN317" s="161">
        <v>4.9983329667513104E-3</v>
      </c>
      <c r="AO317" s="161">
        <v>3.9792201080810399E-2</v>
      </c>
      <c r="AP317" s="161">
        <v>4.5122207847912398E-2</v>
      </c>
      <c r="AQ317" s="161">
        <v>0.17320625542024901</v>
      </c>
      <c r="AR317" s="161">
        <v>0</v>
      </c>
      <c r="AS317" s="161">
        <v>3.9578783108017102E-2</v>
      </c>
      <c r="AT317" s="161">
        <v>3.1951435567867999E-4</v>
      </c>
      <c r="AU317" s="161">
        <v>6.7377903712449397E-3</v>
      </c>
      <c r="AV317" s="161">
        <v>9.0944744169116104E-2</v>
      </c>
      <c r="AW317" s="161">
        <v>2.9181245623275301E-2</v>
      </c>
      <c r="AX317" s="161">
        <v>4.47929767715258E-2</v>
      </c>
      <c r="AY317" s="161">
        <v>0</v>
      </c>
      <c r="AZ317" s="161">
        <v>0</v>
      </c>
      <c r="BA317" s="161">
        <v>0</v>
      </c>
      <c r="BB317" s="161">
        <v>0</v>
      </c>
      <c r="BC317" s="161">
        <v>0</v>
      </c>
      <c r="BD317" s="161">
        <v>0</v>
      </c>
      <c r="BE317" s="161">
        <v>0.14104696673700401</v>
      </c>
      <c r="BF317" s="161">
        <v>0.116147308848983</v>
      </c>
      <c r="BG317" s="161">
        <v>0</v>
      </c>
      <c r="BH317" s="161">
        <v>1.5929427311701699E-2</v>
      </c>
      <c r="BI317" s="161">
        <v>7.1310869342493796E-2</v>
      </c>
      <c r="BJ317" s="161">
        <v>0</v>
      </c>
      <c r="BK317" s="161">
        <v>0</v>
      </c>
      <c r="BL317" s="161">
        <v>0</v>
      </c>
      <c r="BM317" s="161">
        <v>2.2965348954507501E-2</v>
      </c>
      <c r="BN317" s="161">
        <v>0</v>
      </c>
      <c r="BO317" s="161">
        <v>1.7115244918552999E-2</v>
      </c>
      <c r="BP317" s="161">
        <v>0</v>
      </c>
      <c r="BQ317" s="161">
        <v>0.13387223350272601</v>
      </c>
      <c r="BR317" s="161">
        <v>0.25</v>
      </c>
      <c r="BS317" s="161">
        <v>1.09778090363735E-2</v>
      </c>
      <c r="BT317" s="161">
        <v>1.29272005900921E-2</v>
      </c>
    </row>
    <row r="318" spans="1:72" hidden="1">
      <c r="A318" s="99" t="s">
        <v>577</v>
      </c>
      <c r="B318" s="99" t="s">
        <v>578</v>
      </c>
      <c r="C318" s="98" t="s">
        <v>617</v>
      </c>
      <c r="D318" s="100" t="s">
        <v>618</v>
      </c>
      <c r="E318" s="98" t="s">
        <v>601</v>
      </c>
      <c r="F318" s="98" t="s">
        <v>602</v>
      </c>
      <c r="G318" s="161">
        <v>6.6125978828841706E-2</v>
      </c>
      <c r="H318" s="161">
        <v>0.17850293832866901</v>
      </c>
      <c r="I318" s="161">
        <v>0.60571942973486204</v>
      </c>
      <c r="J318" s="161">
        <v>0.34847760817567103</v>
      </c>
      <c r="K318" s="161">
        <v>7.4558080805097807E-2</v>
      </c>
      <c r="L318" s="161">
        <v>0</v>
      </c>
      <c r="M318" s="161">
        <v>0.593472325629678</v>
      </c>
      <c r="N318" s="161">
        <v>0</v>
      </c>
      <c r="O318" s="161">
        <v>0</v>
      </c>
      <c r="P318" s="161">
        <v>0.18195498035003799</v>
      </c>
      <c r="Q318" s="161">
        <v>0.28571467854468802</v>
      </c>
      <c r="R318" s="161">
        <v>0.12914986304536299</v>
      </c>
      <c r="S318" s="161">
        <v>1.9707516120055502E-2</v>
      </c>
      <c r="T318" s="161">
        <v>0</v>
      </c>
      <c r="U318" s="161">
        <v>0.28582387333965598</v>
      </c>
      <c r="V318" s="161">
        <v>0</v>
      </c>
      <c r="W318" s="161">
        <v>0</v>
      </c>
      <c r="X318" s="161">
        <v>0</v>
      </c>
      <c r="Y318" s="161">
        <v>2.43095378052362E-2</v>
      </c>
      <c r="Z318" s="161">
        <v>1.11022302462516E-16</v>
      </c>
      <c r="AA318" s="161">
        <v>0</v>
      </c>
      <c r="AB318" s="161">
        <v>0</v>
      </c>
      <c r="AC318" s="161">
        <v>0</v>
      </c>
      <c r="AD318" s="161">
        <v>4.8485152689879199E-2</v>
      </c>
      <c r="AE318" s="161">
        <v>0</v>
      </c>
      <c r="AF318" s="161">
        <v>6.0121511252695603E-2</v>
      </c>
      <c r="AG318" s="161">
        <v>0.480772449609004</v>
      </c>
      <c r="AH318" s="161">
        <v>5.9739054700361102E-2</v>
      </c>
      <c r="AI318" s="161">
        <v>0.22902600997449199</v>
      </c>
      <c r="AJ318" s="161">
        <v>0.23619859312021599</v>
      </c>
      <c r="AK318" s="161">
        <v>0.117322455439564</v>
      </c>
      <c r="AL318" s="161">
        <v>0.121321755887817</v>
      </c>
      <c r="AM318" s="161">
        <v>0.55120532005682099</v>
      </c>
      <c r="AN318" s="161">
        <v>3.2254224994020801E-2</v>
      </c>
      <c r="AO318" s="161">
        <v>0.172176399604588</v>
      </c>
      <c r="AP318" s="161">
        <v>0.23216713481590501</v>
      </c>
      <c r="AQ318" s="161">
        <v>0</v>
      </c>
      <c r="AR318" s="161">
        <v>0</v>
      </c>
      <c r="AS318" s="161">
        <v>5.7365789506912498E-2</v>
      </c>
      <c r="AT318" s="161">
        <v>1.70395349005588E-5</v>
      </c>
      <c r="AU318" s="161">
        <v>3.1293588198732701E-2</v>
      </c>
      <c r="AV318" s="161">
        <v>5.4398165081169299E-2</v>
      </c>
      <c r="AW318" s="161">
        <v>5.9113042129164697E-2</v>
      </c>
      <c r="AX318" s="161">
        <v>0.165628207778546</v>
      </c>
      <c r="AY318" s="161">
        <v>0.28860273360422101</v>
      </c>
      <c r="AZ318" s="161">
        <v>0.26188555359995302</v>
      </c>
      <c r="BA318" s="161">
        <v>0</v>
      </c>
      <c r="BB318" s="161">
        <v>7.4876343166424303E-2</v>
      </c>
      <c r="BC318" s="161">
        <v>1.6384925284686099E-2</v>
      </c>
      <c r="BD318" s="161">
        <v>2.4071807426545602E-2</v>
      </c>
      <c r="BE318" s="161">
        <v>0.42966586939864798</v>
      </c>
      <c r="BF318" s="161">
        <v>0.50247875359241201</v>
      </c>
      <c r="BG318" s="161">
        <v>0.103018512354626</v>
      </c>
      <c r="BH318" s="161">
        <v>8.4917395786234806E-2</v>
      </c>
      <c r="BI318" s="161">
        <v>0.34204645973022002</v>
      </c>
      <c r="BJ318" s="161">
        <v>0.108337728416686</v>
      </c>
      <c r="BK318" s="161">
        <v>7.1486844121706E-2</v>
      </c>
      <c r="BL318" s="161">
        <v>3.26026792814788E-3</v>
      </c>
      <c r="BM318" s="161">
        <v>9.8176898925340095E-3</v>
      </c>
      <c r="BN318" s="161">
        <v>0.11737701062955901</v>
      </c>
      <c r="BO318" s="161">
        <v>2.42100669815116E-2</v>
      </c>
      <c r="BP318" s="161">
        <v>2.99622668857507E-2</v>
      </c>
      <c r="BQ318" s="161">
        <v>0.211979287084401</v>
      </c>
      <c r="BR318" s="161">
        <v>0</v>
      </c>
      <c r="BS318" s="161">
        <v>8.91999524000162E-2</v>
      </c>
      <c r="BT318" s="161">
        <v>0.19770604900673</v>
      </c>
    </row>
    <row r="319" spans="1:72" hidden="1">
      <c r="A319" s="99" t="s">
        <v>577</v>
      </c>
      <c r="B319" s="99" t="s">
        <v>578</v>
      </c>
      <c r="C319" s="98" t="s">
        <v>617</v>
      </c>
      <c r="D319" s="100" t="s">
        <v>618</v>
      </c>
      <c r="E319" s="98" t="s">
        <v>603</v>
      </c>
      <c r="F319" s="98" t="s">
        <v>604</v>
      </c>
      <c r="G319" s="161">
        <v>3.2476114782170599E-2</v>
      </c>
      <c r="H319" s="161">
        <v>0.137177729747608</v>
      </c>
      <c r="I319" s="161">
        <v>0.173011676915764</v>
      </c>
      <c r="J319" s="161">
        <v>0.170906186923135</v>
      </c>
      <c r="K319" s="161">
        <v>0.30948547980200702</v>
      </c>
      <c r="L319" s="161">
        <v>0</v>
      </c>
      <c r="M319" s="161">
        <v>0.71362617801884898</v>
      </c>
      <c r="N319" s="161">
        <v>0</v>
      </c>
      <c r="O319" s="161">
        <v>0</v>
      </c>
      <c r="P319" s="161">
        <v>0.333308754271187</v>
      </c>
      <c r="Q319" s="161">
        <v>0.105322761663623</v>
      </c>
      <c r="R319" s="161">
        <v>1.3867859283944199E-2</v>
      </c>
      <c r="S319" s="161">
        <v>1.7002067633029399E-2</v>
      </c>
      <c r="T319" s="161">
        <v>0</v>
      </c>
      <c r="U319" s="161">
        <v>0</v>
      </c>
      <c r="V319" s="161">
        <v>0</v>
      </c>
      <c r="W319" s="161">
        <v>0</v>
      </c>
      <c r="X319" s="161">
        <v>0</v>
      </c>
      <c r="Y319" s="161">
        <v>0.25727300134547298</v>
      </c>
      <c r="Z319" s="161">
        <v>1.11022302462516E-16</v>
      </c>
      <c r="AA319" s="161">
        <v>4.7556142667310702E-2</v>
      </c>
      <c r="AB319" s="161">
        <v>0.16058122204581399</v>
      </c>
      <c r="AC319" s="161">
        <v>0.13740771124642701</v>
      </c>
      <c r="AD319" s="161">
        <v>0.16771510587666</v>
      </c>
      <c r="AE319" s="161">
        <v>0</v>
      </c>
      <c r="AF319" s="161">
        <v>9.1817453094448401E-2</v>
      </c>
      <c r="AG319" s="161">
        <v>2.8615836273196499E-2</v>
      </c>
      <c r="AH319" s="161">
        <v>2.4159721569684101E-2</v>
      </c>
      <c r="AI319" s="161">
        <v>2.1970677572075302E-3</v>
      </c>
      <c r="AJ319" s="161">
        <v>0.19767444325154701</v>
      </c>
      <c r="AK319" s="161">
        <v>0</v>
      </c>
      <c r="AL319" s="161">
        <v>2.1466473692692702E-2</v>
      </c>
      <c r="AM319" s="161">
        <v>0</v>
      </c>
      <c r="AN319" s="161">
        <v>0.113964615294739</v>
      </c>
      <c r="AO319" s="161">
        <v>6.2638131396294594E-2</v>
      </c>
      <c r="AP319" s="161">
        <v>2.1071374305497201E-2</v>
      </c>
      <c r="AQ319" s="161">
        <v>0</v>
      </c>
      <c r="AR319" s="161">
        <v>0</v>
      </c>
      <c r="AS319" s="161">
        <v>0.447868304080483</v>
      </c>
      <c r="AT319" s="161">
        <v>0.189078410578531</v>
      </c>
      <c r="AU319" s="161">
        <v>0.18872606290715799</v>
      </c>
      <c r="AV319" s="161">
        <v>0.277641913110382</v>
      </c>
      <c r="AW319" s="161">
        <v>8.7101590809939303E-2</v>
      </c>
      <c r="AX319" s="161">
        <v>0.48035015342899201</v>
      </c>
      <c r="AY319" s="161">
        <v>0.22938009997834399</v>
      </c>
      <c r="AZ319" s="161">
        <v>0.12075264459391299</v>
      </c>
      <c r="BA319" s="161">
        <v>0.10541533762246399</v>
      </c>
      <c r="BB319" s="161">
        <v>0.130216328406208</v>
      </c>
      <c r="BC319" s="161">
        <v>3.8529026137556502E-2</v>
      </c>
      <c r="BD319" s="161">
        <v>2.4071807426545602E-2</v>
      </c>
      <c r="BE319" s="161">
        <v>0.28503116619734897</v>
      </c>
      <c r="BF319" s="161">
        <v>0.34773371108855</v>
      </c>
      <c r="BG319" s="161">
        <v>7.3505947610127298E-2</v>
      </c>
      <c r="BH319" s="161">
        <v>0.12736854048374699</v>
      </c>
      <c r="BI319" s="161">
        <v>0.32623197920590302</v>
      </c>
      <c r="BJ319" s="161">
        <v>0</v>
      </c>
      <c r="BK319" s="161">
        <v>0.15746465322513001</v>
      </c>
      <c r="BL319" s="161">
        <v>0</v>
      </c>
      <c r="BM319" s="161">
        <v>9.1139690264287296E-2</v>
      </c>
      <c r="BN319" s="161">
        <v>0</v>
      </c>
      <c r="BO319" s="161">
        <v>0</v>
      </c>
      <c r="BP319" s="161">
        <v>0.23810446078214401</v>
      </c>
      <c r="BQ319" s="161">
        <v>6.7752520254595494E-2</v>
      </c>
      <c r="BR319" s="161">
        <v>0</v>
      </c>
      <c r="BS319" s="161">
        <v>4.3585028557329E-2</v>
      </c>
      <c r="BT319" s="161">
        <v>0.39142130328533198</v>
      </c>
    </row>
    <row r="320" spans="1:72" hidden="1">
      <c r="A320" s="99" t="s">
        <v>577</v>
      </c>
      <c r="B320" s="99" t="s">
        <v>578</v>
      </c>
      <c r="C320" s="98" t="s">
        <v>617</v>
      </c>
      <c r="D320" s="100" t="s">
        <v>618</v>
      </c>
      <c r="E320" s="98" t="s">
        <v>605</v>
      </c>
      <c r="F320" s="98" t="s">
        <v>606</v>
      </c>
      <c r="G320" s="161">
        <v>0</v>
      </c>
      <c r="H320" s="161">
        <v>0.44987212303749502</v>
      </c>
      <c r="I320" s="161">
        <v>1.11022302462516E-16</v>
      </c>
      <c r="J320" s="161">
        <v>9.4858723402372405E-2</v>
      </c>
      <c r="K320" s="161">
        <v>0.35325652356350501</v>
      </c>
      <c r="L320" s="161">
        <v>0.117079434229745</v>
      </c>
      <c r="M320" s="161">
        <v>0.16003258335559201</v>
      </c>
      <c r="N320" s="161">
        <v>0</v>
      </c>
      <c r="O320" s="161">
        <v>0</v>
      </c>
      <c r="P320" s="161">
        <v>5.2229829372416298E-2</v>
      </c>
      <c r="Q320" s="161">
        <v>0.14446017423479501</v>
      </c>
      <c r="R320" s="161">
        <v>5.0195330430353798E-2</v>
      </c>
      <c r="S320" s="161">
        <v>1.6480371420043299E-2</v>
      </c>
      <c r="T320" s="161">
        <v>0</v>
      </c>
      <c r="U320" s="161">
        <v>8.5688395551917096E-2</v>
      </c>
      <c r="V320" s="161">
        <v>0.65475740780233904</v>
      </c>
      <c r="W320" s="161">
        <v>3.6748849531292899E-2</v>
      </c>
      <c r="X320" s="161">
        <v>0</v>
      </c>
      <c r="Y320" s="161">
        <v>5.2443842335760098E-2</v>
      </c>
      <c r="Z320" s="161">
        <v>1.11022302462516E-16</v>
      </c>
      <c r="AA320" s="161">
        <v>0.21047996475984901</v>
      </c>
      <c r="AB320" s="161">
        <v>0</v>
      </c>
      <c r="AC320" s="161">
        <v>0</v>
      </c>
      <c r="AD320" s="161">
        <v>0.12639081911479499</v>
      </c>
      <c r="AE320" s="161">
        <v>0.69765755731461399</v>
      </c>
      <c r="AF320" s="161">
        <v>5.2773571198925999E-2</v>
      </c>
      <c r="AG320" s="161">
        <v>3.6378351012164203E-2</v>
      </c>
      <c r="AH320" s="161">
        <v>0</v>
      </c>
      <c r="AI320" s="161">
        <v>0.18611511194916999</v>
      </c>
      <c r="AJ320" s="161">
        <v>0.243517632957825</v>
      </c>
      <c r="AK320" s="161">
        <v>3.4313827395109499E-2</v>
      </c>
      <c r="AL320" s="161">
        <v>0</v>
      </c>
      <c r="AM320" s="161">
        <v>0</v>
      </c>
      <c r="AN320" s="161">
        <v>0</v>
      </c>
      <c r="AO320" s="161">
        <v>0</v>
      </c>
      <c r="AP320" s="161">
        <v>0.24639456240607999</v>
      </c>
      <c r="AQ320" s="161">
        <v>0</v>
      </c>
      <c r="AR320" s="161">
        <v>3.0687635109235899E-2</v>
      </c>
      <c r="AS320" s="161">
        <v>0.31181902077283202</v>
      </c>
      <c r="AT320" s="161">
        <v>0.61510882990683802</v>
      </c>
      <c r="AU320" s="161">
        <v>0.28123697873702402</v>
      </c>
      <c r="AV320" s="161">
        <v>0.26127149278173301</v>
      </c>
      <c r="AW320" s="161">
        <v>7.6613860144736395E-2</v>
      </c>
      <c r="AX320" s="161">
        <v>0.11288345201706899</v>
      </c>
      <c r="AY320" s="161">
        <v>0</v>
      </c>
      <c r="AZ320" s="161">
        <v>0</v>
      </c>
      <c r="BA320" s="161">
        <v>0</v>
      </c>
      <c r="BB320" s="161">
        <v>0.30189678206539</v>
      </c>
      <c r="BC320" s="161">
        <v>0.60284576318818595</v>
      </c>
      <c r="BD320" s="161">
        <v>2.8143454199213502E-2</v>
      </c>
      <c r="BE320" s="161">
        <v>0</v>
      </c>
      <c r="BF320" s="161">
        <v>0</v>
      </c>
      <c r="BG320" s="161">
        <v>9.2492451009284406E-3</v>
      </c>
      <c r="BH320" s="161">
        <v>0</v>
      </c>
      <c r="BI320" s="161">
        <v>8.7068254417740298E-2</v>
      </c>
      <c r="BJ320" s="161">
        <v>0</v>
      </c>
      <c r="BK320" s="161">
        <v>0.22942691636682699</v>
      </c>
      <c r="BL320" s="161">
        <v>0.31544583404607102</v>
      </c>
      <c r="BM320" s="161">
        <v>0.31302265998098</v>
      </c>
      <c r="BN320" s="161">
        <v>0.205262565984662</v>
      </c>
      <c r="BO320" s="161">
        <v>1.7115244918552999E-2</v>
      </c>
      <c r="BP320" s="161">
        <v>0</v>
      </c>
      <c r="BQ320" s="161">
        <v>1.6580731537246599E-2</v>
      </c>
      <c r="BR320" s="161">
        <v>0.5</v>
      </c>
      <c r="BS320" s="161">
        <v>0.23940857051327</v>
      </c>
      <c r="BT320" s="161">
        <v>0.21638587371361101</v>
      </c>
    </row>
    <row r="321" spans="1:72" hidden="1">
      <c r="A321" s="99" t="s">
        <v>577</v>
      </c>
      <c r="B321" s="99" t="s">
        <v>578</v>
      </c>
      <c r="C321" s="98" t="s">
        <v>617</v>
      </c>
      <c r="D321" s="100" t="s">
        <v>618</v>
      </c>
      <c r="E321" s="98" t="s">
        <v>607</v>
      </c>
      <c r="F321" s="98" t="s">
        <v>608</v>
      </c>
      <c r="G321" s="161">
        <v>6.7683842942547603E-2</v>
      </c>
      <c r="H321" s="161">
        <v>0.14804596310316201</v>
      </c>
      <c r="I321" s="161">
        <v>1.11022302462516E-16</v>
      </c>
      <c r="J321" s="161">
        <v>0.17949254877229801</v>
      </c>
      <c r="K321" s="161">
        <v>0.22300610269076901</v>
      </c>
      <c r="L321" s="161">
        <v>2.8930155969781799E-2</v>
      </c>
      <c r="M321" s="161">
        <v>8.8178735079471299E-2</v>
      </c>
      <c r="N321" s="161">
        <v>0</v>
      </c>
      <c r="O321" s="161">
        <v>0.112515443672196</v>
      </c>
      <c r="P321" s="161">
        <v>0.245529432794935</v>
      </c>
      <c r="Q321" s="161">
        <v>3.1107928064149599E-2</v>
      </c>
      <c r="R321" s="161">
        <v>3.7135496695069603E-2</v>
      </c>
      <c r="S321" s="161">
        <v>1.64647056641051E-2</v>
      </c>
      <c r="T321" s="161">
        <v>0</v>
      </c>
      <c r="U321" s="161">
        <v>1.74152857881783E-2</v>
      </c>
      <c r="V321" s="161">
        <v>0</v>
      </c>
      <c r="W321" s="161">
        <v>0</v>
      </c>
      <c r="X321" s="161">
        <v>0</v>
      </c>
      <c r="Y321" s="161">
        <v>4.2136674825134701E-3</v>
      </c>
      <c r="Z321" s="161">
        <v>1.11022302462516E-16</v>
      </c>
      <c r="AA321" s="161">
        <v>0</v>
      </c>
      <c r="AB321" s="161">
        <v>0</v>
      </c>
      <c r="AC321" s="161">
        <v>0</v>
      </c>
      <c r="AD321" s="161">
        <v>0</v>
      </c>
      <c r="AE321" s="161">
        <v>0</v>
      </c>
      <c r="AF321" s="161">
        <v>0</v>
      </c>
      <c r="AG321" s="161">
        <v>0.229231463470249</v>
      </c>
      <c r="AH321" s="161">
        <v>0</v>
      </c>
      <c r="AI321" s="161">
        <v>0.18611511194916999</v>
      </c>
      <c r="AJ321" s="161">
        <v>0.14681178360223701</v>
      </c>
      <c r="AK321" s="161">
        <v>8.9540013040991708E-3</v>
      </c>
      <c r="AL321" s="161">
        <v>0</v>
      </c>
      <c r="AM321" s="161">
        <v>0</v>
      </c>
      <c r="AN321" s="161">
        <v>0</v>
      </c>
      <c r="AO321" s="161">
        <v>0.36150384610693098</v>
      </c>
      <c r="AP321" s="161">
        <v>0.13418850784391001</v>
      </c>
      <c r="AQ321" s="161">
        <v>0</v>
      </c>
      <c r="AR321" s="161">
        <v>2.0999456393272199E-2</v>
      </c>
      <c r="AS321" s="161">
        <v>0.21728543810801201</v>
      </c>
      <c r="AT321" s="161">
        <v>0.219109687019025</v>
      </c>
      <c r="AU321" s="161">
        <v>0.19291382278795799</v>
      </c>
      <c r="AV321" s="161">
        <v>9.4120523588228505E-3</v>
      </c>
      <c r="AW321" s="161">
        <v>4.0773049176840402E-2</v>
      </c>
      <c r="AX321" s="161">
        <v>4.9506775098463303E-2</v>
      </c>
      <c r="AY321" s="161">
        <v>2.8403687172284201E-2</v>
      </c>
      <c r="AZ321" s="161">
        <v>0</v>
      </c>
      <c r="BA321" s="161">
        <v>0</v>
      </c>
      <c r="BB321" s="161">
        <v>7.7328159663262994E-2</v>
      </c>
      <c r="BC321" s="161">
        <v>6.6843463900790795E-2</v>
      </c>
      <c r="BD321" s="161">
        <v>4.28396573045699E-2</v>
      </c>
      <c r="BE321" s="161">
        <v>0</v>
      </c>
      <c r="BF321" s="161">
        <v>0</v>
      </c>
      <c r="BG321" s="161">
        <v>0</v>
      </c>
      <c r="BH321" s="161">
        <v>7.2480654676146394E-2</v>
      </c>
      <c r="BI321" s="161">
        <v>4.9880140708849198E-2</v>
      </c>
      <c r="BJ321" s="161">
        <v>0</v>
      </c>
      <c r="BK321" s="161">
        <v>0.120469245026064</v>
      </c>
      <c r="BL321" s="161">
        <v>0.18820247313527699</v>
      </c>
      <c r="BM321" s="161">
        <v>1.11426216118026E-2</v>
      </c>
      <c r="BN321" s="161">
        <v>0</v>
      </c>
      <c r="BO321" s="161">
        <v>0</v>
      </c>
      <c r="BP321" s="161">
        <v>7.3213822374982196E-2</v>
      </c>
      <c r="BQ321" s="161">
        <v>0</v>
      </c>
      <c r="BR321" s="161">
        <v>0</v>
      </c>
      <c r="BS321" s="161">
        <v>2.59217501625238E-2</v>
      </c>
      <c r="BT321" s="161">
        <v>4.8187558534489902E-2</v>
      </c>
    </row>
    <row r="322" spans="1:72" hidden="1">
      <c r="A322" s="99" t="s">
        <v>577</v>
      </c>
      <c r="B322" s="99" t="s">
        <v>578</v>
      </c>
      <c r="C322" s="98" t="s">
        <v>617</v>
      </c>
      <c r="D322" s="100" t="s">
        <v>618</v>
      </c>
      <c r="E322" s="98" t="s">
        <v>609</v>
      </c>
      <c r="F322" s="98" t="s">
        <v>610</v>
      </c>
      <c r="G322" s="161">
        <v>4.4252147990765399E-2</v>
      </c>
      <c r="H322" s="161">
        <v>0.19222124160232801</v>
      </c>
      <c r="I322" s="161">
        <v>1.11022302462516E-16</v>
      </c>
      <c r="J322" s="161">
        <v>0.18118155911328501</v>
      </c>
      <c r="K322" s="161">
        <v>2.1732954545901999E-2</v>
      </c>
      <c r="L322" s="161">
        <v>0</v>
      </c>
      <c r="M322" s="161">
        <v>0.57917429810013099</v>
      </c>
      <c r="N322" s="161">
        <v>0</v>
      </c>
      <c r="O322" s="161">
        <v>0</v>
      </c>
      <c r="P322" s="161">
        <v>0</v>
      </c>
      <c r="Q322" s="161">
        <v>4.1481655722431302E-2</v>
      </c>
      <c r="R322" s="161">
        <v>7.54683477753956E-2</v>
      </c>
      <c r="S322" s="161">
        <v>3.4950701440856997E-2</v>
      </c>
      <c r="T322" s="161">
        <v>0</v>
      </c>
      <c r="U322" s="161">
        <v>0</v>
      </c>
      <c r="V322" s="161">
        <v>0</v>
      </c>
      <c r="W322" s="161">
        <v>0</v>
      </c>
      <c r="X322" s="161">
        <v>0</v>
      </c>
      <c r="Y322" s="161">
        <v>5.25108486036664E-2</v>
      </c>
      <c r="Z322" s="161">
        <v>1.11022302462516E-16</v>
      </c>
      <c r="AA322" s="161">
        <v>5.3060325857542001E-2</v>
      </c>
      <c r="AB322" s="161">
        <v>0</v>
      </c>
      <c r="AC322" s="161">
        <v>0</v>
      </c>
      <c r="AD322" s="161">
        <v>0.12639081911479499</v>
      </c>
      <c r="AE322" s="161">
        <v>0</v>
      </c>
      <c r="AF322" s="161">
        <v>9.7460055740357897E-3</v>
      </c>
      <c r="AG322" s="161">
        <v>0.22969923197643699</v>
      </c>
      <c r="AH322" s="161">
        <v>0</v>
      </c>
      <c r="AI322" s="161">
        <v>1.11022302462516E-16</v>
      </c>
      <c r="AJ322" s="161">
        <v>0.150496565702496</v>
      </c>
      <c r="AK322" s="161">
        <v>0</v>
      </c>
      <c r="AL322" s="161">
        <v>0</v>
      </c>
      <c r="AM322" s="161">
        <v>0</v>
      </c>
      <c r="AN322" s="161">
        <v>1.5290373102293401E-2</v>
      </c>
      <c r="AO322" s="161">
        <v>0</v>
      </c>
      <c r="AP322" s="161">
        <v>0</v>
      </c>
      <c r="AQ322" s="161">
        <v>0</v>
      </c>
      <c r="AR322" s="161">
        <v>7.6628753244411202E-3</v>
      </c>
      <c r="AS322" s="161">
        <v>1.1008954050504E-2</v>
      </c>
      <c r="AT322" s="161">
        <v>3.2942765822471097E-2</v>
      </c>
      <c r="AU322" s="161">
        <v>8.3635050364290003E-2</v>
      </c>
      <c r="AV322" s="161">
        <v>7.3069793480149595E-2</v>
      </c>
      <c r="AW322" s="161">
        <v>3.8892079150476197E-2</v>
      </c>
      <c r="AX322" s="161">
        <v>5.0407924453286103E-2</v>
      </c>
      <c r="AY322" s="161">
        <v>0</v>
      </c>
      <c r="AZ322" s="161">
        <v>1.5044247792796299E-2</v>
      </c>
      <c r="BA322" s="161">
        <v>3.4928874183524902E-2</v>
      </c>
      <c r="BB322" s="161">
        <v>0.335984137797328</v>
      </c>
      <c r="BC322" s="161">
        <v>5.5267701379701599E-2</v>
      </c>
      <c r="BD322" s="161">
        <v>0</v>
      </c>
      <c r="BE322" s="161">
        <v>0</v>
      </c>
      <c r="BF322" s="161">
        <v>0</v>
      </c>
      <c r="BG322" s="161">
        <v>0</v>
      </c>
      <c r="BH322" s="161">
        <v>0</v>
      </c>
      <c r="BI322" s="161">
        <v>0</v>
      </c>
      <c r="BJ322" s="161">
        <v>0</v>
      </c>
      <c r="BK322" s="161">
        <v>2.6255964608756999E-2</v>
      </c>
      <c r="BL322" s="161">
        <v>0</v>
      </c>
      <c r="BM322" s="161">
        <v>2.35201570069546E-2</v>
      </c>
      <c r="BN322" s="161">
        <v>0</v>
      </c>
      <c r="BO322" s="161">
        <v>0</v>
      </c>
      <c r="BP322" s="161">
        <v>3.2811376024887103E-2</v>
      </c>
      <c r="BQ322" s="161">
        <v>0</v>
      </c>
      <c r="BR322" s="161">
        <v>0</v>
      </c>
      <c r="BS322" s="161">
        <v>2.0162681143514698E-2</v>
      </c>
      <c r="BT322" s="161">
        <v>3.7965729423388703E-2</v>
      </c>
    </row>
    <row r="323" spans="1:72" hidden="1">
      <c r="A323" s="99" t="s">
        <v>577</v>
      </c>
      <c r="B323" s="99" t="s">
        <v>578</v>
      </c>
      <c r="C323" s="98" t="s">
        <v>617</v>
      </c>
      <c r="D323" s="100" t="s">
        <v>618</v>
      </c>
      <c r="E323" s="98" t="s">
        <v>611</v>
      </c>
      <c r="F323" s="98" t="s">
        <v>612</v>
      </c>
      <c r="G323" s="161">
        <v>0</v>
      </c>
      <c r="H323" s="161">
        <v>0.113502122726358</v>
      </c>
      <c r="I323" s="161">
        <v>1.11022302462516E-16</v>
      </c>
      <c r="J323" s="161">
        <v>3.1505697944859599E-2</v>
      </c>
      <c r="K323" s="161">
        <v>2.1732954545901999E-2</v>
      </c>
      <c r="L323" s="161">
        <v>3.0939438787344802E-3</v>
      </c>
      <c r="M323" s="161">
        <v>7.5742029479272999E-2</v>
      </c>
      <c r="N323" s="161">
        <v>0</v>
      </c>
      <c r="O323" s="161">
        <v>0</v>
      </c>
      <c r="P323" s="161">
        <v>1.75771497927475E-2</v>
      </c>
      <c r="Q323" s="161">
        <v>5.3840313552912496E-3</v>
      </c>
      <c r="R323" s="161">
        <v>0</v>
      </c>
      <c r="S323" s="161">
        <v>5.6239473483048301E-2</v>
      </c>
      <c r="T323" s="161">
        <v>0</v>
      </c>
      <c r="U323" s="161">
        <v>2.6767800217983698E-2</v>
      </c>
      <c r="V323" s="161">
        <v>0</v>
      </c>
      <c r="W323" s="161">
        <v>1.28404203601707E-3</v>
      </c>
      <c r="X323" s="161">
        <v>0</v>
      </c>
      <c r="Y323" s="161">
        <v>3.4090798605083898E-2</v>
      </c>
      <c r="Z323" s="161">
        <v>1.11022302462516E-16</v>
      </c>
      <c r="AA323" s="161">
        <v>0</v>
      </c>
      <c r="AB323" s="161">
        <v>8.08494783903385E-2</v>
      </c>
      <c r="AC323" s="161">
        <v>0</v>
      </c>
      <c r="AD323" s="161">
        <v>0</v>
      </c>
      <c r="AE323" s="161">
        <v>0</v>
      </c>
      <c r="AF323" s="161">
        <v>0</v>
      </c>
      <c r="AG323" s="161">
        <v>8.4234163565796404E-3</v>
      </c>
      <c r="AH323" s="161">
        <v>0</v>
      </c>
      <c r="AI323" s="161">
        <v>1.11022302462516E-16</v>
      </c>
      <c r="AJ323" s="161">
        <v>0.112766156405499</v>
      </c>
      <c r="AK323" s="161">
        <v>0</v>
      </c>
      <c r="AL323" s="161">
        <v>0</v>
      </c>
      <c r="AM323" s="161">
        <v>0</v>
      </c>
      <c r="AN323" s="161">
        <v>0</v>
      </c>
      <c r="AO323" s="161">
        <v>0</v>
      </c>
      <c r="AP323" s="161">
        <v>0</v>
      </c>
      <c r="AQ323" s="161">
        <v>0</v>
      </c>
      <c r="AR323" s="161">
        <v>0</v>
      </c>
      <c r="AS323" s="161">
        <v>3.1313071108955801E-2</v>
      </c>
      <c r="AT323" s="161">
        <v>0.121669890673325</v>
      </c>
      <c r="AU323" s="161">
        <v>4.27846360064979E-2</v>
      </c>
      <c r="AV323" s="161">
        <v>0</v>
      </c>
      <c r="AW323" s="161">
        <v>2.9237164948629501E-2</v>
      </c>
      <c r="AX323" s="161">
        <v>1.5371755639734599E-2</v>
      </c>
      <c r="AY323" s="161">
        <v>0</v>
      </c>
      <c r="AZ323" s="161">
        <v>0</v>
      </c>
      <c r="BA323" s="161">
        <v>0</v>
      </c>
      <c r="BB323" s="161">
        <v>0.11400591276204999</v>
      </c>
      <c r="BC323" s="161">
        <v>1.8251731379395199E-2</v>
      </c>
      <c r="BD323" s="161">
        <v>0</v>
      </c>
      <c r="BE323" s="161">
        <v>1.31278538827348E-2</v>
      </c>
      <c r="BF323" s="161">
        <v>0</v>
      </c>
      <c r="BG323" s="161">
        <v>0</v>
      </c>
      <c r="BH323" s="161">
        <v>1.1745822828060901E-2</v>
      </c>
      <c r="BI323" s="161">
        <v>0</v>
      </c>
      <c r="BJ323" s="161">
        <v>0</v>
      </c>
      <c r="BK323" s="161">
        <v>2.0204198421906001E-3</v>
      </c>
      <c r="BL323" s="161">
        <v>3.26026792814788E-3</v>
      </c>
      <c r="BM323" s="161">
        <v>5.9382145801963097E-2</v>
      </c>
      <c r="BN323" s="161">
        <v>0</v>
      </c>
      <c r="BO323" s="161">
        <v>0</v>
      </c>
      <c r="BP323" s="161">
        <v>0</v>
      </c>
      <c r="BQ323" s="161">
        <v>3.1005390624984398E-2</v>
      </c>
      <c r="BR323" s="161">
        <v>0</v>
      </c>
      <c r="BS323" s="161">
        <v>2.8834931821044699E-2</v>
      </c>
      <c r="BT323" s="161">
        <v>2.26028601341953E-3</v>
      </c>
    </row>
    <row r="324" spans="1:72" hidden="1">
      <c r="A324" s="99" t="s">
        <v>577</v>
      </c>
      <c r="B324" s="99" t="s">
        <v>578</v>
      </c>
      <c r="C324" s="98" t="s">
        <v>617</v>
      </c>
      <c r="D324" s="100" t="s">
        <v>618</v>
      </c>
      <c r="E324" s="98" t="s">
        <v>613</v>
      </c>
      <c r="F324" s="98" t="s">
        <v>614</v>
      </c>
      <c r="G324" s="161">
        <v>4.8231471837324999E-2</v>
      </c>
      <c r="H324" s="161">
        <v>6.44521393136223E-2</v>
      </c>
      <c r="I324" s="161">
        <v>8.5120861258237903E-4</v>
      </c>
      <c r="J324" s="161">
        <v>1.2003103028114699E-2</v>
      </c>
      <c r="K324" s="161">
        <v>0</v>
      </c>
      <c r="L324" s="161">
        <v>0</v>
      </c>
      <c r="M324" s="161">
        <v>1.1909910375733799E-3</v>
      </c>
      <c r="N324" s="161">
        <v>0</v>
      </c>
      <c r="O324" s="161">
        <v>0.27951053221648903</v>
      </c>
      <c r="P324" s="161">
        <v>5.9251765944714797E-2</v>
      </c>
      <c r="Q324" s="161">
        <v>0.14788719562604799</v>
      </c>
      <c r="R324" s="161">
        <v>6.9120266817194895E-2</v>
      </c>
      <c r="S324" s="161">
        <v>1.1473271952101501E-4</v>
      </c>
      <c r="T324" s="161">
        <v>0</v>
      </c>
      <c r="U324" s="161">
        <v>8.5688395551917096E-2</v>
      </c>
      <c r="V324" s="161">
        <v>0</v>
      </c>
      <c r="W324" s="161">
        <v>7.3497699062585797E-2</v>
      </c>
      <c r="X324" s="161">
        <v>0</v>
      </c>
      <c r="Y324" s="161">
        <v>0</v>
      </c>
      <c r="Z324" s="161">
        <v>1.11022302462516E-16</v>
      </c>
      <c r="AA324" s="161">
        <v>0</v>
      </c>
      <c r="AB324" s="161">
        <v>0</v>
      </c>
      <c r="AC324" s="161">
        <v>0</v>
      </c>
      <c r="AD324" s="161">
        <v>0</v>
      </c>
      <c r="AE324" s="161">
        <v>0</v>
      </c>
      <c r="AF324" s="161">
        <v>0</v>
      </c>
      <c r="AG324" s="161">
        <v>4.2015331353181397E-2</v>
      </c>
      <c r="AH324" s="161">
        <v>6.92431740174793E-2</v>
      </c>
      <c r="AI324" s="161">
        <v>1.11022302462516E-16</v>
      </c>
      <c r="AJ324" s="161">
        <v>4.8275566829814501E-2</v>
      </c>
      <c r="AK324" s="161">
        <v>0</v>
      </c>
      <c r="AL324" s="161">
        <v>0</v>
      </c>
      <c r="AM324" s="161">
        <v>0</v>
      </c>
      <c r="AN324" s="161">
        <v>3.9764362756185702E-2</v>
      </c>
      <c r="AO324" s="161">
        <v>0.24032999825223</v>
      </c>
      <c r="AP324" s="161">
        <v>0</v>
      </c>
      <c r="AQ324" s="161">
        <v>0</v>
      </c>
      <c r="AR324" s="161">
        <v>6.4931359835471497E-3</v>
      </c>
      <c r="AS324" s="161">
        <v>0</v>
      </c>
      <c r="AT324" s="161">
        <v>3.53920760477128E-2</v>
      </c>
      <c r="AU324" s="161">
        <v>0</v>
      </c>
      <c r="AV324" s="161">
        <v>2.9277792770318702E-2</v>
      </c>
      <c r="AW324" s="161">
        <v>1.2284133929646199E-2</v>
      </c>
      <c r="AX324" s="161">
        <v>6.0917555550277599E-2</v>
      </c>
      <c r="AY324" s="161">
        <v>0</v>
      </c>
      <c r="AZ324" s="161">
        <v>0</v>
      </c>
      <c r="BA324" s="161">
        <v>0</v>
      </c>
      <c r="BB324" s="161">
        <v>0.139248962411303</v>
      </c>
      <c r="BC324" s="161">
        <v>4.7772988163895698E-2</v>
      </c>
      <c r="BD324" s="161">
        <v>0</v>
      </c>
      <c r="BE324" s="161">
        <v>0</v>
      </c>
      <c r="BF324" s="161">
        <v>8.2152974432520606E-2</v>
      </c>
      <c r="BG324" s="161">
        <v>0</v>
      </c>
      <c r="BH324" s="161">
        <v>0</v>
      </c>
      <c r="BI324" s="161">
        <v>0</v>
      </c>
      <c r="BJ324" s="161">
        <v>0.30188912472985802</v>
      </c>
      <c r="BK324" s="161">
        <v>0</v>
      </c>
      <c r="BL324" s="161">
        <v>0</v>
      </c>
      <c r="BM324" s="161">
        <v>1.21075051393243E-2</v>
      </c>
      <c r="BN324" s="161">
        <v>7.9671398689611497E-2</v>
      </c>
      <c r="BO324" s="161">
        <v>1.7115244918552999E-2</v>
      </c>
      <c r="BP324" s="161">
        <v>0</v>
      </c>
      <c r="BQ324" s="161">
        <v>0</v>
      </c>
      <c r="BR324" s="161">
        <v>0</v>
      </c>
      <c r="BS324" s="161">
        <v>5.8922377552702403E-2</v>
      </c>
      <c r="BT324" s="161">
        <v>6.0415087302831197E-3</v>
      </c>
    </row>
    <row r="325" spans="1:72" hidden="1">
      <c r="A325" s="99" t="s">
        <v>577</v>
      </c>
      <c r="B325" s="99" t="s">
        <v>578</v>
      </c>
      <c r="C325" s="98" t="s">
        <v>617</v>
      </c>
      <c r="D325" s="100" t="s">
        <v>618</v>
      </c>
      <c r="E325" s="98" t="s">
        <v>225</v>
      </c>
      <c r="F325" s="98" t="s">
        <v>362</v>
      </c>
      <c r="G325" s="161">
        <v>0.21895977413996701</v>
      </c>
      <c r="H325" s="161">
        <v>0</v>
      </c>
      <c r="I325" s="161">
        <v>1.3196344564390601E-2</v>
      </c>
      <c r="J325" s="161">
        <v>0</v>
      </c>
      <c r="K325" s="161">
        <v>7.1238425924285295E-2</v>
      </c>
      <c r="L325" s="161">
        <v>7.2908026942470505E-2</v>
      </c>
      <c r="M325" s="161">
        <v>2.2160264732760501E-2</v>
      </c>
      <c r="N325" s="161">
        <v>0</v>
      </c>
      <c r="O325" s="161">
        <v>0</v>
      </c>
      <c r="P325" s="161">
        <v>0</v>
      </c>
      <c r="Q325" s="161">
        <v>0.26571542317526597</v>
      </c>
      <c r="R325" s="161">
        <v>6.9120266817194895E-2</v>
      </c>
      <c r="S325" s="161">
        <v>1.8953846931632601E-2</v>
      </c>
      <c r="T325" s="161">
        <v>0</v>
      </c>
      <c r="U325" s="161">
        <v>6.6917717213832204E-2</v>
      </c>
      <c r="V325" s="161">
        <v>3.53698375090594E-2</v>
      </c>
      <c r="W325" s="161">
        <v>0.139223950190761</v>
      </c>
      <c r="X325" s="161">
        <v>0.41030014558975703</v>
      </c>
      <c r="Y325" s="161">
        <v>9.0776806389112494E-2</v>
      </c>
      <c r="Z325" s="161">
        <v>1.11022302462516E-16</v>
      </c>
      <c r="AA325" s="161">
        <v>0</v>
      </c>
      <c r="AB325" s="161">
        <v>0</v>
      </c>
      <c r="AC325" s="161">
        <v>1.7943462925929202E-2</v>
      </c>
      <c r="AD325" s="161">
        <v>0</v>
      </c>
      <c r="AE325" s="161">
        <v>1</v>
      </c>
      <c r="AF325" s="161">
        <v>9.7460055740357897E-3</v>
      </c>
      <c r="AG325" s="161">
        <v>0.23199356509037</v>
      </c>
      <c r="AH325" s="161">
        <v>0</v>
      </c>
      <c r="AI325" s="161">
        <v>1.11022302462516E-16</v>
      </c>
      <c r="AJ325" s="161">
        <v>2.7129603944637499E-2</v>
      </c>
      <c r="AK325" s="161">
        <v>0</v>
      </c>
      <c r="AL325" s="161">
        <v>0</v>
      </c>
      <c r="AM325" s="161">
        <v>0</v>
      </c>
      <c r="AN325" s="161">
        <v>0.21833600903018399</v>
      </c>
      <c r="AO325" s="161">
        <v>2.2641154183054801E-2</v>
      </c>
      <c r="AP325" s="161">
        <v>6.0089256550404403E-2</v>
      </c>
      <c r="AQ325" s="161">
        <v>0</v>
      </c>
      <c r="AR325" s="161">
        <v>0.13004759418784401</v>
      </c>
      <c r="AS325" s="161">
        <v>0.107445155965707</v>
      </c>
      <c r="AT325" s="161">
        <v>1.7378558972973902E-2</v>
      </c>
      <c r="AU325" s="161">
        <v>6.62100661508307E-3</v>
      </c>
      <c r="AV325" s="161">
        <v>0.18451164631337799</v>
      </c>
      <c r="AW325" s="161">
        <v>1.6786172379821301E-2</v>
      </c>
      <c r="AX325" s="161">
        <v>0</v>
      </c>
      <c r="AY325" s="161">
        <v>0</v>
      </c>
      <c r="AZ325" s="161">
        <v>0</v>
      </c>
      <c r="BA325" s="161">
        <v>0.25209841911972303</v>
      </c>
      <c r="BB325" s="161">
        <v>0</v>
      </c>
      <c r="BC325" s="161">
        <v>4.6048106422949099E-3</v>
      </c>
      <c r="BD325" s="161">
        <v>0</v>
      </c>
      <c r="BE325" s="161">
        <v>0</v>
      </c>
      <c r="BF325" s="161">
        <v>0</v>
      </c>
      <c r="BG325" s="161">
        <v>1.4303307751249999E-2</v>
      </c>
      <c r="BH325" s="161">
        <v>5.06416254967108E-2</v>
      </c>
      <c r="BI325" s="161">
        <v>0</v>
      </c>
      <c r="BJ325" s="161">
        <v>0.13476526703060501</v>
      </c>
      <c r="BK325" s="161">
        <v>9.8132802965341007E-2</v>
      </c>
      <c r="BL325" s="161">
        <v>3.26026792814788E-3</v>
      </c>
      <c r="BM325" s="161">
        <v>0</v>
      </c>
      <c r="BN325" s="161">
        <v>3.98356993448057E-2</v>
      </c>
      <c r="BO325" s="161">
        <v>0.452259397697861</v>
      </c>
      <c r="BP325" s="161">
        <v>0</v>
      </c>
      <c r="BQ325" s="161">
        <v>9.8757910879579899E-2</v>
      </c>
      <c r="BR325" s="161">
        <v>0.75</v>
      </c>
      <c r="BS325" s="161">
        <v>2.8834931821044699E-2</v>
      </c>
      <c r="BT325" s="161">
        <v>2.4913256518255201E-2</v>
      </c>
    </row>
    <row r="326" spans="1:72" hidden="1">
      <c r="A326" s="99" t="s">
        <v>577</v>
      </c>
      <c r="B326" s="99" t="s">
        <v>578</v>
      </c>
      <c r="C326" s="98" t="s">
        <v>617</v>
      </c>
      <c r="D326" s="100" t="s">
        <v>618</v>
      </c>
      <c r="E326" s="98" t="s">
        <v>227</v>
      </c>
      <c r="F326" s="98" t="s">
        <v>338</v>
      </c>
      <c r="G326" s="161">
        <v>0</v>
      </c>
      <c r="H326" s="161">
        <v>0</v>
      </c>
      <c r="I326" s="161">
        <v>1.11022302462516E-16</v>
      </c>
      <c r="J326" s="161">
        <v>6.0015515140573704E-3</v>
      </c>
      <c r="K326" s="161">
        <v>0</v>
      </c>
      <c r="L326" s="161">
        <v>0</v>
      </c>
      <c r="M326" s="161">
        <v>0</v>
      </c>
      <c r="N326" s="161">
        <v>0</v>
      </c>
      <c r="O326" s="161">
        <v>0</v>
      </c>
      <c r="P326" s="161">
        <v>0</v>
      </c>
      <c r="Q326" s="161">
        <v>4.4384788865049103E-3</v>
      </c>
      <c r="R326" s="161">
        <v>0</v>
      </c>
      <c r="S326" s="161">
        <v>1.11022302462516E-16</v>
      </c>
      <c r="T326" s="161">
        <v>0</v>
      </c>
      <c r="U326" s="161">
        <v>0</v>
      </c>
      <c r="V326" s="161">
        <v>0</v>
      </c>
      <c r="W326" s="161">
        <v>0</v>
      </c>
      <c r="X326" s="161">
        <v>0</v>
      </c>
      <c r="Y326" s="161">
        <v>6.1304356522574903E-3</v>
      </c>
      <c r="Z326" s="161">
        <v>1.11022302462516E-16</v>
      </c>
      <c r="AA326" s="161">
        <v>0</v>
      </c>
      <c r="AB326" s="161">
        <v>0</v>
      </c>
      <c r="AC326" s="161">
        <v>0</v>
      </c>
      <c r="AD326" s="161">
        <v>0</v>
      </c>
      <c r="AE326" s="161">
        <v>0</v>
      </c>
      <c r="AF326" s="161">
        <v>0</v>
      </c>
      <c r="AG326" s="161">
        <v>2.6859934111218599E-2</v>
      </c>
      <c r="AH326" s="161">
        <v>0</v>
      </c>
      <c r="AI326" s="161">
        <v>1.11022302462516E-16</v>
      </c>
      <c r="AJ326" s="161">
        <v>8.3576843082622896E-3</v>
      </c>
      <c r="AK326" s="161">
        <v>0</v>
      </c>
      <c r="AL326" s="161">
        <v>0</v>
      </c>
      <c r="AM326" s="161">
        <v>0</v>
      </c>
      <c r="AN326" s="161">
        <v>0</v>
      </c>
      <c r="AO326" s="161">
        <v>0</v>
      </c>
      <c r="AP326" s="161">
        <v>0</v>
      </c>
      <c r="AQ326" s="161">
        <v>0</v>
      </c>
      <c r="AR326" s="161">
        <v>0</v>
      </c>
      <c r="AS326" s="161">
        <v>0</v>
      </c>
      <c r="AT326" s="161">
        <v>0</v>
      </c>
      <c r="AU326" s="161">
        <v>0</v>
      </c>
      <c r="AV326" s="161">
        <v>9.4120523588228505E-3</v>
      </c>
      <c r="AW326" s="161">
        <v>0</v>
      </c>
      <c r="AX326" s="161">
        <v>4.7473074779958997E-2</v>
      </c>
      <c r="AY326" s="161">
        <v>0</v>
      </c>
      <c r="AZ326" s="161">
        <v>0</v>
      </c>
      <c r="BA326" s="161">
        <v>6.5575268771065603E-3</v>
      </c>
      <c r="BB326" s="161">
        <v>0</v>
      </c>
      <c r="BC326" s="161">
        <v>0</v>
      </c>
      <c r="BD326" s="161">
        <v>0</v>
      </c>
      <c r="BE326" s="161">
        <v>0</v>
      </c>
      <c r="BF326" s="161">
        <v>0</v>
      </c>
      <c r="BG326" s="161">
        <v>0</v>
      </c>
      <c r="BH326" s="161">
        <v>0</v>
      </c>
      <c r="BI326" s="161">
        <v>0</v>
      </c>
      <c r="BJ326" s="161">
        <v>0</v>
      </c>
      <c r="BK326" s="161">
        <v>2.8944799937585101E-3</v>
      </c>
      <c r="BL326" s="161">
        <v>0</v>
      </c>
      <c r="BM326" s="161">
        <v>0</v>
      </c>
      <c r="BN326" s="161">
        <v>0</v>
      </c>
      <c r="BO326" s="161">
        <v>0</v>
      </c>
      <c r="BP326" s="161">
        <v>0</v>
      </c>
      <c r="BQ326" s="161">
        <v>0</v>
      </c>
      <c r="BR326" s="161">
        <v>0</v>
      </c>
      <c r="BS326" s="161">
        <v>0</v>
      </c>
      <c r="BT326" s="161">
        <v>0.120145390496483</v>
      </c>
    </row>
    <row r="327" spans="1:72" hidden="1">
      <c r="A327" s="99" t="s">
        <v>577</v>
      </c>
      <c r="B327" s="99" t="s">
        <v>578</v>
      </c>
      <c r="C327" s="98" t="s">
        <v>619</v>
      </c>
      <c r="D327" s="100" t="s">
        <v>620</v>
      </c>
      <c r="E327" s="98" t="s">
        <v>336</v>
      </c>
      <c r="F327" s="98" t="s">
        <v>337</v>
      </c>
      <c r="G327" s="161">
        <v>0.65872314925281605</v>
      </c>
      <c r="H327" s="161">
        <v>0.28153085039896503</v>
      </c>
      <c r="I327" s="161">
        <v>0.50599794298235001</v>
      </c>
      <c r="J327" s="161">
        <v>0.37113143618720601</v>
      </c>
      <c r="K327" s="161">
        <v>0.51822968697998495</v>
      </c>
      <c r="L327" s="161">
        <v>0.80596664921767103</v>
      </c>
      <c r="M327" s="161">
        <v>0.64535913921655297</v>
      </c>
      <c r="N327" s="161">
        <v>0.73491423450834004</v>
      </c>
      <c r="O327" s="161">
        <v>0.84291613951211797</v>
      </c>
      <c r="P327" s="161">
        <v>0.36715071540910199</v>
      </c>
      <c r="Q327" s="161">
        <v>0.65540695131514903</v>
      </c>
      <c r="R327" s="161">
        <v>0.78421385268301702</v>
      </c>
      <c r="S327" s="161">
        <v>0.21942812302647899</v>
      </c>
      <c r="T327" s="161">
        <v>0.56270023634509703</v>
      </c>
      <c r="U327" s="161">
        <v>0.39434515715943502</v>
      </c>
      <c r="V327" s="161">
        <v>0.886263898062567</v>
      </c>
      <c r="W327" s="161">
        <v>0.42937979336418602</v>
      </c>
      <c r="X327" s="161">
        <v>0.98702249191681501</v>
      </c>
      <c r="Y327" s="161">
        <v>0.53002197343605395</v>
      </c>
      <c r="Z327" s="161">
        <v>0.72844449146882795</v>
      </c>
      <c r="AA327" s="161">
        <v>0.74221481072733297</v>
      </c>
      <c r="AB327" s="161">
        <v>0.82416081184227896</v>
      </c>
      <c r="AC327" s="161">
        <v>0.74199227591348804</v>
      </c>
      <c r="AD327" s="161">
        <v>0.52533917928448604</v>
      </c>
      <c r="AE327" s="161">
        <v>0.92124702542954695</v>
      </c>
      <c r="AF327" s="161">
        <v>0.63371778203346396</v>
      </c>
      <c r="AG327" s="161">
        <v>0.57039205177911201</v>
      </c>
      <c r="AH327" s="161">
        <v>0.57717037302965302</v>
      </c>
      <c r="AI327" s="161">
        <v>0.90206414934456003</v>
      </c>
      <c r="AJ327" s="161">
        <v>0.27188168095029602</v>
      </c>
      <c r="AK327" s="161">
        <v>0.64464809786108301</v>
      </c>
      <c r="AL327" s="161">
        <v>0.74237700869080803</v>
      </c>
      <c r="AM327" s="161">
        <v>0.55859964441146903</v>
      </c>
      <c r="AN327" s="161">
        <v>0.65531988727937796</v>
      </c>
      <c r="AO327" s="161">
        <v>0.62723813371395998</v>
      </c>
      <c r="AP327" s="161">
        <v>0.62908242652145197</v>
      </c>
      <c r="AQ327" s="161">
        <v>0.75788034357703804</v>
      </c>
      <c r="AR327" s="161">
        <v>0.45226941442240898</v>
      </c>
      <c r="AS327" s="161">
        <v>0.483789706857083</v>
      </c>
      <c r="AT327" s="161">
        <v>0.54407328055197701</v>
      </c>
      <c r="AU327" s="161">
        <v>0.29994753628147403</v>
      </c>
      <c r="AV327" s="161">
        <v>0.593339937537674</v>
      </c>
      <c r="AW327" s="161">
        <v>0.500036133277735</v>
      </c>
      <c r="AX327" s="161">
        <v>0.29480829210259202</v>
      </c>
      <c r="AY327" s="161">
        <v>0.52780656552956096</v>
      </c>
      <c r="AZ327" s="161">
        <v>0.38335434512335798</v>
      </c>
      <c r="BA327" s="161">
        <v>0.86114243083414599</v>
      </c>
      <c r="BB327" s="161">
        <v>0.33398620351022201</v>
      </c>
      <c r="BC327" s="161">
        <v>0.60000573639126997</v>
      </c>
      <c r="BD327" s="161">
        <v>0.75388508571738599</v>
      </c>
      <c r="BE327" s="161">
        <v>0.52244929727510103</v>
      </c>
      <c r="BF327" s="161">
        <v>0.61324561401880895</v>
      </c>
      <c r="BG327" s="161">
        <v>0.74546101482516103</v>
      </c>
      <c r="BH327" s="161">
        <v>0.57789052591637902</v>
      </c>
      <c r="BI327" s="161">
        <v>0.29956924791626</v>
      </c>
      <c r="BJ327" s="161">
        <v>0.77955419739496201</v>
      </c>
      <c r="BK327" s="161">
        <v>0.37078439071214903</v>
      </c>
      <c r="BL327" s="161">
        <v>0.48657953941493298</v>
      </c>
      <c r="BM327" s="161">
        <v>0.61983289016407195</v>
      </c>
      <c r="BN327" s="161">
        <v>0.39764063501922198</v>
      </c>
      <c r="BO327" s="161">
        <v>0.73712191102471403</v>
      </c>
      <c r="BP327" s="161">
        <v>0.67057493693498904</v>
      </c>
      <c r="BQ327" s="161">
        <v>0.45286070530079098</v>
      </c>
      <c r="BR327" s="161">
        <v>0.97861557294364698</v>
      </c>
      <c r="BS327" s="161">
        <v>0.374162813950637</v>
      </c>
      <c r="BT327" s="161">
        <v>7.2918029916625202E-2</v>
      </c>
    </row>
    <row r="328" spans="1:72" hidden="1">
      <c r="A328" s="99" t="s">
        <v>577</v>
      </c>
      <c r="B328" s="99" t="s">
        <v>578</v>
      </c>
      <c r="C328" s="98" t="s">
        <v>619</v>
      </c>
      <c r="D328" s="100" t="s">
        <v>620</v>
      </c>
      <c r="E328" s="98" t="s">
        <v>339</v>
      </c>
      <c r="F328" s="98" t="s">
        <v>340</v>
      </c>
      <c r="G328" s="161">
        <v>0.341276850747184</v>
      </c>
      <c r="H328" s="161">
        <v>0.71846914960103503</v>
      </c>
      <c r="I328" s="161">
        <v>0.49400205701764899</v>
      </c>
      <c r="J328" s="161">
        <v>0.62886856381279399</v>
      </c>
      <c r="K328" s="161">
        <v>0.481770313020015</v>
      </c>
      <c r="L328" s="161">
        <v>0.194033350782329</v>
      </c>
      <c r="M328" s="161">
        <v>0.35464086078344698</v>
      </c>
      <c r="N328" s="161">
        <v>0.26508576549166002</v>
      </c>
      <c r="O328" s="161">
        <v>0.157083860487882</v>
      </c>
      <c r="P328" s="161">
        <v>0.63284928459089795</v>
      </c>
      <c r="Q328" s="161">
        <v>0.34459304868485102</v>
      </c>
      <c r="R328" s="161">
        <v>0.21578614731698301</v>
      </c>
      <c r="S328" s="161">
        <v>0.78057187697352104</v>
      </c>
      <c r="T328" s="161">
        <v>0.43729976365490297</v>
      </c>
      <c r="U328" s="161">
        <v>0.60565484284056603</v>
      </c>
      <c r="V328" s="161">
        <v>0.113736101937433</v>
      </c>
      <c r="W328" s="161">
        <v>0.57062020663581403</v>
      </c>
      <c r="X328" s="161">
        <v>1.2977508083185299E-2</v>
      </c>
      <c r="Y328" s="161">
        <v>0.46997802656394599</v>
      </c>
      <c r="Z328" s="161">
        <v>0.271555508531172</v>
      </c>
      <c r="AA328" s="161">
        <v>0.25778518927266703</v>
      </c>
      <c r="AB328" s="161">
        <v>0.17583918815772101</v>
      </c>
      <c r="AC328" s="161">
        <v>0.25800772408651201</v>
      </c>
      <c r="AD328" s="161">
        <v>0.47466082071551402</v>
      </c>
      <c r="AE328" s="161">
        <v>7.8752974570453396E-2</v>
      </c>
      <c r="AF328" s="161">
        <v>0.36628221796653598</v>
      </c>
      <c r="AG328" s="161">
        <v>0.42960794822088799</v>
      </c>
      <c r="AH328" s="161">
        <v>0.42282962697034598</v>
      </c>
      <c r="AI328" s="161">
        <v>9.7935850655439499E-2</v>
      </c>
      <c r="AJ328" s="161">
        <v>0.72811831904970403</v>
      </c>
      <c r="AK328" s="161">
        <v>0.35535190213891699</v>
      </c>
      <c r="AL328" s="161">
        <v>0.25762299130919197</v>
      </c>
      <c r="AM328" s="161">
        <v>0.44140035558853102</v>
      </c>
      <c r="AN328" s="161">
        <v>0.34468011272062299</v>
      </c>
      <c r="AO328" s="161">
        <v>0.37276186628604002</v>
      </c>
      <c r="AP328" s="161">
        <v>0.37091757347854798</v>
      </c>
      <c r="AQ328" s="161">
        <v>0.24211965642296199</v>
      </c>
      <c r="AR328" s="161">
        <v>0.54773058557759102</v>
      </c>
      <c r="AS328" s="161">
        <v>0.516210293142917</v>
      </c>
      <c r="AT328" s="161">
        <v>0.45592671944802299</v>
      </c>
      <c r="AU328" s="161">
        <v>0.70005246371852603</v>
      </c>
      <c r="AV328" s="161">
        <v>0.406660062462326</v>
      </c>
      <c r="AW328" s="161">
        <v>0.499963866722266</v>
      </c>
      <c r="AX328" s="161">
        <v>0.70519170789740804</v>
      </c>
      <c r="AY328" s="161">
        <v>0.47219343447043899</v>
      </c>
      <c r="AZ328" s="161">
        <v>0.61664565487664202</v>
      </c>
      <c r="BA328" s="161">
        <v>0.13885756916585401</v>
      </c>
      <c r="BB328" s="161">
        <v>0.66601379648977799</v>
      </c>
      <c r="BC328" s="161">
        <v>0.39999426360873003</v>
      </c>
      <c r="BD328" s="161">
        <v>0.24611491428261401</v>
      </c>
      <c r="BE328" s="161">
        <v>0.47755070272489902</v>
      </c>
      <c r="BF328" s="161">
        <v>0.386754385981191</v>
      </c>
      <c r="BG328" s="161">
        <v>0.25453898517483903</v>
      </c>
      <c r="BH328" s="161">
        <v>0.42210947408362098</v>
      </c>
      <c r="BI328" s="161">
        <v>0.70043075208373995</v>
      </c>
      <c r="BJ328" s="161">
        <v>0.22044580260503799</v>
      </c>
      <c r="BK328" s="161">
        <v>0.62921560928785103</v>
      </c>
      <c r="BL328" s="161">
        <v>0.51342046058506696</v>
      </c>
      <c r="BM328" s="161">
        <v>0.380167109835928</v>
      </c>
      <c r="BN328" s="161">
        <v>0.60235936498077802</v>
      </c>
      <c r="BO328" s="161">
        <v>0.26287808897528597</v>
      </c>
      <c r="BP328" s="161">
        <v>0.32942506306501101</v>
      </c>
      <c r="BQ328" s="161">
        <v>0.54713929469920897</v>
      </c>
      <c r="BR328" s="161">
        <v>2.1384427056352601E-2</v>
      </c>
      <c r="BS328" s="161">
        <v>0.625837186049363</v>
      </c>
      <c r="BT328" s="161">
        <v>0.92708197008337501</v>
      </c>
    </row>
    <row r="329" spans="1:72" hidden="1">
      <c r="A329" s="99" t="s">
        <v>577</v>
      </c>
      <c r="B329" s="99" t="s">
        <v>578</v>
      </c>
      <c r="C329" s="98" t="s">
        <v>621</v>
      </c>
      <c r="D329" s="100" t="s">
        <v>622</v>
      </c>
      <c r="E329" s="98" t="s">
        <v>583</v>
      </c>
      <c r="F329" s="98" t="s">
        <v>584</v>
      </c>
      <c r="G329" s="161">
        <v>0</v>
      </c>
      <c r="H329" s="161">
        <v>1.5740215631451199E-2</v>
      </c>
      <c r="I329" s="161">
        <v>0</v>
      </c>
      <c r="J329" s="161">
        <v>0</v>
      </c>
      <c r="K329" s="161">
        <v>0</v>
      </c>
      <c r="L329" s="161">
        <v>0</v>
      </c>
      <c r="M329" s="161">
        <v>2.5440242636244899E-2</v>
      </c>
      <c r="N329" s="161">
        <v>4.2114695363897003E-2</v>
      </c>
      <c r="O329" s="161">
        <v>1.11022302462516E-16</v>
      </c>
      <c r="P329" s="161">
        <v>0</v>
      </c>
      <c r="Q329" s="161">
        <v>1.62726674612045E-3</v>
      </c>
      <c r="R329" s="161">
        <v>0</v>
      </c>
      <c r="S329" s="161">
        <v>0</v>
      </c>
      <c r="T329" s="161">
        <v>1.11022302462516E-16</v>
      </c>
      <c r="U329" s="161">
        <v>0</v>
      </c>
      <c r="V329" s="161">
        <v>0.14489636327337599</v>
      </c>
      <c r="W329" s="161">
        <v>3.9812087697729099E-4</v>
      </c>
      <c r="X329" s="161" t="s">
        <v>216</v>
      </c>
      <c r="Y329" s="161">
        <v>0.11768853126609</v>
      </c>
      <c r="Z329" s="161">
        <v>0</v>
      </c>
      <c r="AA329" s="161">
        <v>0</v>
      </c>
      <c r="AB329" s="161">
        <v>0</v>
      </c>
      <c r="AC329" s="161">
        <v>0.119770303520798</v>
      </c>
      <c r="AD329" s="161">
        <v>3.9892121726299801E-2</v>
      </c>
      <c r="AE329" s="161">
        <v>0</v>
      </c>
      <c r="AF329" s="161">
        <v>0</v>
      </c>
      <c r="AG329" s="161">
        <v>6.1777933986777503E-4</v>
      </c>
      <c r="AH329" s="161">
        <v>0</v>
      </c>
      <c r="AI329" s="161">
        <v>8.3038165729037005E-3</v>
      </c>
      <c r="AJ329" s="161">
        <v>3.4788712406478503E-2</v>
      </c>
      <c r="AK329" s="161">
        <v>0</v>
      </c>
      <c r="AL329" s="161">
        <v>7.7089649247826506E-2</v>
      </c>
      <c r="AM329" s="161">
        <v>-2.2204460492503101E-16</v>
      </c>
      <c r="AN329" s="161">
        <v>0</v>
      </c>
      <c r="AO329" s="161">
        <v>0</v>
      </c>
      <c r="AP329" s="161">
        <v>1.11022302462516E-16</v>
      </c>
      <c r="AQ329" s="161">
        <v>5.3740377794476601E-2</v>
      </c>
      <c r="AR329" s="161">
        <v>1.11022302462516E-16</v>
      </c>
      <c r="AS329" s="161">
        <v>0</v>
      </c>
      <c r="AT329" s="161">
        <v>0</v>
      </c>
      <c r="AU329" s="161">
        <v>0.18831635880083999</v>
      </c>
      <c r="AV329" s="161">
        <v>0</v>
      </c>
      <c r="AW329" s="161">
        <v>0</v>
      </c>
      <c r="AX329" s="161">
        <v>2.23964883857629E-2</v>
      </c>
      <c r="AY329" s="161">
        <v>0</v>
      </c>
      <c r="AZ329" s="161">
        <v>0</v>
      </c>
      <c r="BA329" s="161">
        <v>0</v>
      </c>
      <c r="BB329" s="161">
        <v>0</v>
      </c>
      <c r="BC329" s="161">
        <v>1.11022302462516E-16</v>
      </c>
      <c r="BD329" s="161">
        <v>0</v>
      </c>
      <c r="BE329" s="161">
        <v>0</v>
      </c>
      <c r="BF329" s="161">
        <v>0</v>
      </c>
      <c r="BG329" s="161">
        <v>0.153771405920375</v>
      </c>
      <c r="BH329" s="161">
        <v>2.5620567927457798E-2</v>
      </c>
      <c r="BI329" s="161">
        <v>0</v>
      </c>
      <c r="BJ329" s="161">
        <v>1.11022302462516E-16</v>
      </c>
      <c r="BK329" s="161">
        <v>0</v>
      </c>
      <c r="BL329" s="161">
        <v>0</v>
      </c>
      <c r="BM329" s="161">
        <v>2.9860100499846401E-2</v>
      </c>
      <c r="BN329" s="161">
        <v>0</v>
      </c>
      <c r="BO329" s="161">
        <v>0</v>
      </c>
      <c r="BP329" s="161">
        <v>0</v>
      </c>
      <c r="BQ329" s="161">
        <v>0</v>
      </c>
      <c r="BR329" s="161">
        <v>1.11022302462516E-16</v>
      </c>
      <c r="BS329" s="161">
        <v>1.11022302462516E-16</v>
      </c>
      <c r="BT329" s="161">
        <v>7.2829843291427896E-3</v>
      </c>
    </row>
    <row r="330" spans="1:72" hidden="1">
      <c r="A330" s="99" t="s">
        <v>577</v>
      </c>
      <c r="B330" s="99" t="s">
        <v>578</v>
      </c>
      <c r="C330" s="98" t="s">
        <v>621</v>
      </c>
      <c r="D330" s="100" t="s">
        <v>622</v>
      </c>
      <c r="E330" s="98" t="s">
        <v>585</v>
      </c>
      <c r="F330" s="98" t="s">
        <v>586</v>
      </c>
      <c r="G330" s="161">
        <v>2.2433242697780801E-2</v>
      </c>
      <c r="H330" s="161">
        <v>0.32276422120819698</v>
      </c>
      <c r="I330" s="161">
        <v>0</v>
      </c>
      <c r="J330" s="161">
        <v>3.2990059718989898E-2</v>
      </c>
      <c r="K330" s="161">
        <v>0.34051978115204001</v>
      </c>
      <c r="L330" s="161">
        <v>0</v>
      </c>
      <c r="M330" s="161">
        <v>9.5845741957765004E-2</v>
      </c>
      <c r="N330" s="161">
        <v>0</v>
      </c>
      <c r="O330" s="161">
        <v>1.11022302462516E-16</v>
      </c>
      <c r="P330" s="161">
        <v>1.23264560959988E-2</v>
      </c>
      <c r="Q330" s="161">
        <v>6.9715766637958004E-2</v>
      </c>
      <c r="R330" s="161">
        <v>1.1576254944148399E-2</v>
      </c>
      <c r="S330" s="161">
        <v>0.36340899730600601</v>
      </c>
      <c r="T330" s="161">
        <v>6.9758672700611299E-2</v>
      </c>
      <c r="U330" s="161">
        <v>0.14732859372903101</v>
      </c>
      <c r="V330" s="161">
        <v>0.14489636327337599</v>
      </c>
      <c r="W330" s="161">
        <v>1.11022302462516E-16</v>
      </c>
      <c r="X330" s="161" t="s">
        <v>216</v>
      </c>
      <c r="Y330" s="161">
        <v>0.15181236267980799</v>
      </c>
      <c r="Z330" s="161">
        <v>2.8451279084689599E-2</v>
      </c>
      <c r="AA330" s="161">
        <v>5.5978762694245898E-2</v>
      </c>
      <c r="AB330" s="161">
        <v>0</v>
      </c>
      <c r="AC330" s="161">
        <v>7.3417815120219901E-2</v>
      </c>
      <c r="AD330" s="161">
        <v>0</v>
      </c>
      <c r="AE330" s="161">
        <v>0</v>
      </c>
      <c r="AF330" s="161">
        <v>0</v>
      </c>
      <c r="AG330" s="161">
        <v>2.4994520009037499E-2</v>
      </c>
      <c r="AH330" s="161">
        <v>5.0426129367186198E-2</v>
      </c>
      <c r="AI330" s="161">
        <v>1.11022302462516E-16</v>
      </c>
      <c r="AJ330" s="161">
        <v>0.15655706541574699</v>
      </c>
      <c r="AK330" s="161">
        <v>0</v>
      </c>
      <c r="AL330" s="161">
        <v>0.14577739284785299</v>
      </c>
      <c r="AM330" s="161">
        <v>-2.2204460492503101E-16</v>
      </c>
      <c r="AN330" s="161">
        <v>0.119146616604016</v>
      </c>
      <c r="AO330" s="161">
        <v>2.64234091239131E-2</v>
      </c>
      <c r="AP330" s="161">
        <v>5.5877727060587898E-2</v>
      </c>
      <c r="AQ330" s="161">
        <v>0.36749602229386003</v>
      </c>
      <c r="AR330" s="161">
        <v>0.31865443784251302</v>
      </c>
      <c r="AS330" s="161">
        <v>0.41854709659820399</v>
      </c>
      <c r="AT330" s="161">
        <v>3.3188074267453203E-2</v>
      </c>
      <c r="AU330" s="161">
        <v>0.26581133669888901</v>
      </c>
      <c r="AV330" s="161">
        <v>0</v>
      </c>
      <c r="AW330" s="161">
        <v>0.13684716634160399</v>
      </c>
      <c r="AX330" s="161">
        <v>3.5091003072279497E-2</v>
      </c>
      <c r="AY330" s="161">
        <v>0.14771658396102599</v>
      </c>
      <c r="AZ330" s="161">
        <v>0.13419087379606101</v>
      </c>
      <c r="BA330" s="161">
        <v>0</v>
      </c>
      <c r="BB330" s="161">
        <v>9.5264491607143106E-2</v>
      </c>
      <c r="BC330" s="161">
        <v>0.21114006455217299</v>
      </c>
      <c r="BD330" s="161">
        <v>0</v>
      </c>
      <c r="BE330" s="161">
        <v>5.8615226913235799E-2</v>
      </c>
      <c r="BF330" s="161">
        <v>0.112724268170054</v>
      </c>
      <c r="BG330" s="161">
        <v>1.19444459192505E-2</v>
      </c>
      <c r="BH330" s="161">
        <v>0.14635316232125301</v>
      </c>
      <c r="BI330" s="161">
        <v>3.7560596778335502E-2</v>
      </c>
      <c r="BJ330" s="161">
        <v>1.11022302462516E-16</v>
      </c>
      <c r="BK330" s="161">
        <v>0.42084500842466099</v>
      </c>
      <c r="BL330" s="161">
        <v>0.109283344460447</v>
      </c>
      <c r="BM330" s="161">
        <v>0.18440606913920499</v>
      </c>
      <c r="BN330" s="161">
        <v>0</v>
      </c>
      <c r="BO330" s="161">
        <v>8.8521989900606501E-2</v>
      </c>
      <c r="BP330" s="161">
        <v>0</v>
      </c>
      <c r="BQ330" s="161">
        <v>0</v>
      </c>
      <c r="BR330" s="161">
        <v>1.11022302462516E-16</v>
      </c>
      <c r="BS330" s="161">
        <v>0.26912463901971301</v>
      </c>
      <c r="BT330" s="161">
        <v>1.8972067500348199E-2</v>
      </c>
    </row>
    <row r="331" spans="1:72" hidden="1">
      <c r="A331" s="99" t="s">
        <v>577</v>
      </c>
      <c r="B331" s="99" t="s">
        <v>578</v>
      </c>
      <c r="C331" s="98" t="s">
        <v>621</v>
      </c>
      <c r="D331" s="100" t="s">
        <v>622</v>
      </c>
      <c r="E331" s="98" t="s">
        <v>587</v>
      </c>
      <c r="F331" s="98" t="s">
        <v>588</v>
      </c>
      <c r="G331" s="161">
        <v>4.8303729196002801E-2</v>
      </c>
      <c r="H331" s="161">
        <v>0.155825126376746</v>
      </c>
      <c r="I331" s="161">
        <v>0</v>
      </c>
      <c r="J331" s="161">
        <v>3.2990059718989898E-2</v>
      </c>
      <c r="K331" s="161">
        <v>0</v>
      </c>
      <c r="L331" s="161">
        <v>2.1194296072935499E-2</v>
      </c>
      <c r="M331" s="161">
        <v>2.6336503918410002E-2</v>
      </c>
      <c r="N331" s="161">
        <v>0</v>
      </c>
      <c r="O331" s="161">
        <v>0.157322250477898</v>
      </c>
      <c r="P331" s="161">
        <v>8.7408862892432507E-2</v>
      </c>
      <c r="Q331" s="161">
        <v>0.25255914242335498</v>
      </c>
      <c r="R331" s="161">
        <v>0</v>
      </c>
      <c r="S331" s="161">
        <v>5.8917401833205603E-2</v>
      </c>
      <c r="T331" s="161">
        <v>1.11022302462516E-16</v>
      </c>
      <c r="U331" s="161">
        <v>9.3474243073761506E-3</v>
      </c>
      <c r="V331" s="161">
        <v>0</v>
      </c>
      <c r="W331" s="161">
        <v>1.11022302462516E-16</v>
      </c>
      <c r="X331" s="161" t="s">
        <v>216</v>
      </c>
      <c r="Y331" s="161">
        <v>2.8462073502002399E-2</v>
      </c>
      <c r="Z331" s="161">
        <v>0.20773254388426801</v>
      </c>
      <c r="AA331" s="161">
        <v>0</v>
      </c>
      <c r="AB331" s="161">
        <v>0</v>
      </c>
      <c r="AC331" s="161">
        <v>0</v>
      </c>
      <c r="AD331" s="161">
        <v>0.123226439066053</v>
      </c>
      <c r="AE331" s="161">
        <v>0</v>
      </c>
      <c r="AF331" s="161">
        <v>0</v>
      </c>
      <c r="AG331" s="161">
        <v>2.7174397633358299E-2</v>
      </c>
      <c r="AH331" s="161">
        <v>0</v>
      </c>
      <c r="AI331" s="161">
        <v>1.11022302462516E-16</v>
      </c>
      <c r="AJ331" s="161">
        <v>5.7266012091938198E-2</v>
      </c>
      <c r="AK331" s="161">
        <v>0</v>
      </c>
      <c r="AL331" s="161">
        <v>0</v>
      </c>
      <c r="AM331" s="161">
        <v>-2.2204460492503101E-16</v>
      </c>
      <c r="AN331" s="161">
        <v>0</v>
      </c>
      <c r="AO331" s="161">
        <v>0</v>
      </c>
      <c r="AP331" s="161">
        <v>6.8181876322075105E-2</v>
      </c>
      <c r="AQ331" s="161">
        <v>1.11022302462516E-16</v>
      </c>
      <c r="AR331" s="161">
        <v>1.1599494388673901E-3</v>
      </c>
      <c r="AS331" s="161">
        <v>9.4518190273791006E-2</v>
      </c>
      <c r="AT331" s="161">
        <v>0.138833092745207</v>
      </c>
      <c r="AU331" s="161">
        <v>1.3095097775786799E-2</v>
      </c>
      <c r="AV331" s="161">
        <v>5.0882918653357097E-2</v>
      </c>
      <c r="AW331" s="161">
        <v>9.0726789794078598E-4</v>
      </c>
      <c r="AX331" s="161">
        <v>5.3024717985303199E-2</v>
      </c>
      <c r="AY331" s="161">
        <v>1.15277143205159E-2</v>
      </c>
      <c r="AZ331" s="161">
        <v>2.6011039211678699E-2</v>
      </c>
      <c r="BA331" s="161">
        <v>9.3820255813151399E-2</v>
      </c>
      <c r="BB331" s="161">
        <v>0.104687994916889</v>
      </c>
      <c r="BC331" s="161">
        <v>0.29204578008675502</v>
      </c>
      <c r="BD331" s="161">
        <v>0</v>
      </c>
      <c r="BE331" s="161">
        <v>2.1004566212375599E-2</v>
      </c>
      <c r="BF331" s="161">
        <v>0</v>
      </c>
      <c r="BG331" s="161">
        <v>6.6930025613082499E-3</v>
      </c>
      <c r="BH331" s="161">
        <v>0</v>
      </c>
      <c r="BI331" s="161">
        <v>4.5685021881641801E-2</v>
      </c>
      <c r="BJ331" s="161">
        <v>1.11022302462516E-16</v>
      </c>
      <c r="BK331" s="161">
        <v>0.15121506298080201</v>
      </c>
      <c r="BL331" s="161">
        <v>0.16813507729904101</v>
      </c>
      <c r="BM331" s="161">
        <v>5.1970153891190099E-2</v>
      </c>
      <c r="BN331" s="161">
        <v>1.07098389406881E-2</v>
      </c>
      <c r="BO331" s="161">
        <v>0</v>
      </c>
      <c r="BP331" s="161">
        <v>4.2185672456555801E-2</v>
      </c>
      <c r="BQ331" s="161">
        <v>0</v>
      </c>
      <c r="BR331" s="161">
        <v>1.11022302462516E-16</v>
      </c>
      <c r="BS331" s="161">
        <v>6.6318085203826094E-2</v>
      </c>
      <c r="BT331" s="161">
        <v>4.7969812759959297E-2</v>
      </c>
    </row>
    <row r="332" spans="1:72" hidden="1">
      <c r="A332" s="99" t="s">
        <v>577</v>
      </c>
      <c r="B332" s="99" t="s">
        <v>578</v>
      </c>
      <c r="C332" s="98" t="s">
        <v>621</v>
      </c>
      <c r="D332" s="100" t="s">
        <v>622</v>
      </c>
      <c r="E332" s="98" t="s">
        <v>589</v>
      </c>
      <c r="F332" s="98" t="s">
        <v>590</v>
      </c>
      <c r="G332" s="161">
        <v>0.23639941670072201</v>
      </c>
      <c r="H332" s="161">
        <v>0.34974624672635801</v>
      </c>
      <c r="I332" s="161">
        <v>0.19410344832224899</v>
      </c>
      <c r="J332" s="161">
        <v>0.25120155745463402</v>
      </c>
      <c r="K332" s="161">
        <v>0.339528093433971</v>
      </c>
      <c r="L332" s="161">
        <v>0.62894456595157899</v>
      </c>
      <c r="M332" s="161">
        <v>0.25396898626452502</v>
      </c>
      <c r="N332" s="161">
        <v>0.66151433685772498</v>
      </c>
      <c r="O332" s="161">
        <v>0.51661753494452201</v>
      </c>
      <c r="P332" s="161">
        <v>0.62662588419055998</v>
      </c>
      <c r="Q332" s="161">
        <v>0.38300017656984803</v>
      </c>
      <c r="R332" s="161">
        <v>0.40666264320151302</v>
      </c>
      <c r="S332" s="161">
        <v>0.21671666343367499</v>
      </c>
      <c r="T332" s="161">
        <v>0.30003299398690603</v>
      </c>
      <c r="U332" s="161">
        <v>0.20294530532937799</v>
      </c>
      <c r="V332" s="161">
        <v>0.58975129864981302</v>
      </c>
      <c r="W332" s="161">
        <v>0.60901658629780597</v>
      </c>
      <c r="X332" s="161" t="s">
        <v>216</v>
      </c>
      <c r="Y332" s="161">
        <v>0.49213329131292299</v>
      </c>
      <c r="Z332" s="161">
        <v>0.44567637273838001</v>
      </c>
      <c r="AA332" s="161">
        <v>0.26680517081515298</v>
      </c>
      <c r="AB332" s="161">
        <v>0.69758179227442996</v>
      </c>
      <c r="AC332" s="161">
        <v>0.81638558943218298</v>
      </c>
      <c r="AD332" s="161">
        <v>0.637488378445905</v>
      </c>
      <c r="AE332" s="161">
        <v>0.34213765391189699</v>
      </c>
      <c r="AF332" s="161">
        <v>0.31983790038162402</v>
      </c>
      <c r="AG332" s="161">
        <v>0.27517653818674698</v>
      </c>
      <c r="AH332" s="161">
        <v>0.641969638337344</v>
      </c>
      <c r="AI332" s="161">
        <v>0.53562735302153197</v>
      </c>
      <c r="AJ332" s="161">
        <v>0.581264789818835</v>
      </c>
      <c r="AK332" s="161">
        <v>0.36925047190674598</v>
      </c>
      <c r="AL332" s="161">
        <v>0.58511621199213804</v>
      </c>
      <c r="AM332" s="161">
        <v>9.5923422670372294E-2</v>
      </c>
      <c r="AN332" s="161">
        <v>0.60134457555860599</v>
      </c>
      <c r="AO332" s="161">
        <v>0.66429089556228804</v>
      </c>
      <c r="AP332" s="161">
        <v>0.70720020389168503</v>
      </c>
      <c r="AQ332" s="161">
        <v>0.37048635248197698</v>
      </c>
      <c r="AR332" s="161">
        <v>3.9626277284427601E-2</v>
      </c>
      <c r="AS332" s="161">
        <v>0.119028588732543</v>
      </c>
      <c r="AT332" s="161">
        <v>0.43686984635884202</v>
      </c>
      <c r="AU332" s="161">
        <v>0.354250395544917</v>
      </c>
      <c r="AV332" s="161">
        <v>0.55784855056054194</v>
      </c>
      <c r="AW332" s="161">
        <v>0.37242027279721002</v>
      </c>
      <c r="AX332" s="161">
        <v>0.73694000433798701</v>
      </c>
      <c r="AY332" s="161">
        <v>0.58619355896180103</v>
      </c>
      <c r="AZ332" s="161">
        <v>0.61727742261899199</v>
      </c>
      <c r="BA332" s="161">
        <v>0.369492448766502</v>
      </c>
      <c r="BB332" s="161">
        <v>0.53785239153189901</v>
      </c>
      <c r="BC332" s="161">
        <v>0.49058354869423199</v>
      </c>
      <c r="BD332" s="161">
        <v>0.45441969188356102</v>
      </c>
      <c r="BE332" s="161">
        <v>0.80356599260431505</v>
      </c>
      <c r="BF332" s="161">
        <v>0.67032577900474299</v>
      </c>
      <c r="BG332" s="161">
        <v>0.35214958559944798</v>
      </c>
      <c r="BH332" s="161">
        <v>0.45350181165834402</v>
      </c>
      <c r="BI332" s="161">
        <v>0.49951970441744098</v>
      </c>
      <c r="BJ332" s="161">
        <v>0.18674694274009901</v>
      </c>
      <c r="BK332" s="161">
        <v>0.29987233593998402</v>
      </c>
      <c r="BL332" s="161">
        <v>0.553331805044466</v>
      </c>
      <c r="BM332" s="161">
        <v>0.268215022893454</v>
      </c>
      <c r="BN332" s="161">
        <v>0.60120011735340595</v>
      </c>
      <c r="BO332" s="161">
        <v>0.94457358809783998</v>
      </c>
      <c r="BP332" s="161">
        <v>0.61143432835231504</v>
      </c>
      <c r="BQ332" s="161">
        <v>0.227659951574295</v>
      </c>
      <c r="BR332" s="161">
        <v>1.11022302462516E-16</v>
      </c>
      <c r="BS332" s="161">
        <v>0.366309590788295</v>
      </c>
      <c r="BT332" s="161">
        <v>0.71397639262697299</v>
      </c>
    </row>
    <row r="333" spans="1:72" hidden="1">
      <c r="A333" s="99" t="s">
        <v>577</v>
      </c>
      <c r="B333" s="99" t="s">
        <v>578</v>
      </c>
      <c r="C333" s="98" t="s">
        <v>621</v>
      </c>
      <c r="D333" s="100" t="s">
        <v>622</v>
      </c>
      <c r="E333" s="98" t="s">
        <v>591</v>
      </c>
      <c r="F333" s="98" t="s">
        <v>592</v>
      </c>
      <c r="G333" s="161">
        <v>8.3462608899940796E-2</v>
      </c>
      <c r="H333" s="161">
        <v>0.107672274367139</v>
      </c>
      <c r="I333" s="161">
        <v>6.6362858309951499E-3</v>
      </c>
      <c r="J333" s="161">
        <v>0.204433838788906</v>
      </c>
      <c r="K333" s="161">
        <v>6.4180871215029703E-2</v>
      </c>
      <c r="L333" s="161">
        <v>0</v>
      </c>
      <c r="M333" s="161">
        <v>9.33185267207369E-2</v>
      </c>
      <c r="N333" s="161">
        <v>8.4677419365250903E-2</v>
      </c>
      <c r="O333" s="161">
        <v>8.0395492942054295E-2</v>
      </c>
      <c r="P333" s="161">
        <v>0.21267997337182301</v>
      </c>
      <c r="Q333" s="161">
        <v>2.3892144313788999E-2</v>
      </c>
      <c r="R333" s="161">
        <v>1.8226432893504702E-2</v>
      </c>
      <c r="S333" s="161">
        <v>9.5842646613042305E-3</v>
      </c>
      <c r="T333" s="161">
        <v>0.179746417806736</v>
      </c>
      <c r="U333" s="161">
        <v>1.8694848614752301E-2</v>
      </c>
      <c r="V333" s="161">
        <v>0</v>
      </c>
      <c r="W333" s="161">
        <v>1.7235299387962299E-3</v>
      </c>
      <c r="X333" s="161" t="s">
        <v>216</v>
      </c>
      <c r="Y333" s="161">
        <v>8.6590160911620903E-2</v>
      </c>
      <c r="Z333" s="161">
        <v>0.30955474893367002</v>
      </c>
      <c r="AA333" s="161">
        <v>5.12465373841232E-2</v>
      </c>
      <c r="AB333" s="161">
        <v>8.1365576087992497E-2</v>
      </c>
      <c r="AC333" s="161">
        <v>0.45378121394957199</v>
      </c>
      <c r="AD333" s="161">
        <v>5.2566354351547301E-2</v>
      </c>
      <c r="AE333" s="161">
        <v>0.219287448696034</v>
      </c>
      <c r="AF333" s="161">
        <v>7.9368089201435399E-2</v>
      </c>
      <c r="AG333" s="161">
        <v>0.333302462297351</v>
      </c>
      <c r="AH333" s="161">
        <v>0.22113256056990299</v>
      </c>
      <c r="AI333" s="161">
        <v>1.11022302462516E-16</v>
      </c>
      <c r="AJ333" s="161">
        <v>0.18521753783247</v>
      </c>
      <c r="AK333" s="161">
        <v>6.6785396299493798E-3</v>
      </c>
      <c r="AL333" s="161">
        <v>3.7101198207718303E-2</v>
      </c>
      <c r="AM333" s="161">
        <v>0.203924140026467</v>
      </c>
      <c r="AN333" s="161">
        <v>0.13206100395654599</v>
      </c>
      <c r="AO333" s="161">
        <v>2.7165168309106799E-2</v>
      </c>
      <c r="AP333" s="161">
        <v>1.11022302462516E-16</v>
      </c>
      <c r="AQ333" s="161">
        <v>2.2484632116280899E-2</v>
      </c>
      <c r="AR333" s="161">
        <v>5.44006494676968E-2</v>
      </c>
      <c r="AS333" s="161">
        <v>7.2324979991786002E-3</v>
      </c>
      <c r="AT333" s="161">
        <v>0</v>
      </c>
      <c r="AU333" s="161">
        <v>9.8560619089352097E-2</v>
      </c>
      <c r="AV333" s="161">
        <v>0.11460110484090701</v>
      </c>
      <c r="AW333" s="161">
        <v>0.102516313504787</v>
      </c>
      <c r="AX333" s="161">
        <v>9.31731369245965E-2</v>
      </c>
      <c r="AY333" s="161">
        <v>0.106542007325841</v>
      </c>
      <c r="AZ333" s="161">
        <v>6.0718104487178598E-2</v>
      </c>
      <c r="BA333" s="161">
        <v>0.43749140499683298</v>
      </c>
      <c r="BB333" s="161">
        <v>2.3176010980083699E-2</v>
      </c>
      <c r="BC333" s="161">
        <v>0.116948606215508</v>
      </c>
      <c r="BD333" s="161">
        <v>3.70257037829732E-2</v>
      </c>
      <c r="BE333" s="161">
        <v>2.1004566212375599E-2</v>
      </c>
      <c r="BF333" s="161">
        <v>0.19050991499227601</v>
      </c>
      <c r="BG333" s="161">
        <v>8.5715545086217898E-2</v>
      </c>
      <c r="BH333" s="161">
        <v>0.162317898861049</v>
      </c>
      <c r="BI333" s="161">
        <v>0.11012952983576101</v>
      </c>
      <c r="BJ333" s="161">
        <v>0.13534295083605899</v>
      </c>
      <c r="BK333" s="161">
        <v>9.6642658161518097E-2</v>
      </c>
      <c r="BL333" s="161">
        <v>3.9862013915791597E-2</v>
      </c>
      <c r="BM333" s="161">
        <v>3.3098220062819199E-2</v>
      </c>
      <c r="BN333" s="161">
        <v>3.3543384887751999E-2</v>
      </c>
      <c r="BO333" s="161">
        <v>6.0808783949526497E-2</v>
      </c>
      <c r="BP333" s="161">
        <v>0.13432395227031699</v>
      </c>
      <c r="BQ333" s="161">
        <v>6.1564201558685597E-2</v>
      </c>
      <c r="BR333" s="161">
        <v>1.11022302462516E-16</v>
      </c>
      <c r="BS333" s="161">
        <v>0.11898395086327</v>
      </c>
      <c r="BT333" s="161">
        <v>0.353729644648133</v>
      </c>
    </row>
    <row r="334" spans="1:72" hidden="1">
      <c r="A334" s="99" t="s">
        <v>577</v>
      </c>
      <c r="B334" s="99" t="s">
        <v>578</v>
      </c>
      <c r="C334" s="98" t="s">
        <v>621</v>
      </c>
      <c r="D334" s="100" t="s">
        <v>622</v>
      </c>
      <c r="E334" s="98" t="s">
        <v>593</v>
      </c>
      <c r="F334" s="98" t="s">
        <v>594</v>
      </c>
      <c r="G334" s="161">
        <v>0.15720093804871099</v>
      </c>
      <c r="H334" s="161">
        <v>8.6716750084169694E-2</v>
      </c>
      <c r="I334" s="161">
        <v>3.16919191937058E-2</v>
      </c>
      <c r="J334" s="161">
        <v>0.274525420344303</v>
      </c>
      <c r="K334" s="161">
        <v>0</v>
      </c>
      <c r="L334" s="161">
        <v>0</v>
      </c>
      <c r="M334" s="161">
        <v>6.3216534110527495E-2</v>
      </c>
      <c r="N334" s="161">
        <v>0</v>
      </c>
      <c r="O334" s="161">
        <v>1.6719530702973901E-2</v>
      </c>
      <c r="P334" s="161">
        <v>0.13091611185115301</v>
      </c>
      <c r="Q334" s="161">
        <v>0.31227229746601698</v>
      </c>
      <c r="R334" s="161">
        <v>0.29583106851038299</v>
      </c>
      <c r="S334" s="161">
        <v>0.111743162494556</v>
      </c>
      <c r="T334" s="161">
        <v>3.0542986423624598E-2</v>
      </c>
      <c r="U334" s="161">
        <v>8.5824312379324405E-2</v>
      </c>
      <c r="V334" s="161">
        <v>0</v>
      </c>
      <c r="W334" s="161">
        <v>2.29730327579649E-2</v>
      </c>
      <c r="X334" s="161" t="s">
        <v>216</v>
      </c>
      <c r="Y334" s="161">
        <v>5.1784643173053202E-2</v>
      </c>
      <c r="Z334" s="161">
        <v>0.247504108095491</v>
      </c>
      <c r="AA334" s="161">
        <v>0</v>
      </c>
      <c r="AB334" s="161">
        <v>3.0867709813008501E-2</v>
      </c>
      <c r="AC334" s="161">
        <v>0</v>
      </c>
      <c r="AD334" s="161">
        <v>0.33977098887449703</v>
      </c>
      <c r="AE334" s="161">
        <v>0</v>
      </c>
      <c r="AF334" s="161">
        <v>0.12870105827731701</v>
      </c>
      <c r="AG334" s="161">
        <v>0.27851824841004102</v>
      </c>
      <c r="AH334" s="161">
        <v>0.19603266690253701</v>
      </c>
      <c r="AI334" s="161">
        <v>8.3038165729037005E-3</v>
      </c>
      <c r="AJ334" s="161">
        <v>0.207513385080699</v>
      </c>
      <c r="AK334" s="161">
        <v>1.95771923062645E-2</v>
      </c>
      <c r="AL334" s="161">
        <v>4.3568644424815298E-2</v>
      </c>
      <c r="AM334" s="161">
        <v>-2.2204460492503101E-16</v>
      </c>
      <c r="AN334" s="161">
        <v>7.0900380991973197E-2</v>
      </c>
      <c r="AO334" s="161">
        <v>1.7001622560470001E-2</v>
      </c>
      <c r="AP334" s="161">
        <v>1.11022302462516E-16</v>
      </c>
      <c r="AQ334" s="161">
        <v>1.11022302462516E-16</v>
      </c>
      <c r="AR334" s="161">
        <v>0.103382758758491</v>
      </c>
      <c r="AS334" s="161">
        <v>4.01474747539746E-2</v>
      </c>
      <c r="AT334" s="161">
        <v>0</v>
      </c>
      <c r="AU334" s="161">
        <v>6.2301432303209003E-2</v>
      </c>
      <c r="AV334" s="161">
        <v>5.5816056818438202E-2</v>
      </c>
      <c r="AW334" s="161">
        <v>2.0764429439677001E-2</v>
      </c>
      <c r="AX334" s="161">
        <v>8.0478622238079903E-2</v>
      </c>
      <c r="AY334" s="161">
        <v>2.22510203320146E-2</v>
      </c>
      <c r="AZ334" s="161">
        <v>0.15917625888075099</v>
      </c>
      <c r="BA334" s="161">
        <v>1.3576027050423701E-2</v>
      </c>
      <c r="BB334" s="161">
        <v>0</v>
      </c>
      <c r="BC334" s="161">
        <v>3.3577226577363103E-2</v>
      </c>
      <c r="BD334" s="161">
        <v>0.110466959820784</v>
      </c>
      <c r="BE334" s="161">
        <v>0.62346472835338695</v>
      </c>
      <c r="BF334" s="161">
        <v>0.323241265370596</v>
      </c>
      <c r="BG334" s="161">
        <v>1.46070636735205E-2</v>
      </c>
      <c r="BH334" s="161">
        <v>1.5159985892949399E-2</v>
      </c>
      <c r="BI334" s="161">
        <v>0</v>
      </c>
      <c r="BJ334" s="161">
        <v>1.11022302462516E-16</v>
      </c>
      <c r="BK334" s="161">
        <v>8.6961322263984994E-2</v>
      </c>
      <c r="BL334" s="161">
        <v>9.2737598905388199E-2</v>
      </c>
      <c r="BM334" s="161">
        <v>0.18462813299863001</v>
      </c>
      <c r="BN334" s="161">
        <v>2.2823198276589799E-2</v>
      </c>
      <c r="BO334" s="161">
        <v>0</v>
      </c>
      <c r="BP334" s="161">
        <v>0</v>
      </c>
      <c r="BQ334" s="161">
        <v>0</v>
      </c>
      <c r="BR334" s="161">
        <v>1.11022302462516E-16</v>
      </c>
      <c r="BS334" s="161">
        <v>1.11022302462516E-16</v>
      </c>
      <c r="BT334" s="161">
        <v>1.33133633828848E-2</v>
      </c>
    </row>
    <row r="335" spans="1:72" hidden="1">
      <c r="A335" s="99" t="s">
        <v>577</v>
      </c>
      <c r="B335" s="99" t="s">
        <v>578</v>
      </c>
      <c r="C335" s="98" t="s">
        <v>621</v>
      </c>
      <c r="D335" s="100" t="s">
        <v>622</v>
      </c>
      <c r="E335" s="98" t="s">
        <v>595</v>
      </c>
      <c r="F335" s="98" t="s">
        <v>596</v>
      </c>
      <c r="G335" s="161">
        <v>3.2476114782170599E-2</v>
      </c>
      <c r="H335" s="161">
        <v>0</v>
      </c>
      <c r="I335" s="161">
        <v>0</v>
      </c>
      <c r="J335" s="161">
        <v>6.5310445019289898E-2</v>
      </c>
      <c r="K335" s="161">
        <v>0</v>
      </c>
      <c r="L335" s="161">
        <v>0</v>
      </c>
      <c r="M335" s="161">
        <v>0.333078396307875</v>
      </c>
      <c r="N335" s="161">
        <v>0</v>
      </c>
      <c r="O335" s="161">
        <v>1.11022302462516E-16</v>
      </c>
      <c r="P335" s="161">
        <v>0</v>
      </c>
      <c r="Q335" s="161">
        <v>2.5369855875629801E-2</v>
      </c>
      <c r="R335" s="161">
        <v>0</v>
      </c>
      <c r="S335" s="161">
        <v>5.2176020270039199E-3</v>
      </c>
      <c r="T335" s="161">
        <v>1.11022302462516E-16</v>
      </c>
      <c r="U335" s="161">
        <v>0</v>
      </c>
      <c r="V335" s="161">
        <v>0</v>
      </c>
      <c r="W335" s="161">
        <v>3.9812087697729099E-4</v>
      </c>
      <c r="X335" s="161" t="s">
        <v>216</v>
      </c>
      <c r="Y335" s="161">
        <v>0</v>
      </c>
      <c r="Z335" s="161">
        <v>0</v>
      </c>
      <c r="AA335" s="161">
        <v>0</v>
      </c>
      <c r="AB335" s="161">
        <v>0</v>
      </c>
      <c r="AC335" s="161">
        <v>0</v>
      </c>
      <c r="AD335" s="161">
        <v>7.9784243452599601E-2</v>
      </c>
      <c r="AE335" s="161">
        <v>0</v>
      </c>
      <c r="AF335" s="161">
        <v>3.9684044600717699E-2</v>
      </c>
      <c r="AG335" s="161">
        <v>7.0212385503002897E-3</v>
      </c>
      <c r="AH335" s="161">
        <v>2.74806775229842E-2</v>
      </c>
      <c r="AI335" s="161">
        <v>1.11022302462516E-16</v>
      </c>
      <c r="AJ335" s="161">
        <v>6.1062321082667403E-2</v>
      </c>
      <c r="AK335" s="161">
        <v>0</v>
      </c>
      <c r="AL335" s="161">
        <v>0</v>
      </c>
      <c r="AM335" s="161">
        <v>2.1800777879630098E-2</v>
      </c>
      <c r="AN335" s="161">
        <v>0</v>
      </c>
      <c r="AO335" s="161">
        <v>0</v>
      </c>
      <c r="AP335" s="161">
        <v>1.11022302462516E-16</v>
      </c>
      <c r="AQ335" s="161">
        <v>1.11022302462516E-16</v>
      </c>
      <c r="AR335" s="161">
        <v>1.11022302462516E-16</v>
      </c>
      <c r="AS335" s="161">
        <v>3.0378676888334299E-2</v>
      </c>
      <c r="AT335" s="161">
        <v>0</v>
      </c>
      <c r="AU335" s="161">
        <v>1.11022302462516E-16</v>
      </c>
      <c r="AV335" s="161">
        <v>0</v>
      </c>
      <c r="AW335" s="161">
        <v>0</v>
      </c>
      <c r="AX335" s="161">
        <v>0</v>
      </c>
      <c r="AY335" s="161">
        <v>0</v>
      </c>
      <c r="AZ335" s="161">
        <v>0.19490046775958</v>
      </c>
      <c r="BA335" s="161">
        <v>0</v>
      </c>
      <c r="BB335" s="161">
        <v>2.3176010980083699E-2</v>
      </c>
      <c r="BC335" s="161">
        <v>1.11022302462516E-16</v>
      </c>
      <c r="BD335" s="161">
        <v>0</v>
      </c>
      <c r="BE335" s="161">
        <v>0</v>
      </c>
      <c r="BF335" s="161">
        <v>6.3680358838753406E-2</v>
      </c>
      <c r="BG335" s="161">
        <v>5.2514433579422598E-3</v>
      </c>
      <c r="BH335" s="161">
        <v>8.0759533813035994E-2</v>
      </c>
      <c r="BI335" s="161">
        <v>3.60647710347307E-2</v>
      </c>
      <c r="BJ335" s="161">
        <v>1.11022302462516E-16</v>
      </c>
      <c r="BK335" s="161">
        <v>0</v>
      </c>
      <c r="BL335" s="161">
        <v>5.3180494169840498E-2</v>
      </c>
      <c r="BM335" s="161">
        <v>0</v>
      </c>
      <c r="BN335" s="161">
        <v>0</v>
      </c>
      <c r="BO335" s="161">
        <v>0</v>
      </c>
      <c r="BP335" s="161">
        <v>0</v>
      </c>
      <c r="BQ335" s="161">
        <v>0</v>
      </c>
      <c r="BR335" s="161">
        <v>1.11022302462516E-16</v>
      </c>
      <c r="BS335" s="161">
        <v>1.11022302462516E-16</v>
      </c>
      <c r="BT335" s="161">
        <v>0</v>
      </c>
    </row>
    <row r="336" spans="1:72" hidden="1">
      <c r="A336" s="99" t="s">
        <v>577</v>
      </c>
      <c r="B336" s="99" t="s">
        <v>578</v>
      </c>
      <c r="C336" s="98" t="s">
        <v>621</v>
      </c>
      <c r="D336" s="100" t="s">
        <v>622</v>
      </c>
      <c r="E336" s="98" t="s">
        <v>597</v>
      </c>
      <c r="F336" s="98" t="s">
        <v>598</v>
      </c>
      <c r="G336" s="161">
        <v>3.2476114782170599E-2</v>
      </c>
      <c r="H336" s="161">
        <v>9.9418482935401606E-3</v>
      </c>
      <c r="I336" s="161">
        <v>0</v>
      </c>
      <c r="J336" s="161">
        <v>0.108016982891137</v>
      </c>
      <c r="K336" s="161">
        <v>2.1732954545901999E-2</v>
      </c>
      <c r="L336" s="161">
        <v>0</v>
      </c>
      <c r="M336" s="161">
        <v>0.16393059079052599</v>
      </c>
      <c r="N336" s="161">
        <v>0</v>
      </c>
      <c r="O336" s="161">
        <v>1.11022302462516E-16</v>
      </c>
      <c r="P336" s="161">
        <v>0</v>
      </c>
      <c r="Q336" s="161">
        <v>0</v>
      </c>
      <c r="R336" s="161">
        <v>2.4976782838058299E-2</v>
      </c>
      <c r="S336" s="161">
        <v>3.0726836472040001E-2</v>
      </c>
      <c r="T336" s="161">
        <v>1.11022302462516E-16</v>
      </c>
      <c r="U336" s="161">
        <v>0</v>
      </c>
      <c r="V336" s="161">
        <v>0</v>
      </c>
      <c r="W336" s="161">
        <v>0.275720129035393</v>
      </c>
      <c r="X336" s="161" t="s">
        <v>216</v>
      </c>
      <c r="Y336" s="161">
        <v>6.0386450831743897E-2</v>
      </c>
      <c r="Z336" s="161">
        <v>1.1982911327789799E-2</v>
      </c>
      <c r="AA336" s="161">
        <v>0</v>
      </c>
      <c r="AB336" s="161">
        <v>0</v>
      </c>
      <c r="AC336" s="161">
        <v>1.42193054673993E-2</v>
      </c>
      <c r="AD336" s="161">
        <v>0</v>
      </c>
      <c r="AE336" s="161">
        <v>0</v>
      </c>
      <c r="AF336" s="161">
        <v>5.6710801226049497E-2</v>
      </c>
      <c r="AG336" s="161">
        <v>9.7626117541467407E-3</v>
      </c>
      <c r="AH336" s="161">
        <v>0</v>
      </c>
      <c r="AI336" s="161">
        <v>1.11022302462516E-16</v>
      </c>
      <c r="AJ336" s="161">
        <v>3.2653024636400803E-2</v>
      </c>
      <c r="AK336" s="161">
        <v>9.4371342103255103E-3</v>
      </c>
      <c r="AL336" s="161">
        <v>0</v>
      </c>
      <c r="AM336" s="161">
        <v>-2.2204460492503101E-16</v>
      </c>
      <c r="AN336" s="161">
        <v>0.106421542774206</v>
      </c>
      <c r="AO336" s="161">
        <v>0</v>
      </c>
      <c r="AP336" s="161">
        <v>1.53719277931419E-2</v>
      </c>
      <c r="AQ336" s="161">
        <v>1.11022302462516E-16</v>
      </c>
      <c r="AR336" s="161">
        <v>1.11022302462516E-16</v>
      </c>
      <c r="AS336" s="161">
        <v>0</v>
      </c>
      <c r="AT336" s="161">
        <v>6.6777103007621796E-2</v>
      </c>
      <c r="AU336" s="161">
        <v>0.16904677488869299</v>
      </c>
      <c r="AV336" s="161">
        <v>0</v>
      </c>
      <c r="AW336" s="161">
        <v>6.4148197921163802E-2</v>
      </c>
      <c r="AX336" s="161">
        <v>0</v>
      </c>
      <c r="AY336" s="161">
        <v>0.20836284844240199</v>
      </c>
      <c r="AZ336" s="161">
        <v>0</v>
      </c>
      <c r="BA336" s="161">
        <v>0</v>
      </c>
      <c r="BB336" s="161">
        <v>2.3176010980083699E-2</v>
      </c>
      <c r="BC336" s="161">
        <v>1.11022302462516E-16</v>
      </c>
      <c r="BD336" s="161">
        <v>0</v>
      </c>
      <c r="BE336" s="161">
        <v>3.9530332680390599E-2</v>
      </c>
      <c r="BF336" s="161">
        <v>0</v>
      </c>
      <c r="BG336" s="161">
        <v>5.2514433579422598E-3</v>
      </c>
      <c r="BH336" s="161">
        <v>7.4609157797164205E-2</v>
      </c>
      <c r="BI336" s="161">
        <v>1.4958257436047701E-3</v>
      </c>
      <c r="BJ336" s="161">
        <v>1.11022302462516E-16</v>
      </c>
      <c r="BK336" s="161">
        <v>0.14881994515108801</v>
      </c>
      <c r="BL336" s="161">
        <v>0</v>
      </c>
      <c r="BM336" s="161">
        <v>7.0512394523543104E-2</v>
      </c>
      <c r="BN336" s="161">
        <v>0</v>
      </c>
      <c r="BO336" s="161">
        <v>0</v>
      </c>
      <c r="BP336" s="161">
        <v>8.2602605019130707E-2</v>
      </c>
      <c r="BQ336" s="161">
        <v>1.9298622770089299E-2</v>
      </c>
      <c r="BR336" s="161">
        <v>1.11022302462516E-16</v>
      </c>
      <c r="BS336" s="161">
        <v>9.6860640616109397E-2</v>
      </c>
      <c r="BT336" s="161">
        <v>0</v>
      </c>
    </row>
    <row r="337" spans="1:72" hidden="1">
      <c r="A337" s="99" t="s">
        <v>577</v>
      </c>
      <c r="B337" s="99" t="s">
        <v>578</v>
      </c>
      <c r="C337" s="98" t="s">
        <v>621</v>
      </c>
      <c r="D337" s="100" t="s">
        <v>622</v>
      </c>
      <c r="E337" s="98" t="s">
        <v>599</v>
      </c>
      <c r="F337" s="98" t="s">
        <v>600</v>
      </c>
      <c r="G337" s="161">
        <v>0.572871171640428</v>
      </c>
      <c r="H337" s="161">
        <v>0.53108378373974596</v>
      </c>
      <c r="I337" s="161">
        <v>0.67508417987122704</v>
      </c>
      <c r="J337" s="161">
        <v>0.67360264300573702</v>
      </c>
      <c r="K337" s="161">
        <v>0.49167192760758799</v>
      </c>
      <c r="L337" s="161">
        <v>0.34574892493347198</v>
      </c>
      <c r="M337" s="161">
        <v>0.24441415524131599</v>
      </c>
      <c r="N337" s="161">
        <v>0.21169354841312699</v>
      </c>
      <c r="O337" s="161">
        <v>0.228945190932552</v>
      </c>
      <c r="P337" s="161">
        <v>0.60141658513011598</v>
      </c>
      <c r="Q337" s="161">
        <v>0.50139381589238896</v>
      </c>
      <c r="R337" s="161">
        <v>0.152760591846582</v>
      </c>
      <c r="S337" s="161">
        <v>0.42260039511650499</v>
      </c>
      <c r="T337" s="161">
        <v>0.53099076165898595</v>
      </c>
      <c r="U337" s="161">
        <v>0.58186132784834199</v>
      </c>
      <c r="V337" s="161">
        <v>0.22546797329111801</v>
      </c>
      <c r="W337" s="161">
        <v>0.216184733163546</v>
      </c>
      <c r="X337" s="161" t="s">
        <v>216</v>
      </c>
      <c r="Y337" s="161">
        <v>0.34325985478743298</v>
      </c>
      <c r="Z337" s="161">
        <v>0.46964219539396002</v>
      </c>
      <c r="AA337" s="161">
        <v>0.67721606649060095</v>
      </c>
      <c r="AB337" s="161">
        <v>0.24068278809955301</v>
      </c>
      <c r="AC337" s="161">
        <v>0.42315803932631302</v>
      </c>
      <c r="AD337" s="161">
        <v>0.36382500278744101</v>
      </c>
      <c r="AE337" s="161">
        <v>0.43857489739206901</v>
      </c>
      <c r="AF337" s="161">
        <v>0.52142592121550502</v>
      </c>
      <c r="AG337" s="161">
        <v>0.40999930432542198</v>
      </c>
      <c r="AH337" s="161">
        <v>0.61283235795399804</v>
      </c>
      <c r="AI337" s="161">
        <v>0.472676463551371</v>
      </c>
      <c r="AJ337" s="161">
        <v>0.63922435258653298</v>
      </c>
      <c r="AK337" s="161">
        <v>0.62188405359171595</v>
      </c>
      <c r="AL337" s="161">
        <v>0.26562725557265698</v>
      </c>
      <c r="AM337" s="161">
        <v>0.68984930801895705</v>
      </c>
      <c r="AN337" s="161">
        <v>0.45209496490085599</v>
      </c>
      <c r="AO337" s="161">
        <v>0.45429692660928001</v>
      </c>
      <c r="AP337" s="161">
        <v>0.249615989769257</v>
      </c>
      <c r="AQ337" s="161">
        <v>0.18579261531340499</v>
      </c>
      <c r="AR337" s="161">
        <v>0.65082308711401404</v>
      </c>
      <c r="AS337" s="161">
        <v>0.57772316008472202</v>
      </c>
      <c r="AT337" s="161">
        <v>0.73507740604677796</v>
      </c>
      <c r="AU337" s="161">
        <v>0.60837919558019404</v>
      </c>
      <c r="AV337" s="161">
        <v>0.51331638527951295</v>
      </c>
      <c r="AW337" s="161">
        <v>0.60355161876154695</v>
      </c>
      <c r="AX337" s="161">
        <v>0.263707143750741</v>
      </c>
      <c r="AY337" s="161">
        <v>0.49639808681502801</v>
      </c>
      <c r="AZ337" s="161">
        <v>0.26450799571745098</v>
      </c>
      <c r="BA337" s="161">
        <v>3.8104666938439398E-2</v>
      </c>
      <c r="BB337" s="161">
        <v>0.68765177912136999</v>
      </c>
      <c r="BC337" s="161">
        <v>0.382867581075297</v>
      </c>
      <c r="BD337" s="161">
        <v>0.39808764451268203</v>
      </c>
      <c r="BE337" s="161">
        <v>0.49961171681684102</v>
      </c>
      <c r="BF337" s="161">
        <v>0.47710103868333298</v>
      </c>
      <c r="BG337" s="161">
        <v>0.32615431839669301</v>
      </c>
      <c r="BH337" s="161">
        <v>0.155375211858895</v>
      </c>
      <c r="BI337" s="161">
        <v>0.53144554441987502</v>
      </c>
      <c r="BJ337" s="161">
        <v>0.60858351661650201</v>
      </c>
      <c r="BK337" s="161">
        <v>0.28958087360074702</v>
      </c>
      <c r="BL337" s="161">
        <v>1.5282399112970401E-2</v>
      </c>
      <c r="BM337" s="161">
        <v>0.475572393038525</v>
      </c>
      <c r="BN337" s="161">
        <v>0.43875667951185399</v>
      </c>
      <c r="BO337" s="161">
        <v>0.307891192889513</v>
      </c>
      <c r="BP337" s="161">
        <v>0.37097049912754199</v>
      </c>
      <c r="BQ337" s="161">
        <v>0.57378460344524396</v>
      </c>
      <c r="BR337" s="161">
        <v>1</v>
      </c>
      <c r="BS337" s="161">
        <v>0.34872826054804801</v>
      </c>
      <c r="BT337" s="161">
        <v>0.74883103580964405</v>
      </c>
    </row>
    <row r="338" spans="1:72" hidden="1">
      <c r="A338" s="99" t="s">
        <v>577</v>
      </c>
      <c r="B338" s="99" t="s">
        <v>578</v>
      </c>
      <c r="C338" s="98" t="s">
        <v>621</v>
      </c>
      <c r="D338" s="100" t="s">
        <v>622</v>
      </c>
      <c r="E338" s="98" t="s">
        <v>601</v>
      </c>
      <c r="F338" s="98" t="s">
        <v>602</v>
      </c>
      <c r="G338" s="161">
        <v>0</v>
      </c>
      <c r="H338" s="161">
        <v>6.5143959614464106E-2</v>
      </c>
      <c r="I338" s="161">
        <v>6.0249906372533898E-2</v>
      </c>
      <c r="J338" s="161">
        <v>0</v>
      </c>
      <c r="K338" s="161">
        <v>2.07149621232257E-2</v>
      </c>
      <c r="L338" s="161">
        <v>0.20116230871074101</v>
      </c>
      <c r="M338" s="161">
        <v>1.15286135036698E-2</v>
      </c>
      <c r="N338" s="161">
        <v>0</v>
      </c>
      <c r="O338" s="161">
        <v>1.11022302462516E-16</v>
      </c>
      <c r="P338" s="161">
        <v>3.06843175752794E-2</v>
      </c>
      <c r="Q338" s="161">
        <v>2.6363636266368298E-2</v>
      </c>
      <c r="R338" s="161">
        <v>0</v>
      </c>
      <c r="S338" s="161">
        <v>3.8317143052781898E-3</v>
      </c>
      <c r="T338" s="161">
        <v>1.11022302462516E-16</v>
      </c>
      <c r="U338" s="161">
        <v>9.3474243073761506E-3</v>
      </c>
      <c r="V338" s="161">
        <v>0</v>
      </c>
      <c r="W338" s="161">
        <v>1.11022302462516E-16</v>
      </c>
      <c r="X338" s="161" t="s">
        <v>216</v>
      </c>
      <c r="Y338" s="161">
        <v>5.1784643173053202E-2</v>
      </c>
      <c r="Z338" s="161">
        <v>0</v>
      </c>
      <c r="AA338" s="161">
        <v>0</v>
      </c>
      <c r="AB338" s="161">
        <v>3.0867709813008501E-2</v>
      </c>
      <c r="AC338" s="161">
        <v>0</v>
      </c>
      <c r="AD338" s="161">
        <v>4.6692829306074102E-2</v>
      </c>
      <c r="AE338" s="161">
        <v>0</v>
      </c>
      <c r="AF338" s="161">
        <v>0</v>
      </c>
      <c r="AG338" s="161">
        <v>0</v>
      </c>
      <c r="AH338" s="161">
        <v>0</v>
      </c>
      <c r="AI338" s="161">
        <v>1.11022302462516E-16</v>
      </c>
      <c r="AJ338" s="161">
        <v>5.3639666380156999E-2</v>
      </c>
      <c r="AK338" s="161">
        <v>0</v>
      </c>
      <c r="AL338" s="161">
        <v>4.3568644424815298E-2</v>
      </c>
      <c r="AM338" s="161">
        <v>5.01233749499672E-2</v>
      </c>
      <c r="AN338" s="161">
        <v>0</v>
      </c>
      <c r="AO338" s="161">
        <v>0</v>
      </c>
      <c r="AP338" s="161">
        <v>1.11022302462516E-16</v>
      </c>
      <c r="AQ338" s="161">
        <v>1.11022302462516E-16</v>
      </c>
      <c r="AR338" s="161">
        <v>1.11022302462516E-16</v>
      </c>
      <c r="AS338" s="161">
        <v>7.2324979991786002E-3</v>
      </c>
      <c r="AT338" s="161">
        <v>0</v>
      </c>
      <c r="AU338" s="161">
        <v>2.87356089884895E-3</v>
      </c>
      <c r="AV338" s="161">
        <v>2.2302798340932701E-2</v>
      </c>
      <c r="AW338" s="161">
        <v>0</v>
      </c>
      <c r="AX338" s="161">
        <v>1.5991190369249999E-3</v>
      </c>
      <c r="AY338" s="161">
        <v>0</v>
      </c>
      <c r="AZ338" s="161">
        <v>2.7481807458517801E-2</v>
      </c>
      <c r="BA338" s="161">
        <v>0</v>
      </c>
      <c r="BB338" s="161">
        <v>2.3176010980083699E-2</v>
      </c>
      <c r="BC338" s="161">
        <v>3.1561178485772702E-2</v>
      </c>
      <c r="BD338" s="161">
        <v>0</v>
      </c>
      <c r="BE338" s="161">
        <v>0.22587829652628599</v>
      </c>
      <c r="BF338" s="161">
        <v>4.57979225712737E-2</v>
      </c>
      <c r="BG338" s="161">
        <v>1.02540905865639E-2</v>
      </c>
      <c r="BH338" s="161">
        <v>6.5366751733991493E-2</v>
      </c>
      <c r="BI338" s="161">
        <v>1.7090139975970101E-2</v>
      </c>
      <c r="BJ338" s="161">
        <v>1.11022302462516E-16</v>
      </c>
      <c r="BK338" s="161">
        <v>6.5885469958222699E-3</v>
      </c>
      <c r="BL338" s="161">
        <v>0</v>
      </c>
      <c r="BM338" s="161">
        <v>0</v>
      </c>
      <c r="BN338" s="161">
        <v>0</v>
      </c>
      <c r="BO338" s="161">
        <v>0</v>
      </c>
      <c r="BP338" s="161">
        <v>4.0416932562574899E-2</v>
      </c>
      <c r="BQ338" s="161">
        <v>0</v>
      </c>
      <c r="BR338" s="161">
        <v>1.11022302462516E-16</v>
      </c>
      <c r="BS338" s="161">
        <v>8.62850954388685E-3</v>
      </c>
      <c r="BT338" s="161">
        <v>3.4710423722604501E-2</v>
      </c>
    </row>
    <row r="339" spans="1:72" hidden="1">
      <c r="A339" s="99" t="s">
        <v>577</v>
      </c>
      <c r="B339" s="99" t="s">
        <v>578</v>
      </c>
      <c r="C339" s="98" t="s">
        <v>621</v>
      </c>
      <c r="D339" s="100" t="s">
        <v>622</v>
      </c>
      <c r="E339" s="98" t="s">
        <v>603</v>
      </c>
      <c r="F339" s="98" t="s">
        <v>604</v>
      </c>
      <c r="G339" s="161">
        <v>0</v>
      </c>
      <c r="H339" s="161">
        <v>0.102341583738477</v>
      </c>
      <c r="I339" s="161">
        <v>0</v>
      </c>
      <c r="J339" s="161">
        <v>0</v>
      </c>
      <c r="K339" s="161">
        <v>0.14709332911714601</v>
      </c>
      <c r="L339" s="161">
        <v>0</v>
      </c>
      <c r="M339" s="161">
        <v>0.168898447423454</v>
      </c>
      <c r="N339" s="161">
        <v>0</v>
      </c>
      <c r="O339" s="161">
        <v>1.11022302462516E-16</v>
      </c>
      <c r="P339" s="161">
        <v>0.13688819173642</v>
      </c>
      <c r="Q339" s="161">
        <v>7.8163710154202107E-2</v>
      </c>
      <c r="R339" s="161">
        <v>0</v>
      </c>
      <c r="S339" s="161">
        <v>0.164564633531465</v>
      </c>
      <c r="T339" s="161">
        <v>1.11022302462516E-16</v>
      </c>
      <c r="U339" s="161">
        <v>0</v>
      </c>
      <c r="V339" s="161">
        <v>0</v>
      </c>
      <c r="W339" s="161">
        <v>1.11022302462516E-16</v>
      </c>
      <c r="X339" s="161" t="s">
        <v>216</v>
      </c>
      <c r="Y339" s="161">
        <v>0.14505965065957199</v>
      </c>
      <c r="Z339" s="161">
        <v>5.9628008751768102E-2</v>
      </c>
      <c r="AA339" s="161">
        <v>0</v>
      </c>
      <c r="AB339" s="161">
        <v>0</v>
      </c>
      <c r="AC339" s="161">
        <v>1.42193054673993E-2</v>
      </c>
      <c r="AD339" s="161">
        <v>0.15620599384902301</v>
      </c>
      <c r="AE339" s="161">
        <v>0</v>
      </c>
      <c r="AF339" s="161">
        <v>5.59546571821175E-2</v>
      </c>
      <c r="AG339" s="161">
        <v>0</v>
      </c>
      <c r="AH339" s="161">
        <v>0.14054842597568201</v>
      </c>
      <c r="AI339" s="161">
        <v>1.11022302462516E-16</v>
      </c>
      <c r="AJ339" s="161">
        <v>0.10776755348592</v>
      </c>
      <c r="AK339" s="161">
        <v>1.3218429671280601E-3</v>
      </c>
      <c r="AL339" s="161">
        <v>0</v>
      </c>
      <c r="AM339" s="161">
        <v>-2.2204460492503101E-16</v>
      </c>
      <c r="AN339" s="161">
        <v>0</v>
      </c>
      <c r="AO339" s="161">
        <v>0</v>
      </c>
      <c r="AP339" s="161">
        <v>1.11022302462516E-16</v>
      </c>
      <c r="AQ339" s="161">
        <v>1.11022302462516E-16</v>
      </c>
      <c r="AR339" s="161">
        <v>1.11022302462516E-16</v>
      </c>
      <c r="AS339" s="161">
        <v>0.30574906149243097</v>
      </c>
      <c r="AT339" s="161">
        <v>4.8377046833282897E-3</v>
      </c>
      <c r="AU339" s="161">
        <v>5.7516374413229703E-2</v>
      </c>
      <c r="AV339" s="161">
        <v>0</v>
      </c>
      <c r="AW339" s="161">
        <v>0</v>
      </c>
      <c r="AX339" s="161">
        <v>3.5091003072279497E-2</v>
      </c>
      <c r="AY339" s="161">
        <v>0</v>
      </c>
      <c r="AZ339" s="161">
        <v>8.4073210422171099E-2</v>
      </c>
      <c r="BA339" s="161">
        <v>0</v>
      </c>
      <c r="BB339" s="161">
        <v>5.64354344994785E-2</v>
      </c>
      <c r="BC339" s="161">
        <v>1.11022302462516E-16</v>
      </c>
      <c r="BD339" s="161">
        <v>0</v>
      </c>
      <c r="BE339" s="161">
        <v>0.35129065322820402</v>
      </c>
      <c r="BF339" s="161">
        <v>0.36962936726815698</v>
      </c>
      <c r="BG339" s="161">
        <v>2.4861154260084398E-2</v>
      </c>
      <c r="BH339" s="161">
        <v>3.5343616972974702E-2</v>
      </c>
      <c r="BI339" s="161">
        <v>4.8481724299962697E-2</v>
      </c>
      <c r="BJ339" s="161">
        <v>1.11022302462516E-16</v>
      </c>
      <c r="BK339" s="161">
        <v>3.4469382783248098E-2</v>
      </c>
      <c r="BL339" s="161">
        <v>0</v>
      </c>
      <c r="BM339" s="161">
        <v>8.2003749253203497E-3</v>
      </c>
      <c r="BN339" s="161">
        <v>7.6382740650504502E-2</v>
      </c>
      <c r="BO339" s="161">
        <v>0</v>
      </c>
      <c r="BP339" s="161">
        <v>0</v>
      </c>
      <c r="BQ339" s="161">
        <v>1.9298622770089299E-2</v>
      </c>
      <c r="BR339" s="161">
        <v>1.11022302462516E-16</v>
      </c>
      <c r="BS339" s="161">
        <v>2.3776337422070099E-2</v>
      </c>
      <c r="BT339" s="161">
        <v>4.4153447712022301E-2</v>
      </c>
    </row>
    <row r="340" spans="1:72" hidden="1">
      <c r="A340" s="99" t="s">
        <v>577</v>
      </c>
      <c r="B340" s="99" t="s">
        <v>578</v>
      </c>
      <c r="C340" s="98" t="s">
        <v>621</v>
      </c>
      <c r="D340" s="100" t="s">
        <v>622</v>
      </c>
      <c r="E340" s="98" t="s">
        <v>605</v>
      </c>
      <c r="F340" s="98" t="s">
        <v>606</v>
      </c>
      <c r="G340" s="161">
        <v>0</v>
      </c>
      <c r="H340" s="161">
        <v>0.20405738932009401</v>
      </c>
      <c r="I340" s="161">
        <v>3.2234260409288402E-2</v>
      </c>
      <c r="J340" s="161">
        <v>8.36733298164637E-3</v>
      </c>
      <c r="K340" s="161">
        <v>0.21328388047292199</v>
      </c>
      <c r="L340" s="161">
        <v>0</v>
      </c>
      <c r="M340" s="161">
        <v>3.2906698129547399E-2</v>
      </c>
      <c r="N340" s="161">
        <v>0</v>
      </c>
      <c r="O340" s="161">
        <v>1.11022302462516E-16</v>
      </c>
      <c r="P340" s="161">
        <v>3.7990543741476902E-2</v>
      </c>
      <c r="Q340" s="161">
        <v>8.4173369787007402E-2</v>
      </c>
      <c r="R340" s="161">
        <v>0</v>
      </c>
      <c r="S340" s="161">
        <v>2.17642412385694E-3</v>
      </c>
      <c r="T340" s="161">
        <v>1.11022302462516E-16</v>
      </c>
      <c r="U340" s="161">
        <v>5.03724417480408E-2</v>
      </c>
      <c r="V340" s="161">
        <v>0</v>
      </c>
      <c r="W340" s="161">
        <v>1.11022302462516E-16</v>
      </c>
      <c r="X340" s="161" t="s">
        <v>216</v>
      </c>
      <c r="Y340" s="161">
        <v>0.14091911309729099</v>
      </c>
      <c r="Z340" s="161">
        <v>0</v>
      </c>
      <c r="AA340" s="161">
        <v>0</v>
      </c>
      <c r="AB340" s="161">
        <v>0</v>
      </c>
      <c r="AC340" s="161">
        <v>0</v>
      </c>
      <c r="AD340" s="161">
        <v>0.16311856079235201</v>
      </c>
      <c r="AE340" s="161">
        <v>0</v>
      </c>
      <c r="AF340" s="161">
        <v>0.13532274638355299</v>
      </c>
      <c r="AG340" s="161">
        <v>0.21915848919127001</v>
      </c>
      <c r="AH340" s="161">
        <v>7.3804487822424394E-2</v>
      </c>
      <c r="AI340" s="161">
        <v>1.11022302462516E-16</v>
      </c>
      <c r="AJ340" s="161">
        <v>0.132373626634811</v>
      </c>
      <c r="AK340" s="161">
        <v>0</v>
      </c>
      <c r="AL340" s="161">
        <v>0</v>
      </c>
      <c r="AM340" s="161">
        <v>-2.2204460492503101E-16</v>
      </c>
      <c r="AN340" s="161">
        <v>0</v>
      </c>
      <c r="AO340" s="161">
        <v>2.6471123062514298E-2</v>
      </c>
      <c r="AP340" s="161">
        <v>1.11022302462516E-16</v>
      </c>
      <c r="AQ340" s="161">
        <v>1.11022302462516E-16</v>
      </c>
      <c r="AR340" s="161">
        <v>4.8373033111902101E-2</v>
      </c>
      <c r="AS340" s="161">
        <v>0.14567752230380299</v>
      </c>
      <c r="AT340" s="161">
        <v>0.374881501950656</v>
      </c>
      <c r="AU340" s="161">
        <v>0.18536294618944801</v>
      </c>
      <c r="AV340" s="161">
        <v>2.2302798340932701E-2</v>
      </c>
      <c r="AW340" s="161">
        <v>0</v>
      </c>
      <c r="AX340" s="161">
        <v>0</v>
      </c>
      <c r="AY340" s="161">
        <v>0</v>
      </c>
      <c r="AZ340" s="161">
        <v>3.7628679174798001E-2</v>
      </c>
      <c r="BA340" s="161">
        <v>0</v>
      </c>
      <c r="BB340" s="161">
        <v>4.8226164080188698E-2</v>
      </c>
      <c r="BC340" s="161">
        <v>5.0338692502750297E-2</v>
      </c>
      <c r="BD340" s="161">
        <v>4.1615667048011298E-2</v>
      </c>
      <c r="BE340" s="161">
        <v>6.3774733641468004E-2</v>
      </c>
      <c r="BF340" s="161">
        <v>0</v>
      </c>
      <c r="BG340" s="161">
        <v>0</v>
      </c>
      <c r="BH340" s="161">
        <v>0</v>
      </c>
      <c r="BI340" s="161">
        <v>0.135020858759969</v>
      </c>
      <c r="BJ340" s="161">
        <v>1.1973912253030201E-3</v>
      </c>
      <c r="BK340" s="161">
        <v>4.9717647633778297E-2</v>
      </c>
      <c r="BL340" s="161">
        <v>0</v>
      </c>
      <c r="BM340" s="161">
        <v>0.29962526310693699</v>
      </c>
      <c r="BN340" s="161">
        <v>4.5646396553179598E-2</v>
      </c>
      <c r="BO340" s="161">
        <v>0</v>
      </c>
      <c r="BP340" s="161">
        <v>0</v>
      </c>
      <c r="BQ340" s="161">
        <v>0</v>
      </c>
      <c r="BR340" s="161">
        <v>5.5446201311504302E-2</v>
      </c>
      <c r="BS340" s="161">
        <v>1.11022302462516E-16</v>
      </c>
      <c r="BT340" s="161">
        <v>5.1050172048110999E-2</v>
      </c>
    </row>
    <row r="341" spans="1:72" hidden="1">
      <c r="A341" s="99" t="s">
        <v>577</v>
      </c>
      <c r="B341" s="99" t="s">
        <v>578</v>
      </c>
      <c r="C341" s="98" t="s">
        <v>621</v>
      </c>
      <c r="D341" s="100" t="s">
        <v>622</v>
      </c>
      <c r="E341" s="98" t="s">
        <v>607</v>
      </c>
      <c r="F341" s="98" t="s">
        <v>608</v>
      </c>
      <c r="G341" s="161">
        <v>0</v>
      </c>
      <c r="H341" s="161">
        <v>6.9642551838258696E-2</v>
      </c>
      <c r="I341" s="161">
        <v>0</v>
      </c>
      <c r="J341" s="161">
        <v>5.3356634379348603E-3</v>
      </c>
      <c r="K341" s="161">
        <v>6.3176031144656794E-2</v>
      </c>
      <c r="L341" s="161">
        <v>0</v>
      </c>
      <c r="M341" s="161">
        <v>1.1940165004314799E-2</v>
      </c>
      <c r="N341" s="161">
        <v>0</v>
      </c>
      <c r="O341" s="161">
        <v>1.11022302462516E-16</v>
      </c>
      <c r="P341" s="161">
        <v>0</v>
      </c>
      <c r="Q341" s="161">
        <v>9.0236210836118994E-3</v>
      </c>
      <c r="R341" s="161">
        <v>0</v>
      </c>
      <c r="S341" s="161">
        <v>4.0311101133344303E-2</v>
      </c>
      <c r="T341" s="161">
        <v>1.11022302462516E-16</v>
      </c>
      <c r="U341" s="161">
        <v>4.9637758722406798E-2</v>
      </c>
      <c r="V341" s="161">
        <v>0</v>
      </c>
      <c r="W341" s="161">
        <v>1.11022302462516E-16</v>
      </c>
      <c r="X341" s="161" t="s">
        <v>216</v>
      </c>
      <c r="Y341" s="161">
        <v>0</v>
      </c>
      <c r="Z341" s="161">
        <v>0</v>
      </c>
      <c r="AA341" s="161">
        <v>0</v>
      </c>
      <c r="AB341" s="161">
        <v>0</v>
      </c>
      <c r="AC341" s="161">
        <v>0</v>
      </c>
      <c r="AD341" s="161">
        <v>4.5620793690470804E-3</v>
      </c>
      <c r="AE341" s="161">
        <v>0</v>
      </c>
      <c r="AF341" s="161">
        <v>0</v>
      </c>
      <c r="AG341" s="161">
        <v>7.0212385503002897E-3</v>
      </c>
      <c r="AH341" s="161">
        <v>0</v>
      </c>
      <c r="AI341" s="161">
        <v>1.11022302462516E-16</v>
      </c>
      <c r="AJ341" s="161">
        <v>3.4286207048545798E-2</v>
      </c>
      <c r="AK341" s="161">
        <v>7.9531232243506694E-3</v>
      </c>
      <c r="AL341" s="161">
        <v>0</v>
      </c>
      <c r="AM341" s="161">
        <v>-2.2204460492503101E-16</v>
      </c>
      <c r="AN341" s="161">
        <v>0</v>
      </c>
      <c r="AO341" s="161">
        <v>0</v>
      </c>
      <c r="AP341" s="161">
        <v>9.4005500019862607E-3</v>
      </c>
      <c r="AQ341" s="161">
        <v>1.11022302462516E-16</v>
      </c>
      <c r="AR341" s="161">
        <v>8.7220530464132695E-3</v>
      </c>
      <c r="AS341" s="161">
        <v>3.7575685330746997E-2</v>
      </c>
      <c r="AT341" s="161">
        <v>0.13825900242293199</v>
      </c>
      <c r="AU341" s="161">
        <v>1.08649947104274E-2</v>
      </c>
      <c r="AV341" s="161">
        <v>0</v>
      </c>
      <c r="AW341" s="161">
        <v>0</v>
      </c>
      <c r="AX341" s="161">
        <v>2.9459961483381402E-3</v>
      </c>
      <c r="AY341" s="161">
        <v>2.0729708532754802E-2</v>
      </c>
      <c r="AZ341" s="161">
        <v>0</v>
      </c>
      <c r="BA341" s="161">
        <v>0</v>
      </c>
      <c r="BB341" s="161">
        <v>0</v>
      </c>
      <c r="BC341" s="161">
        <v>1.11022302462516E-16</v>
      </c>
      <c r="BD341" s="161">
        <v>0</v>
      </c>
      <c r="BE341" s="161">
        <v>0</v>
      </c>
      <c r="BF341" s="161">
        <v>0</v>
      </c>
      <c r="BG341" s="161">
        <v>0</v>
      </c>
      <c r="BH341" s="161">
        <v>1.9270170724932E-2</v>
      </c>
      <c r="BI341" s="161">
        <v>3.60647710347307E-2</v>
      </c>
      <c r="BJ341" s="161">
        <v>1.11022302462516E-16</v>
      </c>
      <c r="BK341" s="161">
        <v>8.4824941285352895E-2</v>
      </c>
      <c r="BL341" s="161">
        <v>0</v>
      </c>
      <c r="BM341" s="161">
        <v>0</v>
      </c>
      <c r="BN341" s="161">
        <v>0</v>
      </c>
      <c r="BO341" s="161">
        <v>0</v>
      </c>
      <c r="BP341" s="161">
        <v>0</v>
      </c>
      <c r="BQ341" s="161">
        <v>0</v>
      </c>
      <c r="BR341" s="161">
        <v>1.11022302462516E-16</v>
      </c>
      <c r="BS341" s="161">
        <v>1.11022302462516E-16</v>
      </c>
      <c r="BT341" s="161">
        <v>4.8204545571540101E-2</v>
      </c>
    </row>
    <row r="342" spans="1:72" hidden="1">
      <c r="A342" s="99" t="s">
        <v>577</v>
      </c>
      <c r="B342" s="99" t="s">
        <v>578</v>
      </c>
      <c r="C342" s="98" t="s">
        <v>621</v>
      </c>
      <c r="D342" s="100" t="s">
        <v>622</v>
      </c>
      <c r="E342" s="98" t="s">
        <v>609</v>
      </c>
      <c r="F342" s="98" t="s">
        <v>610</v>
      </c>
      <c r="G342" s="161">
        <v>0</v>
      </c>
      <c r="H342" s="161">
        <v>5.3902336206807601E-2</v>
      </c>
      <c r="I342" s="161">
        <v>0</v>
      </c>
      <c r="J342" s="161">
        <v>2.5813770272649899E-2</v>
      </c>
      <c r="K342" s="161">
        <v>0</v>
      </c>
      <c r="L342" s="161">
        <v>0</v>
      </c>
      <c r="M342" s="161">
        <v>1.14093972870757E-2</v>
      </c>
      <c r="N342" s="161">
        <v>0</v>
      </c>
      <c r="O342" s="161">
        <v>1.11022302462516E-16</v>
      </c>
      <c r="P342" s="161">
        <v>0</v>
      </c>
      <c r="Q342" s="161">
        <v>1.8013461484162299E-2</v>
      </c>
      <c r="R342" s="161">
        <v>0</v>
      </c>
      <c r="S342" s="161">
        <v>9.5842646613042305E-3</v>
      </c>
      <c r="T342" s="161">
        <v>1.11022302462516E-16</v>
      </c>
      <c r="U342" s="161">
        <v>4.7585868343350303E-2</v>
      </c>
      <c r="V342" s="161">
        <v>0</v>
      </c>
      <c r="W342" s="161">
        <v>1.11022302462516E-16</v>
      </c>
      <c r="X342" s="161" t="s">
        <v>216</v>
      </c>
      <c r="Y342" s="161">
        <v>0</v>
      </c>
      <c r="Z342" s="161">
        <v>0</v>
      </c>
      <c r="AA342" s="161">
        <v>0</v>
      </c>
      <c r="AB342" s="161">
        <v>0</v>
      </c>
      <c r="AC342" s="161">
        <v>0</v>
      </c>
      <c r="AD342" s="161">
        <v>4.5620793690470804E-3</v>
      </c>
      <c r="AE342" s="161">
        <v>0</v>
      </c>
      <c r="AF342" s="161">
        <v>0</v>
      </c>
      <c r="AG342" s="161">
        <v>8.5270530744111905E-3</v>
      </c>
      <c r="AH342" s="161">
        <v>0</v>
      </c>
      <c r="AI342" s="161">
        <v>1.11022302462516E-16</v>
      </c>
      <c r="AJ342" s="161">
        <v>2.8256071927323E-2</v>
      </c>
      <c r="AK342" s="161">
        <v>0</v>
      </c>
      <c r="AL342" s="161">
        <v>0</v>
      </c>
      <c r="AM342" s="161">
        <v>-2.2204460492503101E-16</v>
      </c>
      <c r="AN342" s="161">
        <v>0</v>
      </c>
      <c r="AO342" s="161">
        <v>0</v>
      </c>
      <c r="AP342" s="161">
        <v>1.11022302462516E-16</v>
      </c>
      <c r="AQ342" s="161">
        <v>1.11022302462516E-16</v>
      </c>
      <c r="AR342" s="161">
        <v>1.11022302462516E-16</v>
      </c>
      <c r="AS342" s="161">
        <v>7.2324979991786002E-3</v>
      </c>
      <c r="AT342" s="161">
        <v>0</v>
      </c>
      <c r="AU342" s="161">
        <v>6.8979032110586596E-3</v>
      </c>
      <c r="AV342" s="161">
        <v>6.4128777070120296E-2</v>
      </c>
      <c r="AW342" s="161">
        <v>0</v>
      </c>
      <c r="AX342" s="161">
        <v>0</v>
      </c>
      <c r="AY342" s="161">
        <v>0</v>
      </c>
      <c r="AZ342" s="161">
        <v>0</v>
      </c>
      <c r="BA342" s="161">
        <v>3.39391693842271E-2</v>
      </c>
      <c r="BB342" s="161">
        <v>2.3176010980083699E-2</v>
      </c>
      <c r="BC342" s="161">
        <v>1.11022302462516E-16</v>
      </c>
      <c r="BD342" s="161">
        <v>0</v>
      </c>
      <c r="BE342" s="161">
        <v>0</v>
      </c>
      <c r="BF342" s="161">
        <v>0</v>
      </c>
      <c r="BG342" s="161">
        <v>3.3465012806541301E-3</v>
      </c>
      <c r="BH342" s="161">
        <v>0</v>
      </c>
      <c r="BI342" s="161">
        <v>3.60647710347307E-2</v>
      </c>
      <c r="BJ342" s="161">
        <v>1.11022302462516E-16</v>
      </c>
      <c r="BK342" s="161">
        <v>2.1740330565996301E-2</v>
      </c>
      <c r="BL342" s="161">
        <v>0</v>
      </c>
      <c r="BM342" s="161">
        <v>3.3098220062819199E-2</v>
      </c>
      <c r="BN342" s="161">
        <v>0</v>
      </c>
      <c r="BO342" s="161">
        <v>0</v>
      </c>
      <c r="BP342" s="161">
        <v>0</v>
      </c>
      <c r="BQ342" s="161">
        <v>0</v>
      </c>
      <c r="BR342" s="161">
        <v>1.11022302462516E-16</v>
      </c>
      <c r="BS342" s="161">
        <v>1.11022302462516E-16</v>
      </c>
      <c r="BT342" s="161">
        <v>0</v>
      </c>
    </row>
    <row r="343" spans="1:72" hidden="1">
      <c r="A343" s="99" t="s">
        <v>577</v>
      </c>
      <c r="B343" s="99" t="s">
        <v>578</v>
      </c>
      <c r="C343" s="98" t="s">
        <v>621</v>
      </c>
      <c r="D343" s="100" t="s">
        <v>622</v>
      </c>
      <c r="E343" s="98" t="s">
        <v>611</v>
      </c>
      <c r="F343" s="98" t="s">
        <v>612</v>
      </c>
      <c r="G343" s="161">
        <v>0</v>
      </c>
      <c r="H343" s="161">
        <v>3.14804312629023E-2</v>
      </c>
      <c r="I343" s="161">
        <v>0</v>
      </c>
      <c r="J343" s="161">
        <v>0</v>
      </c>
      <c r="K343" s="161">
        <v>0</v>
      </c>
      <c r="L343" s="161">
        <v>0</v>
      </c>
      <c r="M343" s="161">
        <v>0.16091521849892501</v>
      </c>
      <c r="N343" s="161">
        <v>0</v>
      </c>
      <c r="O343" s="161">
        <v>1.11022302462516E-16</v>
      </c>
      <c r="P343" s="161">
        <v>0</v>
      </c>
      <c r="Q343" s="161">
        <v>4.1504547992244102E-3</v>
      </c>
      <c r="R343" s="161">
        <v>0</v>
      </c>
      <c r="S343" s="161">
        <v>0</v>
      </c>
      <c r="T343" s="161">
        <v>1.11022302462516E-16</v>
      </c>
      <c r="U343" s="161">
        <v>9.3474243073761506E-3</v>
      </c>
      <c r="V343" s="161">
        <v>0</v>
      </c>
      <c r="W343" s="161">
        <v>1.11022302462516E-16</v>
      </c>
      <c r="X343" s="161" t="s">
        <v>216</v>
      </c>
      <c r="Y343" s="161">
        <v>0</v>
      </c>
      <c r="Z343" s="161">
        <v>0</v>
      </c>
      <c r="AA343" s="161">
        <v>0</v>
      </c>
      <c r="AB343" s="161">
        <v>0</v>
      </c>
      <c r="AC343" s="161">
        <v>0</v>
      </c>
      <c r="AD343" s="161">
        <v>3.9892121726299801E-2</v>
      </c>
      <c r="AE343" s="161">
        <v>0</v>
      </c>
      <c r="AF343" s="161">
        <v>0</v>
      </c>
      <c r="AG343" s="161">
        <v>1.7001824165733499E-2</v>
      </c>
      <c r="AH343" s="161">
        <v>0</v>
      </c>
      <c r="AI343" s="161">
        <v>1.11022302462516E-16</v>
      </c>
      <c r="AJ343" s="161">
        <v>1.16963430633466E-2</v>
      </c>
      <c r="AK343" s="161">
        <v>0</v>
      </c>
      <c r="AL343" s="161">
        <v>0</v>
      </c>
      <c r="AM343" s="161">
        <v>-2.2204460492503101E-16</v>
      </c>
      <c r="AN343" s="161">
        <v>0</v>
      </c>
      <c r="AO343" s="161">
        <v>0</v>
      </c>
      <c r="AP343" s="161">
        <v>1.11022302462516E-16</v>
      </c>
      <c r="AQ343" s="161">
        <v>1.11022302462516E-16</v>
      </c>
      <c r="AR343" s="161">
        <v>1.11022302462516E-16</v>
      </c>
      <c r="AS343" s="161">
        <v>0</v>
      </c>
      <c r="AT343" s="161">
        <v>0</v>
      </c>
      <c r="AU343" s="161">
        <v>1.11022302462516E-16</v>
      </c>
      <c r="AV343" s="161">
        <v>0</v>
      </c>
      <c r="AW343" s="161">
        <v>7.4870283979004096E-4</v>
      </c>
      <c r="AX343" s="161">
        <v>0</v>
      </c>
      <c r="AY343" s="161">
        <v>0</v>
      </c>
      <c r="AZ343" s="161">
        <v>0</v>
      </c>
      <c r="BA343" s="161">
        <v>0</v>
      </c>
      <c r="BB343" s="161">
        <v>0</v>
      </c>
      <c r="BC343" s="161">
        <v>1.11022302462516E-16</v>
      </c>
      <c r="BD343" s="161">
        <v>0</v>
      </c>
      <c r="BE343" s="161">
        <v>0</v>
      </c>
      <c r="BF343" s="161">
        <v>0</v>
      </c>
      <c r="BG343" s="161">
        <v>0</v>
      </c>
      <c r="BH343" s="161">
        <v>0</v>
      </c>
      <c r="BI343" s="161">
        <v>0</v>
      </c>
      <c r="BJ343" s="161">
        <v>1.11022302462516E-16</v>
      </c>
      <c r="BK343" s="161">
        <v>0</v>
      </c>
      <c r="BL343" s="161">
        <v>0</v>
      </c>
      <c r="BM343" s="161">
        <v>3.3098220062819199E-2</v>
      </c>
      <c r="BN343" s="161">
        <v>4.6508289004331002E-2</v>
      </c>
      <c r="BO343" s="161">
        <v>0</v>
      </c>
      <c r="BP343" s="161">
        <v>0</v>
      </c>
      <c r="BQ343" s="161">
        <v>0</v>
      </c>
      <c r="BR343" s="161">
        <v>1.11022302462516E-16</v>
      </c>
      <c r="BS343" s="161">
        <v>1.11022302462516E-16</v>
      </c>
      <c r="BT343" s="161">
        <v>1.9353091052912101E-3</v>
      </c>
    </row>
    <row r="344" spans="1:72" hidden="1">
      <c r="A344" s="99" t="s">
        <v>577</v>
      </c>
      <c r="B344" s="99" t="s">
        <v>578</v>
      </c>
      <c r="C344" s="98" t="s">
        <v>621</v>
      </c>
      <c r="D344" s="100" t="s">
        <v>622</v>
      </c>
      <c r="E344" s="98" t="s">
        <v>613</v>
      </c>
      <c r="F344" s="98" t="s">
        <v>614</v>
      </c>
      <c r="G344" s="161">
        <v>0</v>
      </c>
      <c r="H344" s="161">
        <v>3.14804312629023E-2</v>
      </c>
      <c r="I344" s="161">
        <v>0</v>
      </c>
      <c r="J344" s="161">
        <v>8.2119309417984093E-3</v>
      </c>
      <c r="K344" s="161">
        <v>2.1732954545901999E-2</v>
      </c>
      <c r="L344" s="161">
        <v>0</v>
      </c>
      <c r="M344" s="161">
        <v>0.162819126471241</v>
      </c>
      <c r="N344" s="161">
        <v>0</v>
      </c>
      <c r="O344" s="161">
        <v>1.11022302462516E-16</v>
      </c>
      <c r="P344" s="161">
        <v>0</v>
      </c>
      <c r="Q344" s="161">
        <v>9.6837690997003095E-2</v>
      </c>
      <c r="R344" s="161">
        <v>0</v>
      </c>
      <c r="S344" s="161">
        <v>0</v>
      </c>
      <c r="T344" s="161">
        <v>3.92156862769866E-2</v>
      </c>
      <c r="U344" s="161">
        <v>9.3474243073761506E-3</v>
      </c>
      <c r="V344" s="161">
        <v>0</v>
      </c>
      <c r="W344" s="161">
        <v>3.9812087697729099E-4</v>
      </c>
      <c r="X344" s="161" t="s">
        <v>216</v>
      </c>
      <c r="Y344" s="161">
        <v>0</v>
      </c>
      <c r="Z344" s="161">
        <v>0</v>
      </c>
      <c r="AA344" s="161">
        <v>0</v>
      </c>
      <c r="AB344" s="161">
        <v>0</v>
      </c>
      <c r="AC344" s="161">
        <v>0</v>
      </c>
      <c r="AD344" s="161">
        <v>8.7842070897685507E-3</v>
      </c>
      <c r="AE344" s="161">
        <v>0</v>
      </c>
      <c r="AF344" s="161">
        <v>0</v>
      </c>
      <c r="AG344" s="161">
        <v>9.3825179490943794E-3</v>
      </c>
      <c r="AH344" s="161">
        <v>0</v>
      </c>
      <c r="AI344" s="161">
        <v>1.11022302462516E-16</v>
      </c>
      <c r="AJ344" s="161">
        <v>1.04225968893235E-2</v>
      </c>
      <c r="AK344" s="161">
        <v>9.4371342103255103E-3</v>
      </c>
      <c r="AL344" s="161">
        <v>0</v>
      </c>
      <c r="AM344" s="161">
        <v>-2.2204460492503101E-16</v>
      </c>
      <c r="AN344" s="161">
        <v>0</v>
      </c>
      <c r="AO344" s="161">
        <v>0</v>
      </c>
      <c r="AP344" s="161">
        <v>1.11022302462516E-16</v>
      </c>
      <c r="AQ344" s="161">
        <v>1.11022302462516E-16</v>
      </c>
      <c r="AR344" s="161">
        <v>8.8669865743250102E-4</v>
      </c>
      <c r="AS344" s="161">
        <v>0</v>
      </c>
      <c r="AT344" s="161">
        <v>0</v>
      </c>
      <c r="AU344" s="161">
        <v>1.11022302462516E-16</v>
      </c>
      <c r="AV344" s="161">
        <v>0</v>
      </c>
      <c r="AW344" s="161">
        <v>7.4870283979004096E-4</v>
      </c>
      <c r="AX344" s="161">
        <v>0</v>
      </c>
      <c r="AY344" s="161">
        <v>0</v>
      </c>
      <c r="AZ344" s="161">
        <v>0</v>
      </c>
      <c r="BA344" s="161">
        <v>0</v>
      </c>
      <c r="BB344" s="161">
        <v>0</v>
      </c>
      <c r="BC344" s="161">
        <v>1.11022302462516E-16</v>
      </c>
      <c r="BD344" s="161">
        <v>0</v>
      </c>
      <c r="BE344" s="161">
        <v>1.91967197783523E-2</v>
      </c>
      <c r="BF344" s="161">
        <v>0</v>
      </c>
      <c r="BG344" s="161">
        <v>0.138091606873602</v>
      </c>
      <c r="BH344" s="161">
        <v>0</v>
      </c>
      <c r="BI344" s="161">
        <v>0</v>
      </c>
      <c r="BJ344" s="161">
        <v>1.11022302462516E-16</v>
      </c>
      <c r="BK344" s="161">
        <v>0</v>
      </c>
      <c r="BL344" s="161">
        <v>0</v>
      </c>
      <c r="BM344" s="161">
        <v>9.4025592919316097E-4</v>
      </c>
      <c r="BN344" s="161">
        <v>7.9189781440931598E-2</v>
      </c>
      <c r="BO344" s="161">
        <v>0</v>
      </c>
      <c r="BP344" s="161">
        <v>0</v>
      </c>
      <c r="BQ344" s="161">
        <v>0</v>
      </c>
      <c r="BR344" s="161">
        <v>1.11022302462516E-16</v>
      </c>
      <c r="BS344" s="161">
        <v>1.11022302462516E-16</v>
      </c>
      <c r="BT344" s="161">
        <v>9.2182934344339999E-3</v>
      </c>
    </row>
    <row r="345" spans="1:72" hidden="1">
      <c r="A345" s="99" t="s">
        <v>577</v>
      </c>
      <c r="B345" s="99" t="s">
        <v>578</v>
      </c>
      <c r="C345" s="98" t="s">
        <v>621</v>
      </c>
      <c r="D345" s="100" t="s">
        <v>622</v>
      </c>
      <c r="E345" s="98" t="s">
        <v>225</v>
      </c>
      <c r="F345" s="98" t="s">
        <v>362</v>
      </c>
      <c r="G345" s="161">
        <v>0.19749825937166199</v>
      </c>
      <c r="H345" s="161">
        <v>3.8162120575356402E-2</v>
      </c>
      <c r="I345" s="161">
        <v>0</v>
      </c>
      <c r="J345" s="161">
        <v>0</v>
      </c>
      <c r="K345" s="161">
        <v>0.10765993265913699</v>
      </c>
      <c r="L345" s="161">
        <v>3.7942583949382699E-2</v>
      </c>
      <c r="M345" s="161">
        <v>0</v>
      </c>
      <c r="N345" s="161">
        <v>0</v>
      </c>
      <c r="O345" s="161">
        <v>1.11022302462516E-16</v>
      </c>
      <c r="P345" s="161">
        <v>0</v>
      </c>
      <c r="Q345" s="161">
        <v>1.2726297135112301E-2</v>
      </c>
      <c r="R345" s="161">
        <v>0.170618577504454</v>
      </c>
      <c r="S345" s="161">
        <v>1.1074181392739101E-2</v>
      </c>
      <c r="T345" s="161">
        <v>4.9373114637457402E-2</v>
      </c>
      <c r="U345" s="161">
        <v>1.8694848614752301E-2</v>
      </c>
      <c r="V345" s="161">
        <v>0</v>
      </c>
      <c r="W345" s="161">
        <v>1.11022302462516E-16</v>
      </c>
      <c r="X345" s="161" t="s">
        <v>216</v>
      </c>
      <c r="Y345" s="161">
        <v>0</v>
      </c>
      <c r="Z345" s="161">
        <v>0</v>
      </c>
      <c r="AA345" s="161">
        <v>0</v>
      </c>
      <c r="AB345" s="161">
        <v>0</v>
      </c>
      <c r="AC345" s="161">
        <v>0</v>
      </c>
      <c r="AD345" s="161">
        <v>3.9892121726299801E-2</v>
      </c>
      <c r="AE345" s="161">
        <v>0.43857489739206901</v>
      </c>
      <c r="AF345" s="161">
        <v>3.9684044600717699E-2</v>
      </c>
      <c r="AG345" s="161">
        <v>2.7605644467157998E-2</v>
      </c>
      <c r="AH345" s="161">
        <v>0</v>
      </c>
      <c r="AI345" s="161">
        <v>1.11022302462516E-16</v>
      </c>
      <c r="AJ345" s="161">
        <v>1.2425584168772399E-3</v>
      </c>
      <c r="AK345" s="161">
        <v>0</v>
      </c>
      <c r="AL345" s="161">
        <v>0</v>
      </c>
      <c r="AM345" s="161">
        <v>-2.2204460492503101E-16</v>
      </c>
      <c r="AN345" s="161">
        <v>1.8845016917439599E-2</v>
      </c>
      <c r="AO345" s="161">
        <v>0</v>
      </c>
      <c r="AP345" s="161">
        <v>4.2925175137883603E-2</v>
      </c>
      <c r="AQ345" s="161">
        <v>1.11022302462516E-16</v>
      </c>
      <c r="AR345" s="161">
        <v>1.11022302462516E-16</v>
      </c>
      <c r="AS345" s="161">
        <v>0.16243706293610599</v>
      </c>
      <c r="AT345" s="161">
        <v>5.9404821604659999E-2</v>
      </c>
      <c r="AU345" s="161">
        <v>1.0643000852924699E-2</v>
      </c>
      <c r="AV345" s="161">
        <v>8.3445176299810506E-2</v>
      </c>
      <c r="AW345" s="161">
        <v>0</v>
      </c>
      <c r="AX345" s="161">
        <v>0</v>
      </c>
      <c r="AY345" s="161">
        <v>0</v>
      </c>
      <c r="AZ345" s="161">
        <v>0</v>
      </c>
      <c r="BA345" s="161">
        <v>1.3576027050423701E-2</v>
      </c>
      <c r="BB345" s="161">
        <v>0</v>
      </c>
      <c r="BC345" s="161">
        <v>1.11022302462516E-16</v>
      </c>
      <c r="BD345" s="161">
        <v>0</v>
      </c>
      <c r="BE345" s="161">
        <v>0</v>
      </c>
      <c r="BF345" s="161">
        <v>0</v>
      </c>
      <c r="BG345" s="161">
        <v>5.2514433579422598E-3</v>
      </c>
      <c r="BH345" s="161">
        <v>4.3292376413945101E-2</v>
      </c>
      <c r="BI345" s="161">
        <v>0</v>
      </c>
      <c r="BJ345" s="161">
        <v>6.6642249933556497E-2</v>
      </c>
      <c r="BK345" s="161">
        <v>4.66724974767408E-2</v>
      </c>
      <c r="BL345" s="161">
        <v>0</v>
      </c>
      <c r="BM345" s="161">
        <v>3.17421276276754E-2</v>
      </c>
      <c r="BN345" s="161">
        <v>0</v>
      </c>
      <c r="BO345" s="161">
        <v>0.13097964081219399</v>
      </c>
      <c r="BP345" s="161">
        <v>0</v>
      </c>
      <c r="BQ345" s="161">
        <v>0.11769262065168599</v>
      </c>
      <c r="BR345" s="161">
        <v>1.11022302462516E-16</v>
      </c>
      <c r="BS345" s="161">
        <v>4.2567313740655401E-2</v>
      </c>
      <c r="BT345" s="161">
        <v>2.7677085376835399E-3</v>
      </c>
    </row>
    <row r="346" spans="1:72" hidden="1">
      <c r="A346" s="99" t="s">
        <v>577</v>
      </c>
      <c r="B346" s="99" t="s">
        <v>578</v>
      </c>
      <c r="C346" s="98" t="s">
        <v>621</v>
      </c>
      <c r="D346" s="100" t="s">
        <v>622</v>
      </c>
      <c r="E346" s="98" t="s">
        <v>227</v>
      </c>
      <c r="F346" s="98" t="s">
        <v>338</v>
      </c>
      <c r="G346" s="161">
        <v>0</v>
      </c>
      <c r="H346" s="161">
        <v>0</v>
      </c>
      <c r="I346" s="161">
        <v>0</v>
      </c>
      <c r="J346" s="161">
        <v>0</v>
      </c>
      <c r="K346" s="161">
        <v>0</v>
      </c>
      <c r="L346" s="161">
        <v>0</v>
      </c>
      <c r="M346" s="161">
        <v>0</v>
      </c>
      <c r="N346" s="161">
        <v>0</v>
      </c>
      <c r="O346" s="161">
        <v>1.11022302462516E-16</v>
      </c>
      <c r="P346" s="161">
        <v>0</v>
      </c>
      <c r="Q346" s="161">
        <v>9.6891568320399499E-4</v>
      </c>
      <c r="R346" s="161">
        <v>0</v>
      </c>
      <c r="S346" s="161">
        <v>4.6913162535698102E-3</v>
      </c>
      <c r="T346" s="161">
        <v>1.11022302462516E-16</v>
      </c>
      <c r="U346" s="161">
        <v>0</v>
      </c>
      <c r="V346" s="161">
        <v>3.9884364785693099E-2</v>
      </c>
      <c r="W346" s="161">
        <v>2.2574911880987598E-2</v>
      </c>
      <c r="X346" s="161" t="s">
        <v>216</v>
      </c>
      <c r="Y346" s="161">
        <v>0</v>
      </c>
      <c r="Z346" s="161">
        <v>0</v>
      </c>
      <c r="AA346" s="161">
        <v>0</v>
      </c>
      <c r="AB346" s="161">
        <v>0</v>
      </c>
      <c r="AC346" s="161">
        <v>0</v>
      </c>
      <c r="AD346" s="161">
        <v>0</v>
      </c>
      <c r="AE346" s="161">
        <v>0</v>
      </c>
      <c r="AF346" s="161">
        <v>0</v>
      </c>
      <c r="AG346" s="161">
        <v>1.3315990600121201E-2</v>
      </c>
      <c r="AH346" s="161">
        <v>0</v>
      </c>
      <c r="AI346" s="161">
        <v>1.11022302462516E-16</v>
      </c>
      <c r="AJ346" s="161">
        <v>0</v>
      </c>
      <c r="AK346" s="161">
        <v>0</v>
      </c>
      <c r="AL346" s="161">
        <v>0</v>
      </c>
      <c r="AM346" s="161">
        <v>2.1800777879630098E-2</v>
      </c>
      <c r="AN346" s="161">
        <v>0</v>
      </c>
      <c r="AO346" s="161">
        <v>0</v>
      </c>
      <c r="AP346" s="161">
        <v>1.11022302462516E-16</v>
      </c>
      <c r="AQ346" s="161">
        <v>1.11022302462516E-16</v>
      </c>
      <c r="AR346" s="161">
        <v>1.11022302462516E-16</v>
      </c>
      <c r="AS346" s="161">
        <v>0</v>
      </c>
      <c r="AT346" s="161">
        <v>7.9049770223854496E-2</v>
      </c>
      <c r="AU346" s="161">
        <v>1.11022302462516E-16</v>
      </c>
      <c r="AV346" s="161">
        <v>0</v>
      </c>
      <c r="AW346" s="161">
        <v>0</v>
      </c>
      <c r="AX346" s="161">
        <v>3.5091003072279497E-2</v>
      </c>
      <c r="AY346" s="161">
        <v>0</v>
      </c>
      <c r="AZ346" s="161">
        <v>0</v>
      </c>
      <c r="BA346" s="161">
        <v>0</v>
      </c>
      <c r="BB346" s="161">
        <v>3.1675641430817497E-2</v>
      </c>
      <c r="BC346" s="161">
        <v>1.11022302462516E-16</v>
      </c>
      <c r="BD346" s="161">
        <v>0</v>
      </c>
      <c r="BE346" s="161">
        <v>0</v>
      </c>
      <c r="BF346" s="161">
        <v>0</v>
      </c>
      <c r="BG346" s="161">
        <v>5.2514433579422598E-3</v>
      </c>
      <c r="BH346" s="161">
        <v>0</v>
      </c>
      <c r="BI346" s="161">
        <v>0</v>
      </c>
      <c r="BJ346" s="161">
        <v>4.2618042296410703E-2</v>
      </c>
      <c r="BK346" s="161">
        <v>0</v>
      </c>
      <c r="BL346" s="161">
        <v>0</v>
      </c>
      <c r="BM346" s="161">
        <v>0</v>
      </c>
      <c r="BN346" s="161">
        <v>0</v>
      </c>
      <c r="BO346" s="161">
        <v>0</v>
      </c>
      <c r="BP346" s="161">
        <v>0</v>
      </c>
      <c r="BQ346" s="161">
        <v>0</v>
      </c>
      <c r="BR346" s="161">
        <v>1.11022302462516E-16</v>
      </c>
      <c r="BS346" s="161">
        <v>4.2567313740655401E-2</v>
      </c>
      <c r="BT346" s="161">
        <v>9.5890769902644002E-3</v>
      </c>
    </row>
    <row r="347" spans="1:72" hidden="1">
      <c r="A347" s="99" t="s">
        <v>577</v>
      </c>
      <c r="B347" s="99" t="s">
        <v>578</v>
      </c>
      <c r="C347" s="98" t="s">
        <v>623</v>
      </c>
      <c r="D347" s="100" t="s">
        <v>624</v>
      </c>
      <c r="E347" s="98" t="s">
        <v>336</v>
      </c>
      <c r="F347" s="98" t="s">
        <v>337</v>
      </c>
      <c r="G347" s="161">
        <v>0.65418388692524798</v>
      </c>
      <c r="H347" s="161">
        <v>0.340561602497994</v>
      </c>
      <c r="I347" s="161">
        <v>0.42306168344129602</v>
      </c>
      <c r="J347" s="161">
        <v>0.49110591488840699</v>
      </c>
      <c r="K347" s="161">
        <v>0.513334810878879</v>
      </c>
      <c r="L347" s="161">
        <v>0.83820157182884303</v>
      </c>
      <c r="M347" s="161">
        <v>0.68077082965824198</v>
      </c>
      <c r="N347" s="161">
        <v>0.75404667738282904</v>
      </c>
      <c r="O347" s="161">
        <v>0.86066111382399202</v>
      </c>
      <c r="P347" s="161">
        <v>0.49934506551457197</v>
      </c>
      <c r="Q347" s="161">
        <v>0.72905782262278496</v>
      </c>
      <c r="R347" s="161">
        <v>0.78882668251958199</v>
      </c>
      <c r="S347" s="161">
        <v>0.31678219184808598</v>
      </c>
      <c r="T347" s="161">
        <v>0.55377894692362695</v>
      </c>
      <c r="U347" s="161">
        <v>0.47084933218428998</v>
      </c>
      <c r="V347" s="161">
        <v>0.87608160440787797</v>
      </c>
      <c r="W347" s="161">
        <v>0.57754484871978196</v>
      </c>
      <c r="X347" s="161">
        <v>0.96378137245254303</v>
      </c>
      <c r="Y347" s="161">
        <v>0.55475121069307998</v>
      </c>
      <c r="Z347" s="161">
        <v>0.70277790994418798</v>
      </c>
      <c r="AA347" s="161">
        <v>0.777799771357647</v>
      </c>
      <c r="AB347" s="161">
        <v>0.80883291343618502</v>
      </c>
      <c r="AC347" s="161">
        <v>0.755920116611281</v>
      </c>
      <c r="AD347" s="161">
        <v>0.62813137358140203</v>
      </c>
      <c r="AE347" s="161">
        <v>0.98454892834001495</v>
      </c>
      <c r="AF347" s="161">
        <v>0.69517928230028303</v>
      </c>
      <c r="AG347" s="161">
        <v>0.67644924404989104</v>
      </c>
      <c r="AH347" s="161">
        <v>0.66056789847128095</v>
      </c>
      <c r="AI347" s="161">
        <v>0.86243618584029902</v>
      </c>
      <c r="AJ347" s="161">
        <v>0.281400440965133</v>
      </c>
      <c r="AK347" s="161">
        <v>0.77118403866985696</v>
      </c>
      <c r="AL347" s="161">
        <v>0.74836624505133598</v>
      </c>
      <c r="AM347" s="161">
        <v>0.586866928918227</v>
      </c>
      <c r="AN347" s="161">
        <v>0.63521171298614298</v>
      </c>
      <c r="AO347" s="161">
        <v>0.59061119506455895</v>
      </c>
      <c r="AP347" s="161">
        <v>0.52690123860180405</v>
      </c>
      <c r="AQ347" s="161">
        <v>0.71061347419285903</v>
      </c>
      <c r="AR347" s="161">
        <v>0.47293010041002298</v>
      </c>
      <c r="AS347" s="161">
        <v>0.49137494919379698</v>
      </c>
      <c r="AT347" s="161">
        <v>0.46531611100545101</v>
      </c>
      <c r="AU347" s="161">
        <v>0.34164373045586799</v>
      </c>
      <c r="AV347" s="161">
        <v>0.73919457839441605</v>
      </c>
      <c r="AW347" s="161">
        <v>0.495128198944152</v>
      </c>
      <c r="AX347" s="161">
        <v>0.49665465858142099</v>
      </c>
      <c r="AY347" s="161">
        <v>0.56716069754533105</v>
      </c>
      <c r="AZ347" s="161">
        <v>0.44991971435205003</v>
      </c>
      <c r="BA347" s="161">
        <v>0.81786526785279801</v>
      </c>
      <c r="BB347" s="161">
        <v>0.45295193311347698</v>
      </c>
      <c r="BC347" s="161">
        <v>0.56420378437035601</v>
      </c>
      <c r="BD347" s="161">
        <v>0.75445775149732897</v>
      </c>
      <c r="BE347" s="161">
        <v>0.49650092697989101</v>
      </c>
      <c r="BF347" s="161">
        <v>0.59073016343624396</v>
      </c>
      <c r="BG347" s="161">
        <v>0.70047169788587804</v>
      </c>
      <c r="BH347" s="161">
        <v>0.55580382528625205</v>
      </c>
      <c r="BI347" s="161">
        <v>0.48302244212110901</v>
      </c>
      <c r="BJ347" s="161">
        <v>0.84125158977591197</v>
      </c>
      <c r="BK347" s="161">
        <v>0.31967458299287499</v>
      </c>
      <c r="BL347" s="161">
        <v>0.60741434963151297</v>
      </c>
      <c r="BM347" s="161">
        <v>0.66306295049847097</v>
      </c>
      <c r="BN347" s="161">
        <v>0.475555812450419</v>
      </c>
      <c r="BO347" s="161">
        <v>0.74365165942729705</v>
      </c>
      <c r="BP347" s="161">
        <v>0.66261062030322504</v>
      </c>
      <c r="BQ347" s="161">
        <v>0.458841589657008</v>
      </c>
      <c r="BR347" s="161">
        <v>0.93766840565757603</v>
      </c>
      <c r="BS347" s="161">
        <v>0.40036838434673799</v>
      </c>
      <c r="BT347" s="161">
        <v>0.102910298725487</v>
      </c>
    </row>
    <row r="348" spans="1:72" hidden="1">
      <c r="A348" s="99" t="s">
        <v>577</v>
      </c>
      <c r="B348" s="99" t="s">
        <v>578</v>
      </c>
      <c r="C348" s="98" t="s">
        <v>623</v>
      </c>
      <c r="D348" s="100" t="s">
        <v>624</v>
      </c>
      <c r="E348" s="98" t="s">
        <v>339</v>
      </c>
      <c r="F348" s="98" t="s">
        <v>340</v>
      </c>
      <c r="G348" s="161">
        <v>0.34581611307475202</v>
      </c>
      <c r="H348" s="161">
        <v>0.65943839750200595</v>
      </c>
      <c r="I348" s="161">
        <v>0.57693831655870398</v>
      </c>
      <c r="J348" s="161">
        <v>0.50889408511159295</v>
      </c>
      <c r="K348" s="161">
        <v>0.486665189121121</v>
      </c>
      <c r="L348" s="161">
        <v>0.161798428171157</v>
      </c>
      <c r="M348" s="161">
        <v>0.31922917034175802</v>
      </c>
      <c r="N348" s="161">
        <v>0.24595332261717101</v>
      </c>
      <c r="O348" s="161">
        <v>0.13933888617600801</v>
      </c>
      <c r="P348" s="161">
        <v>0.50065493448542797</v>
      </c>
      <c r="Q348" s="161">
        <v>0.27094217737721499</v>
      </c>
      <c r="R348" s="161">
        <v>0.21117331748041801</v>
      </c>
      <c r="S348" s="161">
        <v>0.68321780815191402</v>
      </c>
      <c r="T348" s="161">
        <v>0.446221053076373</v>
      </c>
      <c r="U348" s="161">
        <v>0.52915066781570996</v>
      </c>
      <c r="V348" s="161">
        <v>0.123918395592122</v>
      </c>
      <c r="W348" s="161">
        <v>0.42245515128021799</v>
      </c>
      <c r="X348" s="161">
        <v>3.6218627547457402E-2</v>
      </c>
      <c r="Y348" s="161">
        <v>0.44524878930692002</v>
      </c>
      <c r="Z348" s="161">
        <v>0.29722209005581202</v>
      </c>
      <c r="AA348" s="161">
        <v>0.222200228642353</v>
      </c>
      <c r="AB348" s="161">
        <v>0.19116708656381501</v>
      </c>
      <c r="AC348" s="161">
        <v>0.244079883388719</v>
      </c>
      <c r="AD348" s="161">
        <v>0.37186862641859803</v>
      </c>
      <c r="AE348" s="161">
        <v>1.54510716599851E-2</v>
      </c>
      <c r="AF348" s="161">
        <v>0.30482071769971703</v>
      </c>
      <c r="AG348" s="161">
        <v>0.32355075595010901</v>
      </c>
      <c r="AH348" s="161">
        <v>0.339432101528719</v>
      </c>
      <c r="AI348" s="161">
        <v>0.13756381415970101</v>
      </c>
      <c r="AJ348" s="161">
        <v>0.71859955903486705</v>
      </c>
      <c r="AK348" s="161">
        <v>0.22881596133014301</v>
      </c>
      <c r="AL348" s="161">
        <v>0.25163375494866402</v>
      </c>
      <c r="AM348" s="161">
        <v>0.413133071081773</v>
      </c>
      <c r="AN348" s="161">
        <v>0.36478828701385702</v>
      </c>
      <c r="AO348" s="161">
        <v>0.409388804935441</v>
      </c>
      <c r="AP348" s="161">
        <v>0.47309876139819601</v>
      </c>
      <c r="AQ348" s="161">
        <v>0.28938652580714103</v>
      </c>
      <c r="AR348" s="161">
        <v>0.52706989958997696</v>
      </c>
      <c r="AS348" s="161">
        <v>0.50862505080620302</v>
      </c>
      <c r="AT348" s="161">
        <v>0.53468388899454899</v>
      </c>
      <c r="AU348" s="161">
        <v>0.65835626954413196</v>
      </c>
      <c r="AV348" s="161">
        <v>0.26080542160558301</v>
      </c>
      <c r="AW348" s="161">
        <v>0.50487180105584795</v>
      </c>
      <c r="AX348" s="161">
        <v>0.50334534141857901</v>
      </c>
      <c r="AY348" s="161">
        <v>0.43283930245466901</v>
      </c>
      <c r="AZ348" s="161">
        <v>0.55008028564794997</v>
      </c>
      <c r="BA348" s="161">
        <v>0.18213473214720199</v>
      </c>
      <c r="BB348" s="161">
        <v>0.54704806688652297</v>
      </c>
      <c r="BC348" s="161">
        <v>0.43579621562964399</v>
      </c>
      <c r="BD348" s="161">
        <v>0.24554224850267101</v>
      </c>
      <c r="BE348" s="161">
        <v>0.50349907302010899</v>
      </c>
      <c r="BF348" s="161">
        <v>0.40926983656375598</v>
      </c>
      <c r="BG348" s="161">
        <v>0.29952830211412201</v>
      </c>
      <c r="BH348" s="161">
        <v>0.444196174713748</v>
      </c>
      <c r="BI348" s="161">
        <v>0.51697755787889099</v>
      </c>
      <c r="BJ348" s="161">
        <v>0.158748410224088</v>
      </c>
      <c r="BK348" s="161">
        <v>0.68032541700712501</v>
      </c>
      <c r="BL348" s="161">
        <v>0.39258565036848703</v>
      </c>
      <c r="BM348" s="161">
        <v>0.33693704950152897</v>
      </c>
      <c r="BN348" s="161">
        <v>0.524444187549581</v>
      </c>
      <c r="BO348" s="161">
        <v>0.256348340572703</v>
      </c>
      <c r="BP348" s="161">
        <v>0.33738937969677502</v>
      </c>
      <c r="BQ348" s="161">
        <v>0.54115841034299195</v>
      </c>
      <c r="BR348" s="161">
        <v>6.2331594342423899E-2</v>
      </c>
      <c r="BS348" s="161">
        <v>0.59963161565326195</v>
      </c>
      <c r="BT348" s="161">
        <v>0.89708970127451304</v>
      </c>
    </row>
    <row r="349" spans="1:72" hidden="1">
      <c r="A349" s="99" t="s">
        <v>577</v>
      </c>
      <c r="B349" s="99" t="s">
        <v>578</v>
      </c>
      <c r="C349" s="98" t="s">
        <v>625</v>
      </c>
      <c r="D349" s="100" t="s">
        <v>626</v>
      </c>
      <c r="E349" s="98" t="s">
        <v>583</v>
      </c>
      <c r="F349" s="98" t="s">
        <v>584</v>
      </c>
      <c r="G349" s="161">
        <v>0.33693354639789203</v>
      </c>
      <c r="H349" s="161">
        <v>6.1605028062244799E-2</v>
      </c>
      <c r="I349" s="161">
        <v>0</v>
      </c>
      <c r="J349" s="161">
        <v>7.5025752703565304E-2</v>
      </c>
      <c r="K349" s="161">
        <v>1.11022302462516E-16</v>
      </c>
      <c r="L349" s="161">
        <v>1.8491773197903801E-2</v>
      </c>
      <c r="M349" s="161">
        <v>0</v>
      </c>
      <c r="N349" s="161">
        <v>0.29220430107704298</v>
      </c>
      <c r="O349" s="161">
        <v>0</v>
      </c>
      <c r="P349" s="161">
        <v>5.1512552249400899E-2</v>
      </c>
      <c r="Q349" s="161">
        <v>0.17882305804661899</v>
      </c>
      <c r="R349" s="161">
        <v>1.0686708324477901E-2</v>
      </c>
      <c r="S349" s="161">
        <v>0</v>
      </c>
      <c r="T349" s="161">
        <v>0</v>
      </c>
      <c r="U349" s="161">
        <v>9.8873260181155304E-2</v>
      </c>
      <c r="V349" s="161">
        <v>0.15559888207164899</v>
      </c>
      <c r="W349" s="161">
        <v>0</v>
      </c>
      <c r="X349" s="161">
        <v>0</v>
      </c>
      <c r="Y349" s="161">
        <v>9.1649460712562497E-2</v>
      </c>
      <c r="Z349" s="161">
        <v>0.105133952399226</v>
      </c>
      <c r="AA349" s="161">
        <v>5.56325023173464E-2</v>
      </c>
      <c r="AB349" s="161">
        <v>0</v>
      </c>
      <c r="AC349" s="161">
        <v>7.9846869013865104E-2</v>
      </c>
      <c r="AD349" s="161">
        <v>0</v>
      </c>
      <c r="AE349" s="161" t="s">
        <v>216</v>
      </c>
      <c r="AF349" s="161">
        <v>0</v>
      </c>
      <c r="AG349" s="161">
        <v>5.8369563535337399E-2</v>
      </c>
      <c r="AH349" s="161">
        <v>0</v>
      </c>
      <c r="AI349" s="161">
        <v>0.2349532610615</v>
      </c>
      <c r="AJ349" s="161">
        <v>2.03194654462244E-2</v>
      </c>
      <c r="AK349" s="161">
        <v>0.40397438705530903</v>
      </c>
      <c r="AL349" s="161">
        <v>5.0310379653213E-2</v>
      </c>
      <c r="AM349" s="161">
        <v>0</v>
      </c>
      <c r="AN349" s="161">
        <v>8.0862471979152403E-2</v>
      </c>
      <c r="AO349" s="161">
        <v>0.36991197265531101</v>
      </c>
      <c r="AP349" s="161">
        <v>7.1821560730527895E-2</v>
      </c>
      <c r="AQ349" s="161">
        <v>0.34618866253616898</v>
      </c>
      <c r="AR349" s="161">
        <v>0</v>
      </c>
      <c r="AS349" s="161">
        <v>0</v>
      </c>
      <c r="AT349" s="161">
        <v>2.37991694215673E-2</v>
      </c>
      <c r="AU349" s="161">
        <v>0.15576246943425201</v>
      </c>
      <c r="AV349" s="161">
        <v>0</v>
      </c>
      <c r="AW349" s="161">
        <v>0</v>
      </c>
      <c r="AX349" s="161">
        <v>1.5809285919361999E-2</v>
      </c>
      <c r="AY349" s="161">
        <v>2.6826032380974502E-2</v>
      </c>
      <c r="AZ349" s="161">
        <v>1.11022302462516E-16</v>
      </c>
      <c r="BA349" s="161">
        <v>0.32522255221399099</v>
      </c>
      <c r="BB349" s="161">
        <v>3.3930446963754399E-2</v>
      </c>
      <c r="BC349" s="161">
        <v>1.11022302462516E-16</v>
      </c>
      <c r="BD349" s="161">
        <v>6.1201302753430498E-2</v>
      </c>
      <c r="BE349" s="161">
        <v>7.2629262454033797E-2</v>
      </c>
      <c r="BF349" s="161">
        <v>1.8984962412094301E-2</v>
      </c>
      <c r="BG349" s="161">
        <v>3.5527881482633902E-2</v>
      </c>
      <c r="BH349" s="161">
        <v>2.0496454341966199E-2</v>
      </c>
      <c r="BI349" s="161">
        <v>0.12724350914464999</v>
      </c>
      <c r="BJ349" s="161">
        <v>0</v>
      </c>
      <c r="BK349" s="161">
        <v>2.4793140053580499E-2</v>
      </c>
      <c r="BL349" s="161">
        <v>9.0215386113739401E-3</v>
      </c>
      <c r="BM349" s="161">
        <v>7.5934742967014204E-2</v>
      </c>
      <c r="BN349" s="161">
        <v>2.0540878448930801E-2</v>
      </c>
      <c r="BO349" s="161">
        <v>0.147968582478994</v>
      </c>
      <c r="BP349" s="161">
        <v>0</v>
      </c>
      <c r="BQ349" s="161">
        <v>0</v>
      </c>
      <c r="BR349" s="161">
        <v>0</v>
      </c>
      <c r="BS349" s="161">
        <v>1.21757856866449E-2</v>
      </c>
      <c r="BT349" s="161">
        <v>7.3499005089581695E-2</v>
      </c>
    </row>
    <row r="350" spans="1:72" hidden="1">
      <c r="A350" s="99" t="s">
        <v>577</v>
      </c>
      <c r="B350" s="99" t="s">
        <v>578</v>
      </c>
      <c r="C350" s="98" t="s">
        <v>625</v>
      </c>
      <c r="D350" s="100" t="s">
        <v>626</v>
      </c>
      <c r="E350" s="98" t="s">
        <v>585</v>
      </c>
      <c r="F350" s="98" t="s">
        <v>586</v>
      </c>
      <c r="G350" s="161">
        <v>0.36280403289611401</v>
      </c>
      <c r="H350" s="161">
        <v>0.32429496554417497</v>
      </c>
      <c r="I350" s="161">
        <v>2.06372813758453E-2</v>
      </c>
      <c r="J350" s="161">
        <v>0.18761826702773099</v>
      </c>
      <c r="K350" s="161">
        <v>0.39749053030896597</v>
      </c>
      <c r="L350" s="161">
        <v>0.111329979801724</v>
      </c>
      <c r="M350" s="161">
        <v>0.14030067911198199</v>
      </c>
      <c r="N350" s="161">
        <v>0.24399641578467199</v>
      </c>
      <c r="O350" s="161">
        <v>0</v>
      </c>
      <c r="P350" s="161">
        <v>0.31547617111738202</v>
      </c>
      <c r="Q350" s="161">
        <v>0.36216373526515699</v>
      </c>
      <c r="R350" s="161">
        <v>0.11940168982152199</v>
      </c>
      <c r="S350" s="161">
        <v>0.56772522426292704</v>
      </c>
      <c r="T350" s="161">
        <v>0.43394922071967401</v>
      </c>
      <c r="U350" s="161">
        <v>0.37607416079266898</v>
      </c>
      <c r="V350" s="161">
        <v>0.21601253393771999</v>
      </c>
      <c r="W350" s="161">
        <v>3.1069475682475901E-2</v>
      </c>
      <c r="X350" s="161">
        <v>0</v>
      </c>
      <c r="Y350" s="161">
        <v>4.0379356953532501E-2</v>
      </c>
      <c r="Z350" s="161">
        <v>0.105133952399226</v>
      </c>
      <c r="AA350" s="161">
        <v>0.24222837796483301</v>
      </c>
      <c r="AB350" s="161">
        <v>0.289177335196449</v>
      </c>
      <c r="AC350" s="161">
        <v>0.114093750459571</v>
      </c>
      <c r="AD350" s="161">
        <v>0.27737341258279302</v>
      </c>
      <c r="AE350" s="161" t="s">
        <v>216</v>
      </c>
      <c r="AF350" s="161">
        <v>0.24191299871698599</v>
      </c>
      <c r="AG350" s="161">
        <v>9.3193678628949506E-2</v>
      </c>
      <c r="AH350" s="161">
        <v>0.21791524514952601</v>
      </c>
      <c r="AI350" s="161">
        <v>0.2349532610615</v>
      </c>
      <c r="AJ350" s="161">
        <v>0.34802783589388298</v>
      </c>
      <c r="AK350" s="161">
        <v>6.1112752636798197E-2</v>
      </c>
      <c r="AL350" s="161">
        <v>0.41061065401393698</v>
      </c>
      <c r="AM350" s="161">
        <v>0.151936970814671</v>
      </c>
      <c r="AN350" s="161">
        <v>0.18167699520057801</v>
      </c>
      <c r="AO350" s="161">
        <v>0.153022953449403</v>
      </c>
      <c r="AP350" s="161">
        <v>0.59938365637006996</v>
      </c>
      <c r="AQ350" s="161">
        <v>0.207329564304678</v>
      </c>
      <c r="AR350" s="161">
        <v>0.70409431398520494</v>
      </c>
      <c r="AS350" s="161">
        <v>0.46909119013869399</v>
      </c>
      <c r="AT350" s="161">
        <v>0.47954272109694301</v>
      </c>
      <c r="AU350" s="161">
        <v>0.40090024964530402</v>
      </c>
      <c r="AV350" s="161">
        <v>0.368861254078724</v>
      </c>
      <c r="AW350" s="161">
        <v>0.29404760188035001</v>
      </c>
      <c r="AX350" s="161">
        <v>6.5553994466440293E-2</v>
      </c>
      <c r="AY350" s="161">
        <v>0.28166860761191598</v>
      </c>
      <c r="AZ350" s="161">
        <v>0.27048077354685002</v>
      </c>
      <c r="BA350" s="161">
        <v>0.13102318029811699</v>
      </c>
      <c r="BB350" s="161">
        <v>0.43960788889109398</v>
      </c>
      <c r="BC350" s="161">
        <v>0.19474291342002301</v>
      </c>
      <c r="BD350" s="161">
        <v>0.475209717465994</v>
      </c>
      <c r="BE350" s="161">
        <v>0.31847463255847203</v>
      </c>
      <c r="BF350" s="161">
        <v>0.18921992479111199</v>
      </c>
      <c r="BG350" s="161">
        <v>3.3791632208642501E-2</v>
      </c>
      <c r="BH350" s="161">
        <v>0.30371584460587397</v>
      </c>
      <c r="BI350" s="161">
        <v>0.199176088755433</v>
      </c>
      <c r="BJ350" s="161">
        <v>0.421628988885351</v>
      </c>
      <c r="BK350" s="161">
        <v>0.41884572242193102</v>
      </c>
      <c r="BL350" s="161">
        <v>0.42818901089044598</v>
      </c>
      <c r="BM350" s="161">
        <v>0.23980817158833101</v>
      </c>
      <c r="BN350" s="161">
        <v>0.398159743853431</v>
      </c>
      <c r="BO350" s="161">
        <v>0.44898562965793598</v>
      </c>
      <c r="BP350" s="161">
        <v>0.19811313780333401</v>
      </c>
      <c r="BQ350" s="161">
        <v>0.35083563288669201</v>
      </c>
      <c r="BR350" s="161">
        <v>0</v>
      </c>
      <c r="BS350" s="161">
        <v>0.304270428782076</v>
      </c>
      <c r="BT350" s="161">
        <v>9.9803607629571606E-2</v>
      </c>
    </row>
    <row r="351" spans="1:72" hidden="1">
      <c r="A351" s="99" t="s">
        <v>577</v>
      </c>
      <c r="B351" s="99" t="s">
        <v>578</v>
      </c>
      <c r="C351" s="98" t="s">
        <v>625</v>
      </c>
      <c r="D351" s="100" t="s">
        <v>626</v>
      </c>
      <c r="E351" s="98" t="s">
        <v>587</v>
      </c>
      <c r="F351" s="98" t="s">
        <v>588</v>
      </c>
      <c r="G351" s="161">
        <v>0.36280403289611401</v>
      </c>
      <c r="H351" s="161">
        <v>0.204182365780645</v>
      </c>
      <c r="I351" s="161">
        <v>5.2716149414300702E-2</v>
      </c>
      <c r="J351" s="161">
        <v>6.0673194466446E-2</v>
      </c>
      <c r="K351" s="161">
        <v>6.2094155845434297E-2</v>
      </c>
      <c r="L351" s="161">
        <v>1.11022302462516E-16</v>
      </c>
      <c r="M351" s="161">
        <v>0.26396505173075901</v>
      </c>
      <c r="N351" s="161">
        <v>0</v>
      </c>
      <c r="O351" s="161">
        <v>0.16079098588410901</v>
      </c>
      <c r="P351" s="161">
        <v>9.4051092409674894E-2</v>
      </c>
      <c r="Q351" s="161">
        <v>0.10974553821749899</v>
      </c>
      <c r="R351" s="161">
        <v>3.5484458635252999E-2</v>
      </c>
      <c r="S351" s="161">
        <v>2.1112813531661601E-2</v>
      </c>
      <c r="T351" s="161">
        <v>3.0071644045042499E-2</v>
      </c>
      <c r="U351" s="161">
        <v>0</v>
      </c>
      <c r="V351" s="161">
        <v>0</v>
      </c>
      <c r="W351" s="161">
        <v>2.97038410737753E-2</v>
      </c>
      <c r="X351" s="161">
        <v>0</v>
      </c>
      <c r="Y351" s="161">
        <v>4.7497683817733997E-2</v>
      </c>
      <c r="Z351" s="161">
        <v>0</v>
      </c>
      <c r="AA351" s="161">
        <v>0</v>
      </c>
      <c r="AB351" s="161">
        <v>0</v>
      </c>
      <c r="AC351" s="161">
        <v>0.28089714119328801</v>
      </c>
      <c r="AD351" s="161">
        <v>6.8007075797743097E-3</v>
      </c>
      <c r="AE351" s="161" t="s">
        <v>216</v>
      </c>
      <c r="AF351" s="161">
        <v>0</v>
      </c>
      <c r="AG351" s="161">
        <v>5.0641686666827099E-2</v>
      </c>
      <c r="AH351" s="161">
        <v>1.9557866180203401E-2</v>
      </c>
      <c r="AI351" s="161">
        <v>1.2309748493616501E-2</v>
      </c>
      <c r="AJ351" s="161">
        <v>0.14602590003190799</v>
      </c>
      <c r="AK351" s="161">
        <v>0</v>
      </c>
      <c r="AL351" s="161">
        <v>3.06770607419493E-2</v>
      </c>
      <c r="AM351" s="161">
        <v>0</v>
      </c>
      <c r="AN351" s="161">
        <v>0.143405271109671</v>
      </c>
      <c r="AO351" s="161">
        <v>0</v>
      </c>
      <c r="AP351" s="161">
        <v>3.3428098884954197E-2</v>
      </c>
      <c r="AQ351" s="161">
        <v>1.11022302462516E-16</v>
      </c>
      <c r="AR351" s="161">
        <v>1.0913981278419801E-2</v>
      </c>
      <c r="AS351" s="161">
        <v>4.4125423065471597E-2</v>
      </c>
      <c r="AT351" s="161">
        <v>3.1268756060807597E-2</v>
      </c>
      <c r="AU351" s="161">
        <v>7.2146477910166804E-2</v>
      </c>
      <c r="AV351" s="161">
        <v>0.13878281382413199</v>
      </c>
      <c r="AW351" s="161">
        <v>7.6079573918618998E-2</v>
      </c>
      <c r="AX351" s="161">
        <v>2.6076233949519401E-2</v>
      </c>
      <c r="AY351" s="161">
        <v>0.13940800837134901</v>
      </c>
      <c r="AZ351" s="161">
        <v>1.11022302462516E-16</v>
      </c>
      <c r="BA351" s="161">
        <v>0</v>
      </c>
      <c r="BB351" s="161">
        <v>8.5161629130255198E-2</v>
      </c>
      <c r="BC351" s="161">
        <v>0.22311165531510799</v>
      </c>
      <c r="BD351" s="161">
        <v>0</v>
      </c>
      <c r="BE351" s="161">
        <v>0</v>
      </c>
      <c r="BF351" s="161">
        <v>1.8684210539833199E-2</v>
      </c>
      <c r="BG351" s="161">
        <v>0</v>
      </c>
      <c r="BH351" s="161">
        <v>0.108143421003881</v>
      </c>
      <c r="BI351" s="161">
        <v>3.9428978115294E-2</v>
      </c>
      <c r="BJ351" s="161">
        <v>0.112558828673127</v>
      </c>
      <c r="BK351" s="161">
        <v>0.216132753040849</v>
      </c>
      <c r="BL351" s="161">
        <v>1.8043077222747901E-2</v>
      </c>
      <c r="BM351" s="161">
        <v>2.7908006405950501E-2</v>
      </c>
      <c r="BN351" s="161">
        <v>0</v>
      </c>
      <c r="BO351" s="161">
        <v>1.11022302462516E-16</v>
      </c>
      <c r="BP351" s="161">
        <v>0.258592827222205</v>
      </c>
      <c r="BQ351" s="161">
        <v>0</v>
      </c>
      <c r="BR351" s="161">
        <v>0</v>
      </c>
      <c r="BS351" s="161">
        <v>0</v>
      </c>
      <c r="BT351" s="161">
        <v>3.8647321318131797E-2</v>
      </c>
    </row>
    <row r="352" spans="1:72" hidden="1">
      <c r="A352" s="99" t="s">
        <v>577</v>
      </c>
      <c r="B352" s="99" t="s">
        <v>578</v>
      </c>
      <c r="C352" s="98" t="s">
        <v>625</v>
      </c>
      <c r="D352" s="100" t="s">
        <v>626</v>
      </c>
      <c r="E352" s="98" t="s">
        <v>589</v>
      </c>
      <c r="F352" s="98" t="s">
        <v>590</v>
      </c>
      <c r="G352" s="161">
        <v>0</v>
      </c>
      <c r="H352" s="161">
        <v>0.138736331306307</v>
      </c>
      <c r="I352" s="161">
        <v>0</v>
      </c>
      <c r="J352" s="161">
        <v>1.7938933840619901E-2</v>
      </c>
      <c r="K352" s="161">
        <v>1.11022302462516E-16</v>
      </c>
      <c r="L352" s="161">
        <v>0.26553715427903601</v>
      </c>
      <c r="M352" s="161">
        <v>5.8282297027918199E-2</v>
      </c>
      <c r="N352" s="161">
        <v>4.5161290328133798E-2</v>
      </c>
      <c r="O352" s="161">
        <v>2.9858680622264301E-2</v>
      </c>
      <c r="P352" s="161">
        <v>0.21913913245807301</v>
      </c>
      <c r="Q352" s="161">
        <v>0</v>
      </c>
      <c r="R352" s="161">
        <v>0.12911093818443201</v>
      </c>
      <c r="S352" s="161">
        <v>8.8996743283539306E-3</v>
      </c>
      <c r="T352" s="161">
        <v>0.117301407743616</v>
      </c>
      <c r="U352" s="161">
        <v>1.4001604206103401E-2</v>
      </c>
      <c r="V352" s="161">
        <v>0</v>
      </c>
      <c r="W352" s="161">
        <v>2.97038410737753E-2</v>
      </c>
      <c r="X352" s="161">
        <v>0</v>
      </c>
      <c r="Y352" s="161">
        <v>9.4453318615489196E-2</v>
      </c>
      <c r="Z352" s="161">
        <v>0.105133952399226</v>
      </c>
      <c r="AA352" s="161">
        <v>0.12711603570292601</v>
      </c>
      <c r="AB352" s="161">
        <v>0.22581792317821101</v>
      </c>
      <c r="AC352" s="161">
        <v>0</v>
      </c>
      <c r="AD352" s="161">
        <v>8.5242807966588896E-2</v>
      </c>
      <c r="AE352" s="161" t="s">
        <v>216</v>
      </c>
      <c r="AF352" s="161">
        <v>9.7565579119538795E-2</v>
      </c>
      <c r="AG352" s="161">
        <v>0.30547388534416697</v>
      </c>
      <c r="AH352" s="161">
        <v>0.13566055717864001</v>
      </c>
      <c r="AI352" s="161">
        <v>1.11022302462516E-16</v>
      </c>
      <c r="AJ352" s="161">
        <v>0.11919853514039599</v>
      </c>
      <c r="AK352" s="161">
        <v>0</v>
      </c>
      <c r="AL352" s="161">
        <v>0</v>
      </c>
      <c r="AM352" s="161">
        <v>3.9428696348649997E-2</v>
      </c>
      <c r="AN352" s="161">
        <v>0</v>
      </c>
      <c r="AO352" s="161">
        <v>6.6478309965079502E-2</v>
      </c>
      <c r="AP352" s="161">
        <v>0.26218326472668102</v>
      </c>
      <c r="AQ352" s="161">
        <v>0.25263318265817802</v>
      </c>
      <c r="AR352" s="161">
        <v>0</v>
      </c>
      <c r="AS352" s="161">
        <v>0</v>
      </c>
      <c r="AT352" s="161">
        <v>5.4787912790864E-2</v>
      </c>
      <c r="AU352" s="161">
        <v>2.1798749246107699E-2</v>
      </c>
      <c r="AV352" s="161">
        <v>0.19491024129741799</v>
      </c>
      <c r="AW352" s="161">
        <v>0.119140841794882</v>
      </c>
      <c r="AX352" s="161">
        <v>4.9744708547078201E-2</v>
      </c>
      <c r="AY352" s="161">
        <v>2.01544315019749E-2</v>
      </c>
      <c r="AZ352" s="161">
        <v>4.2870012799795597E-2</v>
      </c>
      <c r="BA352" s="161">
        <v>1.81850087729943E-2</v>
      </c>
      <c r="BB352" s="161">
        <v>7.6846773249751296E-2</v>
      </c>
      <c r="BC352" s="161">
        <v>6.2585950046946906E-2</v>
      </c>
      <c r="BD352" s="161">
        <v>6.76263551596884E-2</v>
      </c>
      <c r="BE352" s="161">
        <v>0.113401384445627</v>
      </c>
      <c r="BF352" s="161">
        <v>0.27970864660602002</v>
      </c>
      <c r="BG352" s="161">
        <v>0.109596935078703</v>
      </c>
      <c r="BH352" s="161">
        <v>3.3854186347903097E-2</v>
      </c>
      <c r="BI352" s="161">
        <v>2.4125168941087499E-2</v>
      </c>
      <c r="BJ352" s="161">
        <v>0.132686388442051</v>
      </c>
      <c r="BK352" s="161">
        <v>7.0778270638176002E-2</v>
      </c>
      <c r="BL352" s="161">
        <v>0.24036566703166201</v>
      </c>
      <c r="BM352" s="161">
        <v>9.3785002073642001E-2</v>
      </c>
      <c r="BN352" s="161">
        <v>0.17131819597294001</v>
      </c>
      <c r="BO352" s="161">
        <v>3.00273390409459E-2</v>
      </c>
      <c r="BP352" s="161">
        <v>3.4762406152457702E-2</v>
      </c>
      <c r="BQ352" s="161">
        <v>2.6247949735436499E-2</v>
      </c>
      <c r="BR352" s="161">
        <v>0.70144300005523597</v>
      </c>
      <c r="BS352" s="161">
        <v>9.9473753663950296E-2</v>
      </c>
      <c r="BT352" s="161">
        <v>8.0436976563835902E-2</v>
      </c>
    </row>
    <row r="353" spans="1:72" hidden="1">
      <c r="A353" s="99" t="s">
        <v>577</v>
      </c>
      <c r="B353" s="99" t="s">
        <v>578</v>
      </c>
      <c r="C353" s="98" t="s">
        <v>625</v>
      </c>
      <c r="D353" s="100" t="s">
        <v>626</v>
      </c>
      <c r="E353" s="98" t="s">
        <v>591</v>
      </c>
      <c r="F353" s="98" t="s">
        <v>592</v>
      </c>
      <c r="G353" s="161">
        <v>0.17571131738431101</v>
      </c>
      <c r="H353" s="161">
        <v>0.164894660321872</v>
      </c>
      <c r="I353" s="161">
        <v>1.4134835731619701E-2</v>
      </c>
      <c r="J353" s="161">
        <v>0.45442025314234202</v>
      </c>
      <c r="K353" s="161">
        <v>1.11022302462516E-16</v>
      </c>
      <c r="L353" s="161">
        <v>1.11022302462516E-16</v>
      </c>
      <c r="M353" s="161">
        <v>0.172819592287137</v>
      </c>
      <c r="N353" s="161">
        <v>0.180645161312535</v>
      </c>
      <c r="O353" s="161">
        <v>0.21535239653712501</v>
      </c>
      <c r="P353" s="161">
        <v>0.12029121373566901</v>
      </c>
      <c r="Q353" s="161">
        <v>0.154291124659479</v>
      </c>
      <c r="R353" s="161">
        <v>0.47726487621925101</v>
      </c>
      <c r="S353" s="161">
        <v>5.0007568294909797E-3</v>
      </c>
      <c r="T353" s="161">
        <v>0.17750754148417899</v>
      </c>
      <c r="U353" s="161">
        <v>5.7505986539415299E-2</v>
      </c>
      <c r="V353" s="161">
        <v>4.2830354279374899E-2</v>
      </c>
      <c r="W353" s="161">
        <v>0.164546066788402</v>
      </c>
      <c r="X353" s="161">
        <v>0</v>
      </c>
      <c r="Y353" s="161">
        <v>0.19336712049874399</v>
      </c>
      <c r="Z353" s="161">
        <v>0.46205571564160802</v>
      </c>
      <c r="AA353" s="161">
        <v>3.7319175129497298E-2</v>
      </c>
      <c r="AB353" s="161">
        <v>8.4815078229771204E-2</v>
      </c>
      <c r="AC353" s="161">
        <v>0.47613914283409098</v>
      </c>
      <c r="AD353" s="161">
        <v>1.23895173431016E-2</v>
      </c>
      <c r="AE353" s="161" t="s">
        <v>216</v>
      </c>
      <c r="AF353" s="161">
        <v>0.18913942751806001</v>
      </c>
      <c r="AG353" s="161">
        <v>0.45852837629933901</v>
      </c>
      <c r="AH353" s="161">
        <v>0.28979145603286</v>
      </c>
      <c r="AI353" s="161">
        <v>1.11022302462516E-16</v>
      </c>
      <c r="AJ353" s="161">
        <v>0.25611845799849398</v>
      </c>
      <c r="AK353" s="161">
        <v>6.2428581356740703E-2</v>
      </c>
      <c r="AL353" s="161">
        <v>5.4973292883258099E-2</v>
      </c>
      <c r="AM353" s="161">
        <v>0.26917524886432498</v>
      </c>
      <c r="AN353" s="161">
        <v>0.119822277463781</v>
      </c>
      <c r="AO353" s="161">
        <v>0.14285212650047399</v>
      </c>
      <c r="AP353" s="161">
        <v>0</v>
      </c>
      <c r="AQ353" s="161">
        <v>0.112966739055379</v>
      </c>
      <c r="AR353" s="161">
        <v>2.4932514365942099E-2</v>
      </c>
      <c r="AS353" s="161">
        <v>2.1697493997535799E-2</v>
      </c>
      <c r="AT353" s="161">
        <v>0.20200480455363201</v>
      </c>
      <c r="AU353" s="161">
        <v>0.102573481254362</v>
      </c>
      <c r="AV353" s="161">
        <v>0.172351759264746</v>
      </c>
      <c r="AW353" s="161">
        <v>2.8869847214243301E-2</v>
      </c>
      <c r="AX353" s="161">
        <v>0</v>
      </c>
      <c r="AY353" s="161">
        <v>0.14635011783202301</v>
      </c>
      <c r="AZ353" s="161">
        <v>9.0402903739319501E-2</v>
      </c>
      <c r="BA353" s="161">
        <v>0.37448142546785002</v>
      </c>
      <c r="BB353" s="161">
        <v>2.56155910832504E-2</v>
      </c>
      <c r="BC353" s="161">
        <v>8.5130368752301594E-2</v>
      </c>
      <c r="BD353" s="161">
        <v>7.2113423075168798E-2</v>
      </c>
      <c r="BE353" s="161">
        <v>9.03063016556621E-2</v>
      </c>
      <c r="BF353" s="161">
        <v>7.9774436106181207E-2</v>
      </c>
      <c r="BG353" s="161">
        <v>0.103739836390146</v>
      </c>
      <c r="BH353" s="161">
        <v>0.26056396849493002</v>
      </c>
      <c r="BI353" s="161">
        <v>3.6437326628084403E-2</v>
      </c>
      <c r="BJ353" s="161">
        <v>0.191781522363484</v>
      </c>
      <c r="BK353" s="161">
        <v>7.3419497060440403E-2</v>
      </c>
      <c r="BL353" s="161">
        <v>0</v>
      </c>
      <c r="BM353" s="161">
        <v>6.9379611191160401E-2</v>
      </c>
      <c r="BN353" s="161">
        <v>0</v>
      </c>
      <c r="BO353" s="161">
        <v>1.11022302462516E-16</v>
      </c>
      <c r="BP353" s="161">
        <v>9.0711076685239395E-2</v>
      </c>
      <c r="BQ353" s="161">
        <v>0.11224952939536301</v>
      </c>
      <c r="BR353" s="161">
        <v>0</v>
      </c>
      <c r="BS353" s="161">
        <v>1.72570190877737E-2</v>
      </c>
      <c r="BT353" s="161">
        <v>0.17678999015403399</v>
      </c>
    </row>
    <row r="354" spans="1:72" hidden="1">
      <c r="A354" s="99" t="s">
        <v>577</v>
      </c>
      <c r="B354" s="99" t="s">
        <v>578</v>
      </c>
      <c r="C354" s="98" t="s">
        <v>625</v>
      </c>
      <c r="D354" s="100" t="s">
        <v>626</v>
      </c>
      <c r="E354" s="98" t="s">
        <v>593</v>
      </c>
      <c r="F354" s="98" t="s">
        <v>594</v>
      </c>
      <c r="G354" s="161">
        <v>0.21590421058208201</v>
      </c>
      <c r="H354" s="161">
        <v>0.119062994847661</v>
      </c>
      <c r="I354" s="161">
        <v>6.4947606556357201E-2</v>
      </c>
      <c r="J354" s="161">
        <v>0.11062015007093801</v>
      </c>
      <c r="K354" s="161">
        <v>2.06980519484781E-2</v>
      </c>
      <c r="L354" s="161">
        <v>2.8557108923031101E-2</v>
      </c>
      <c r="M354" s="161">
        <v>0.25008411821793203</v>
      </c>
      <c r="N354" s="161">
        <v>0.118996415748808</v>
      </c>
      <c r="O354" s="161">
        <v>0.19294165346547901</v>
      </c>
      <c r="P354" s="161">
        <v>0.10996451430522799</v>
      </c>
      <c r="Q354" s="161">
        <v>0.21653757715119201</v>
      </c>
      <c r="R354" s="161">
        <v>0.136091827806441</v>
      </c>
      <c r="S354" s="161">
        <v>3.74998492390737E-2</v>
      </c>
      <c r="T354" s="161">
        <v>7.9876822508480702E-2</v>
      </c>
      <c r="U354" s="161">
        <v>2.8003208412206802E-2</v>
      </c>
      <c r="V354" s="161">
        <v>0.55042459282729395</v>
      </c>
      <c r="W354" s="161">
        <v>2.97038410737753E-2</v>
      </c>
      <c r="X354" s="161">
        <v>0.370452039651817</v>
      </c>
      <c r="Y354" s="161">
        <v>3.6666490195539199E-2</v>
      </c>
      <c r="Z354" s="161">
        <v>0.117408474761489</v>
      </c>
      <c r="AA354" s="161">
        <v>0</v>
      </c>
      <c r="AB354" s="161">
        <v>3.8584637266260699E-2</v>
      </c>
      <c r="AC354" s="161">
        <v>0.114093750459571</v>
      </c>
      <c r="AD354" s="161">
        <v>0.68011154245318095</v>
      </c>
      <c r="AE354" s="161" t="s">
        <v>216</v>
      </c>
      <c r="AF354" s="161">
        <v>0.13383510418752501</v>
      </c>
      <c r="AG354" s="161">
        <v>3.9359499227577303E-2</v>
      </c>
      <c r="AH354" s="161">
        <v>0.34019861290564801</v>
      </c>
      <c r="AI354" s="161">
        <v>1.11022302462516E-16</v>
      </c>
      <c r="AJ354" s="161">
        <v>0.212715044005473</v>
      </c>
      <c r="AK354" s="161">
        <v>0.37889645806841998</v>
      </c>
      <c r="AL354" s="161">
        <v>1.96333189112637E-2</v>
      </c>
      <c r="AM354" s="161">
        <v>7.2681446232513894E-2</v>
      </c>
      <c r="AN354" s="161">
        <v>5.7947553542119203E-2</v>
      </c>
      <c r="AO354" s="161">
        <v>0</v>
      </c>
      <c r="AP354" s="161">
        <v>0.103502484327767</v>
      </c>
      <c r="AQ354" s="161">
        <v>1.11022302462516E-16</v>
      </c>
      <c r="AR354" s="161">
        <v>0.139603430741255</v>
      </c>
      <c r="AS354" s="161">
        <v>2.4172453288852001E-2</v>
      </c>
      <c r="AT354" s="161">
        <v>1.1480250874835601E-2</v>
      </c>
      <c r="AU354" s="161">
        <v>8.7898559044546701E-2</v>
      </c>
      <c r="AV354" s="161">
        <v>1.1735492072118299E-2</v>
      </c>
      <c r="AW354" s="161">
        <v>6.5590809011509599E-2</v>
      </c>
      <c r="AX354" s="161">
        <v>0.14721707992480501</v>
      </c>
      <c r="AY354" s="161">
        <v>4.1029163187631897E-2</v>
      </c>
      <c r="AZ354" s="161">
        <v>0.17497193020507801</v>
      </c>
      <c r="BA354" s="161">
        <v>0.208409911195302</v>
      </c>
      <c r="BB354" s="161">
        <v>9.3452172562203797E-2</v>
      </c>
      <c r="BC354" s="161">
        <v>6.7582897134651196E-2</v>
      </c>
      <c r="BD354" s="161">
        <v>0.29324944636335698</v>
      </c>
      <c r="BE354" s="161">
        <v>0.337339220894676</v>
      </c>
      <c r="BF354" s="161">
        <v>0.41974624057218102</v>
      </c>
      <c r="BG354" s="161">
        <v>3.0578675291553701E-2</v>
      </c>
      <c r="BH354" s="161">
        <v>2.1553305381477199E-2</v>
      </c>
      <c r="BI354" s="161">
        <v>0</v>
      </c>
      <c r="BJ354" s="161">
        <v>0</v>
      </c>
      <c r="BK354" s="161">
        <v>5.3535656219428199E-2</v>
      </c>
      <c r="BL354" s="161">
        <v>0</v>
      </c>
      <c r="BM354" s="161">
        <v>0.179832077140683</v>
      </c>
      <c r="BN354" s="161">
        <v>0.166095102648642</v>
      </c>
      <c r="BO354" s="161">
        <v>3.00273390409459E-2</v>
      </c>
      <c r="BP354" s="161">
        <v>8.4418388168382499E-2</v>
      </c>
      <c r="BQ354" s="161">
        <v>5.5857449885635901E-2</v>
      </c>
      <c r="BR354" s="161">
        <v>3.6385074201287199E-2</v>
      </c>
      <c r="BS354" s="161">
        <v>0.121150665491867</v>
      </c>
      <c r="BT354" s="161">
        <v>5.4437638086250198E-2</v>
      </c>
    </row>
    <row r="355" spans="1:72" hidden="1">
      <c r="A355" s="99" t="s">
        <v>577</v>
      </c>
      <c r="B355" s="99" t="s">
        <v>578</v>
      </c>
      <c r="C355" s="98" t="s">
        <v>625</v>
      </c>
      <c r="D355" s="100" t="s">
        <v>626</v>
      </c>
      <c r="E355" s="98" t="s">
        <v>595</v>
      </c>
      <c r="F355" s="98" t="s">
        <v>596</v>
      </c>
      <c r="G355" s="161">
        <v>0</v>
      </c>
      <c r="H355" s="161">
        <v>1.11022302462516E-16</v>
      </c>
      <c r="I355" s="161">
        <v>6.7987145833719401E-4</v>
      </c>
      <c r="J355" s="161">
        <v>3.34022236922938E-2</v>
      </c>
      <c r="K355" s="161">
        <v>5.3841991345639099E-2</v>
      </c>
      <c r="L355" s="161">
        <v>1.11022302462516E-16</v>
      </c>
      <c r="M355" s="161">
        <v>0.16028772777858699</v>
      </c>
      <c r="N355" s="161">
        <v>0</v>
      </c>
      <c r="O355" s="161">
        <v>1.7896864323308399E-2</v>
      </c>
      <c r="P355" s="161">
        <v>2.3806107667871099E-2</v>
      </c>
      <c r="Q355" s="161">
        <v>3.3189719053360302E-2</v>
      </c>
      <c r="R355" s="161">
        <v>2.1622068022686E-2</v>
      </c>
      <c r="S355" s="161">
        <v>0.110026790441972</v>
      </c>
      <c r="T355" s="161">
        <v>0</v>
      </c>
      <c r="U355" s="161">
        <v>5.5368877847843501E-2</v>
      </c>
      <c r="V355" s="161">
        <v>0</v>
      </c>
      <c r="W355" s="161">
        <v>3.01590526100089E-2</v>
      </c>
      <c r="X355" s="161">
        <v>0</v>
      </c>
      <c r="Y355" s="161">
        <v>5.3289821852181403E-2</v>
      </c>
      <c r="Z355" s="161">
        <v>0.105133952399226</v>
      </c>
      <c r="AA355" s="161">
        <v>0</v>
      </c>
      <c r="AB355" s="161">
        <v>0</v>
      </c>
      <c r="AC355" s="161">
        <v>0</v>
      </c>
      <c r="AD355" s="161">
        <v>0.161783666102432</v>
      </c>
      <c r="AE355" s="161" t="s">
        <v>216</v>
      </c>
      <c r="AF355" s="161">
        <v>0</v>
      </c>
      <c r="AG355" s="161">
        <v>0</v>
      </c>
      <c r="AH355" s="161">
        <v>2.2597137220672601E-2</v>
      </c>
      <c r="AI355" s="161">
        <v>1.2309748493616501E-2</v>
      </c>
      <c r="AJ355" s="161">
        <v>0.17200450153515701</v>
      </c>
      <c r="AK355" s="161">
        <v>0</v>
      </c>
      <c r="AL355" s="161">
        <v>5.5651797311577399E-2</v>
      </c>
      <c r="AM355" s="161">
        <v>1.0156061462586401E-2</v>
      </c>
      <c r="AN355" s="161">
        <v>0</v>
      </c>
      <c r="AO355" s="161">
        <v>0</v>
      </c>
      <c r="AP355" s="161">
        <v>2.97784018538538E-2</v>
      </c>
      <c r="AQ355" s="161">
        <v>1.11022302462516E-16</v>
      </c>
      <c r="AR355" s="161">
        <v>6.2275775828146203E-2</v>
      </c>
      <c r="AS355" s="161">
        <v>7.9450562910115499E-2</v>
      </c>
      <c r="AT355" s="161">
        <v>1.3257592457697099E-2</v>
      </c>
      <c r="AU355" s="161">
        <v>1.37792441553345E-2</v>
      </c>
      <c r="AV355" s="161">
        <v>0</v>
      </c>
      <c r="AW355" s="161">
        <v>0</v>
      </c>
      <c r="AX355" s="161">
        <v>0.11986885976349</v>
      </c>
      <c r="AY355" s="161">
        <v>2.01544315019749E-2</v>
      </c>
      <c r="AZ355" s="161">
        <v>0.342540894447876</v>
      </c>
      <c r="BA355" s="161">
        <v>0</v>
      </c>
      <c r="BB355" s="161">
        <v>2.56155910832504E-2</v>
      </c>
      <c r="BC355" s="161">
        <v>1.11022302462516E-16</v>
      </c>
      <c r="BD355" s="161">
        <v>0</v>
      </c>
      <c r="BE355" s="161">
        <v>0.15444590199917799</v>
      </c>
      <c r="BF355" s="161">
        <v>3.3458646610559598E-2</v>
      </c>
      <c r="BG355" s="161">
        <v>2.1996259653863801E-2</v>
      </c>
      <c r="BH355" s="161">
        <v>4.0686337795225201E-2</v>
      </c>
      <c r="BI355" s="161">
        <v>7.5124787394000997E-2</v>
      </c>
      <c r="BJ355" s="161">
        <v>0</v>
      </c>
      <c r="BK355" s="161">
        <v>3.7440161352141003E-2</v>
      </c>
      <c r="BL355" s="161">
        <v>8.1075573978020898E-2</v>
      </c>
      <c r="BM355" s="161">
        <v>2.7908006405950501E-2</v>
      </c>
      <c r="BN355" s="161">
        <v>0</v>
      </c>
      <c r="BO355" s="161">
        <v>8.9985464864424894E-2</v>
      </c>
      <c r="BP355" s="161">
        <v>0</v>
      </c>
      <c r="BQ355" s="161">
        <v>0</v>
      </c>
      <c r="BR355" s="161">
        <v>0</v>
      </c>
      <c r="BS355" s="161">
        <v>0</v>
      </c>
      <c r="BT355" s="161">
        <v>5.0137625226367298E-2</v>
      </c>
    </row>
    <row r="356" spans="1:72" hidden="1">
      <c r="A356" s="99" t="s">
        <v>577</v>
      </c>
      <c r="B356" s="99" t="s">
        <v>578</v>
      </c>
      <c r="C356" s="98" t="s">
        <v>625</v>
      </c>
      <c r="D356" s="100" t="s">
        <v>626</v>
      </c>
      <c r="E356" s="98" t="s">
        <v>597</v>
      </c>
      <c r="F356" s="98" t="s">
        <v>598</v>
      </c>
      <c r="G356" s="161">
        <v>0</v>
      </c>
      <c r="H356" s="161">
        <v>5.7834752791926401E-3</v>
      </c>
      <c r="I356" s="161">
        <v>0</v>
      </c>
      <c r="J356" s="161">
        <v>0.152256839581562</v>
      </c>
      <c r="K356" s="161">
        <v>2.06980519484781E-2</v>
      </c>
      <c r="L356" s="161">
        <v>1.11022302462516E-16</v>
      </c>
      <c r="M356" s="161">
        <v>1.01483599657534E-2</v>
      </c>
      <c r="N356" s="161">
        <v>0</v>
      </c>
      <c r="O356" s="161">
        <v>0</v>
      </c>
      <c r="P356" s="161">
        <v>0.18064968476960999</v>
      </c>
      <c r="Q356" s="161">
        <v>4.9911045626789899E-2</v>
      </c>
      <c r="R356" s="161">
        <v>5.0856667117585998E-2</v>
      </c>
      <c r="S356" s="161">
        <v>8.8996743283539306E-3</v>
      </c>
      <c r="T356" s="161">
        <v>0</v>
      </c>
      <c r="U356" s="161">
        <v>3.7201902778693299E-2</v>
      </c>
      <c r="V356" s="161">
        <v>0</v>
      </c>
      <c r="W356" s="161">
        <v>0.62388535340530205</v>
      </c>
      <c r="X356" s="161">
        <v>0</v>
      </c>
      <c r="Y356" s="161">
        <v>6.2619541816507099E-2</v>
      </c>
      <c r="Z356" s="161">
        <v>0</v>
      </c>
      <c r="AA356" s="161">
        <v>0</v>
      </c>
      <c r="AB356" s="161">
        <v>0</v>
      </c>
      <c r="AC356" s="161">
        <v>4.2657916402198001E-2</v>
      </c>
      <c r="AD356" s="161">
        <v>5.1660986174219103E-2</v>
      </c>
      <c r="AE356" s="161" t="s">
        <v>216</v>
      </c>
      <c r="AF356" s="161">
        <v>5.2773571198925902E-2</v>
      </c>
      <c r="AG356" s="161">
        <v>1.86852688011768E-2</v>
      </c>
      <c r="AH356" s="161">
        <v>0</v>
      </c>
      <c r="AI356" s="161">
        <v>1.0854763669315899E-2</v>
      </c>
      <c r="AJ356" s="161">
        <v>2.3595120034159499E-2</v>
      </c>
      <c r="AK356" s="161">
        <v>0</v>
      </c>
      <c r="AL356" s="161">
        <v>1.9272412283506499E-2</v>
      </c>
      <c r="AM356" s="161">
        <v>0</v>
      </c>
      <c r="AN356" s="161">
        <v>0.100776058180139</v>
      </c>
      <c r="AO356" s="161">
        <v>0</v>
      </c>
      <c r="AP356" s="161">
        <v>0</v>
      </c>
      <c r="AQ356" s="161">
        <v>1.11022302462516E-16</v>
      </c>
      <c r="AR356" s="161">
        <v>5.8726396831518299E-2</v>
      </c>
      <c r="AS356" s="161">
        <v>7.2324979991786097E-3</v>
      </c>
      <c r="AT356" s="161">
        <v>0.26631488466596198</v>
      </c>
      <c r="AU356" s="161">
        <v>0.24575511081940299</v>
      </c>
      <c r="AV356" s="161">
        <v>0</v>
      </c>
      <c r="AW356" s="161">
        <v>0.14171852086973499</v>
      </c>
      <c r="AX356" s="161">
        <v>8.32779376644988E-2</v>
      </c>
      <c r="AY356" s="161">
        <v>0.28641552014569399</v>
      </c>
      <c r="AZ356" s="161">
        <v>5.1021368397803003E-2</v>
      </c>
      <c r="BA356" s="161">
        <v>0</v>
      </c>
      <c r="BB356" s="161">
        <v>6.16223207809245E-2</v>
      </c>
      <c r="BC356" s="161">
        <v>8.6139844403691403E-3</v>
      </c>
      <c r="BD356" s="161">
        <v>0</v>
      </c>
      <c r="BE356" s="161">
        <v>2.6669677350657402E-2</v>
      </c>
      <c r="BF356" s="161">
        <v>5.0000000002882503E-2</v>
      </c>
      <c r="BG356" s="161">
        <v>0</v>
      </c>
      <c r="BH356" s="161">
        <v>0.16630720839553401</v>
      </c>
      <c r="BI356" s="161">
        <v>0.15859127563578301</v>
      </c>
      <c r="BJ356" s="161">
        <v>0</v>
      </c>
      <c r="BK356" s="161">
        <v>0.18202977945395599</v>
      </c>
      <c r="BL356" s="161">
        <v>0</v>
      </c>
      <c r="BM356" s="161">
        <v>0.134619949297071</v>
      </c>
      <c r="BN356" s="161">
        <v>0</v>
      </c>
      <c r="BO356" s="161">
        <v>1.11022302462516E-16</v>
      </c>
      <c r="BP356" s="161">
        <v>0.135074266484702</v>
      </c>
      <c r="BQ356" s="161">
        <v>0</v>
      </c>
      <c r="BR356" s="161">
        <v>0</v>
      </c>
      <c r="BS356" s="161">
        <v>4.0202462988003097E-2</v>
      </c>
      <c r="BT356" s="161">
        <v>6.0036819925865697E-3</v>
      </c>
    </row>
    <row r="357" spans="1:72" hidden="1">
      <c r="A357" s="99" t="s">
        <v>577</v>
      </c>
      <c r="B357" s="99" t="s">
        <v>578</v>
      </c>
      <c r="C357" s="98" t="s">
        <v>625</v>
      </c>
      <c r="D357" s="100" t="s">
        <v>626</v>
      </c>
      <c r="E357" s="98" t="s">
        <v>599</v>
      </c>
      <c r="F357" s="98" t="s">
        <v>600</v>
      </c>
      <c r="G357" s="161">
        <v>0.106571115183919</v>
      </c>
      <c r="H357" s="161">
        <v>4.9183202126846098E-2</v>
      </c>
      <c r="I357" s="161">
        <v>8.3002422275241405E-2</v>
      </c>
      <c r="J357" s="161">
        <v>0.132172398374901</v>
      </c>
      <c r="K357" s="161">
        <v>1.11022302462516E-16</v>
      </c>
      <c r="L357" s="161">
        <v>0.46183483245697698</v>
      </c>
      <c r="M357" s="161">
        <v>1.66439668269222E-2</v>
      </c>
      <c r="N357" s="161">
        <v>0.118996415748808</v>
      </c>
      <c r="O357" s="161">
        <v>0</v>
      </c>
      <c r="P357" s="161">
        <v>1.11022302462516E-16</v>
      </c>
      <c r="Q357" s="161">
        <v>3.3189719053360302E-2</v>
      </c>
      <c r="R357" s="161">
        <v>0</v>
      </c>
      <c r="S357" s="161">
        <v>0.193926163248473</v>
      </c>
      <c r="T357" s="161">
        <v>9.0686274513709697E-2</v>
      </c>
      <c r="U357" s="161">
        <v>0</v>
      </c>
      <c r="V357" s="161">
        <v>0</v>
      </c>
      <c r="W357" s="161">
        <v>0</v>
      </c>
      <c r="X357" s="161">
        <v>0</v>
      </c>
      <c r="Y357" s="161">
        <v>1.9154901167824E-2</v>
      </c>
      <c r="Z357" s="161">
        <v>0</v>
      </c>
      <c r="AA357" s="161">
        <v>0</v>
      </c>
      <c r="AB357" s="161">
        <v>0</v>
      </c>
      <c r="AC357" s="161">
        <v>0</v>
      </c>
      <c r="AD357" s="161">
        <v>0.12363157931592</v>
      </c>
      <c r="AE357" s="161" t="s">
        <v>216</v>
      </c>
      <c r="AF357" s="161">
        <v>2.8425569410942701E-2</v>
      </c>
      <c r="AG357" s="161">
        <v>6.8266934415485104E-3</v>
      </c>
      <c r="AH357" s="161">
        <v>0.23291398294686899</v>
      </c>
      <c r="AI357" s="161">
        <v>1.11022302462516E-16</v>
      </c>
      <c r="AJ357" s="161">
        <v>8.5194228260124696E-2</v>
      </c>
      <c r="AK357" s="161">
        <v>0.37889645806841998</v>
      </c>
      <c r="AL357" s="161">
        <v>0</v>
      </c>
      <c r="AM357" s="161">
        <v>7.1052527406057206E-2</v>
      </c>
      <c r="AN357" s="161">
        <v>0</v>
      </c>
      <c r="AO357" s="161">
        <v>0</v>
      </c>
      <c r="AP357" s="161">
        <v>9.3490667179682505E-3</v>
      </c>
      <c r="AQ357" s="161">
        <v>0.13756162410633599</v>
      </c>
      <c r="AR357" s="161">
        <v>0</v>
      </c>
      <c r="AS357" s="161">
        <v>0</v>
      </c>
      <c r="AT357" s="161">
        <v>1.77734158286147E-3</v>
      </c>
      <c r="AU357" s="161">
        <v>9.0946687885520905E-2</v>
      </c>
      <c r="AV357" s="161">
        <v>6.9391406912066203E-2</v>
      </c>
      <c r="AW357" s="161">
        <v>4.3443997506272701E-3</v>
      </c>
      <c r="AX357" s="161">
        <v>0</v>
      </c>
      <c r="AY357" s="161">
        <v>0</v>
      </c>
      <c r="AZ357" s="161">
        <v>5.2618703000937003E-2</v>
      </c>
      <c r="BA357" s="161">
        <v>3.8886868086134299E-2</v>
      </c>
      <c r="BB357" s="161">
        <v>2.56155910832504E-2</v>
      </c>
      <c r="BC357" s="161">
        <v>4.5865404193871397E-2</v>
      </c>
      <c r="BD357" s="161">
        <v>0</v>
      </c>
      <c r="BE357" s="161">
        <v>0.21447447964719399</v>
      </c>
      <c r="BF357" s="161">
        <v>3.9736842116959999E-2</v>
      </c>
      <c r="BG357" s="161">
        <v>0</v>
      </c>
      <c r="BH357" s="161">
        <v>2.0496454341966199E-2</v>
      </c>
      <c r="BI357" s="161">
        <v>2.26293431974827E-2</v>
      </c>
      <c r="BJ357" s="161">
        <v>0</v>
      </c>
      <c r="BK357" s="161">
        <v>7.1995199713607797E-3</v>
      </c>
      <c r="BL357" s="161">
        <v>1.7969403548148601E-2</v>
      </c>
      <c r="BM357" s="161">
        <v>7.5962035367365996E-2</v>
      </c>
      <c r="BN357" s="161">
        <v>0</v>
      </c>
      <c r="BO357" s="161">
        <v>1.11022302462516E-16</v>
      </c>
      <c r="BP357" s="161">
        <v>0</v>
      </c>
      <c r="BQ357" s="161">
        <v>2.1710950616350502E-2</v>
      </c>
      <c r="BR357" s="161">
        <v>5.5827482115573202E-2</v>
      </c>
      <c r="BS357" s="161">
        <v>0</v>
      </c>
      <c r="BT357" s="161">
        <v>7.3767702583598493E-2</v>
      </c>
    </row>
    <row r="358" spans="1:72" hidden="1">
      <c r="A358" s="99" t="s">
        <v>577</v>
      </c>
      <c r="B358" s="99" t="s">
        <v>578</v>
      </c>
      <c r="C358" s="98" t="s">
        <v>625</v>
      </c>
      <c r="D358" s="100" t="s">
        <v>626</v>
      </c>
      <c r="E358" s="98" t="s">
        <v>601</v>
      </c>
      <c r="F358" s="98" t="s">
        <v>602</v>
      </c>
      <c r="G358" s="161">
        <v>5.2811592240565502E-2</v>
      </c>
      <c r="H358" s="161">
        <v>0.427138174846664</v>
      </c>
      <c r="I358" s="161">
        <v>0.72371478337137896</v>
      </c>
      <c r="J358" s="161">
        <v>0.1001284283481</v>
      </c>
      <c r="K358" s="161">
        <v>0.24578936688424</v>
      </c>
      <c r="L358" s="161">
        <v>0.26364783990028701</v>
      </c>
      <c r="M358" s="161">
        <v>0.59376193729434001</v>
      </c>
      <c r="N358" s="161">
        <v>0</v>
      </c>
      <c r="O358" s="161">
        <v>0.32378741422697499</v>
      </c>
      <c r="P358" s="161">
        <v>0.40823023425648702</v>
      </c>
      <c r="Q358" s="161">
        <v>0.17200966513167401</v>
      </c>
      <c r="R358" s="161">
        <v>0</v>
      </c>
      <c r="S358" s="161">
        <v>0.178462921130249</v>
      </c>
      <c r="T358" s="161">
        <v>3.0071644045042499E-2</v>
      </c>
      <c r="U358" s="161">
        <v>0.35269561521981602</v>
      </c>
      <c r="V358" s="161">
        <v>0</v>
      </c>
      <c r="W358" s="161">
        <v>8.91115232213259E-2</v>
      </c>
      <c r="X358" s="161">
        <v>0</v>
      </c>
      <c r="Y358" s="161">
        <v>0.31792852146308298</v>
      </c>
      <c r="Z358" s="161">
        <v>0.105133952399226</v>
      </c>
      <c r="AA358" s="161">
        <v>0.34456755925118299</v>
      </c>
      <c r="AB358" s="161">
        <v>0.3868539592668</v>
      </c>
      <c r="AC358" s="161">
        <v>0.295389894850214</v>
      </c>
      <c r="AD358" s="161">
        <v>0.24810484238266201</v>
      </c>
      <c r="AE358" s="161" t="s">
        <v>216</v>
      </c>
      <c r="AF358" s="161">
        <v>5.6851138821885402E-2</v>
      </c>
      <c r="AG358" s="161">
        <v>1.00490286771536E-2</v>
      </c>
      <c r="AH358" s="161">
        <v>0.37302359471171898</v>
      </c>
      <c r="AI358" s="161">
        <v>0.26680238568058301</v>
      </c>
      <c r="AJ358" s="161">
        <v>0.43498003327827101</v>
      </c>
      <c r="AK358" s="161">
        <v>9.5103710233916394E-2</v>
      </c>
      <c r="AL358" s="161">
        <v>0.208170925387828</v>
      </c>
      <c r="AM358" s="161">
        <v>0.40781847118727199</v>
      </c>
      <c r="AN358" s="161">
        <v>0.36682459561686798</v>
      </c>
      <c r="AO358" s="161">
        <v>0.22779407509140401</v>
      </c>
      <c r="AP358" s="161">
        <v>1.8609411893816999E-2</v>
      </c>
      <c r="AQ358" s="161">
        <v>5.6418087924632897E-2</v>
      </c>
      <c r="AR358" s="161">
        <v>6.19582722622041E-2</v>
      </c>
      <c r="AS358" s="161">
        <v>0.19966967744810801</v>
      </c>
      <c r="AT358" s="161">
        <v>0.32697218555329799</v>
      </c>
      <c r="AU358" s="161">
        <v>0.116830122901099</v>
      </c>
      <c r="AV358" s="161">
        <v>7.5599991775933795E-2</v>
      </c>
      <c r="AW358" s="161">
        <v>0.26588655379556497</v>
      </c>
      <c r="AX358" s="161">
        <v>0.254488133056195</v>
      </c>
      <c r="AY358" s="161">
        <v>0.45484901299354902</v>
      </c>
      <c r="AZ358" s="161">
        <v>0.307973153968708</v>
      </c>
      <c r="BA358" s="161">
        <v>2.4938604540957501E-2</v>
      </c>
      <c r="BB358" s="161">
        <v>0.20231357218181101</v>
      </c>
      <c r="BC358" s="161">
        <v>0.38917588546870302</v>
      </c>
      <c r="BD358" s="161">
        <v>2.4071807426545602E-2</v>
      </c>
      <c r="BE358" s="161">
        <v>0.58376402898079605</v>
      </c>
      <c r="BF358" s="161">
        <v>0.68854323300646203</v>
      </c>
      <c r="BG358" s="161">
        <v>0.29147114305146099</v>
      </c>
      <c r="BH358" s="161">
        <v>6.5223511273155302E-2</v>
      </c>
      <c r="BI358" s="161">
        <v>0.45253077579754702</v>
      </c>
      <c r="BJ358" s="161">
        <v>4.8109314757695601E-2</v>
      </c>
      <c r="BK358" s="161">
        <v>8.7637354228605205E-2</v>
      </c>
      <c r="BL358" s="161">
        <v>9.0215386113739401E-3</v>
      </c>
      <c r="BM358" s="161">
        <v>0.11216628604965501</v>
      </c>
      <c r="BN358" s="161">
        <v>0.102704392244654</v>
      </c>
      <c r="BO358" s="161">
        <v>7.3131267446316206E-2</v>
      </c>
      <c r="BP358" s="161">
        <v>0.22220624299258601</v>
      </c>
      <c r="BQ358" s="161">
        <v>0.293758785544247</v>
      </c>
      <c r="BR358" s="161">
        <v>0.206344443627904</v>
      </c>
      <c r="BS358" s="161">
        <v>0.39275082208518203</v>
      </c>
      <c r="BT358" s="161">
        <v>0.68008612372305099</v>
      </c>
    </row>
    <row r="359" spans="1:72" hidden="1">
      <c r="A359" s="99" t="s">
        <v>577</v>
      </c>
      <c r="B359" s="99" t="s">
        <v>578</v>
      </c>
      <c r="C359" s="98" t="s">
        <v>625</v>
      </c>
      <c r="D359" s="100" t="s">
        <v>626</v>
      </c>
      <c r="E359" s="98" t="s">
        <v>603</v>
      </c>
      <c r="F359" s="98" t="s">
        <v>604</v>
      </c>
      <c r="G359" s="161">
        <v>0.119045172510618</v>
      </c>
      <c r="H359" s="161">
        <v>0.24610197940318901</v>
      </c>
      <c r="I359" s="161">
        <v>7.9895161032905206E-3</v>
      </c>
      <c r="J359" s="161">
        <v>0.119240227992402</v>
      </c>
      <c r="K359" s="161">
        <v>0.31312567640265898</v>
      </c>
      <c r="L359" s="161">
        <v>1.11022302462516E-16</v>
      </c>
      <c r="M359" s="161">
        <v>0.158791339118107</v>
      </c>
      <c r="N359" s="161">
        <v>0</v>
      </c>
      <c r="O359" s="161">
        <v>7.0188809211484293E-2</v>
      </c>
      <c r="P359" s="161">
        <v>0.225296740343671</v>
      </c>
      <c r="Q359" s="161">
        <v>0.19914187302217401</v>
      </c>
      <c r="R359" s="161">
        <v>0.117258291466199</v>
      </c>
      <c r="S359" s="161">
        <v>0.22933992087756699</v>
      </c>
      <c r="T359" s="161">
        <v>0</v>
      </c>
      <c r="U359" s="161">
        <v>3.0140317103778499E-2</v>
      </c>
      <c r="V359" s="161">
        <v>8.8688790152045296E-2</v>
      </c>
      <c r="W359" s="161">
        <v>2.97038410737753E-2</v>
      </c>
      <c r="X359" s="161">
        <v>0.121278941586084</v>
      </c>
      <c r="Y359" s="161">
        <v>0.47111386454620702</v>
      </c>
      <c r="Z359" s="161">
        <v>0</v>
      </c>
      <c r="AA359" s="161">
        <v>0</v>
      </c>
      <c r="AB359" s="161">
        <v>0</v>
      </c>
      <c r="AC359" s="161">
        <v>0.16605891812471699</v>
      </c>
      <c r="AD359" s="161">
        <v>0.131452286805715</v>
      </c>
      <c r="AE359" s="161" t="s">
        <v>216</v>
      </c>
      <c r="AF359" s="161">
        <v>0.139826834908543</v>
      </c>
      <c r="AG359" s="161">
        <v>3.0511627568360102E-2</v>
      </c>
      <c r="AH359" s="161">
        <v>0.45552643622875899</v>
      </c>
      <c r="AI359" s="161">
        <v>0.25449263718696602</v>
      </c>
      <c r="AJ359" s="161">
        <v>0.196601670271594</v>
      </c>
      <c r="AK359" s="161">
        <v>8.7650988728482301E-2</v>
      </c>
      <c r="AL359" s="161">
        <v>8.9216110847983199E-2</v>
      </c>
      <c r="AM359" s="161">
        <v>0</v>
      </c>
      <c r="AN359" s="161">
        <v>0.11885200581803</v>
      </c>
      <c r="AO359" s="161">
        <v>1.4168018800391599E-2</v>
      </c>
      <c r="AP359" s="161">
        <v>8.4847249622545098E-2</v>
      </c>
      <c r="AQ359" s="161">
        <v>2.12589896511555E-2</v>
      </c>
      <c r="AR359" s="161">
        <v>2.8914956775559601E-2</v>
      </c>
      <c r="AS359" s="161">
        <v>0.50125711241704896</v>
      </c>
      <c r="AT359" s="161">
        <v>0.31452489442766601</v>
      </c>
      <c r="AU359" s="161">
        <v>0.191960159638635</v>
      </c>
      <c r="AV359" s="161">
        <v>0.16182089923413701</v>
      </c>
      <c r="AW359" s="161">
        <v>4.7022133280692699E-2</v>
      </c>
      <c r="AX359" s="161">
        <v>0.338176061898601</v>
      </c>
      <c r="AY359" s="161">
        <v>0.192587128072705</v>
      </c>
      <c r="AZ359" s="161">
        <v>0.13574543651290599</v>
      </c>
      <c r="BA359" s="161">
        <v>0</v>
      </c>
      <c r="BB359" s="161">
        <v>0.21534017972898201</v>
      </c>
      <c r="BC359" s="161">
        <v>1.11022302462516E-16</v>
      </c>
      <c r="BD359" s="161">
        <v>2.0807833524005601E-2</v>
      </c>
      <c r="BE359" s="161">
        <v>0.35387530494891201</v>
      </c>
      <c r="BF359" s="161">
        <v>0.24810150368384601</v>
      </c>
      <c r="BG359" s="161">
        <v>0.204895406466854</v>
      </c>
      <c r="BH359" s="161">
        <v>0.19445691176782201</v>
      </c>
      <c r="BI359" s="161">
        <v>0.259681064370193</v>
      </c>
      <c r="BJ359" s="161">
        <v>0</v>
      </c>
      <c r="BK359" s="161">
        <v>9.7664079922922295E-2</v>
      </c>
      <c r="BL359" s="161">
        <v>0</v>
      </c>
      <c r="BM359" s="161">
        <v>0.134619949297071</v>
      </c>
      <c r="BN359" s="161">
        <v>0.10884808641431901</v>
      </c>
      <c r="BO359" s="161">
        <v>3.2849995460723903E-2</v>
      </c>
      <c r="BP359" s="161">
        <v>0.109518343137662</v>
      </c>
      <c r="BQ359" s="161">
        <v>0</v>
      </c>
      <c r="BR359" s="161">
        <v>0.206344443627904</v>
      </c>
      <c r="BS359" s="161">
        <v>0.15339934152180701</v>
      </c>
      <c r="BT359" s="161">
        <v>0.133355053633051</v>
      </c>
    </row>
    <row r="360" spans="1:72" hidden="1">
      <c r="A360" s="99" t="s">
        <v>577</v>
      </c>
      <c r="B360" s="99" t="s">
        <v>578</v>
      </c>
      <c r="C360" s="98" t="s">
        <v>625</v>
      </c>
      <c r="D360" s="100" t="s">
        <v>626</v>
      </c>
      <c r="E360" s="98" t="s">
        <v>605</v>
      </c>
      <c r="F360" s="98" t="s">
        <v>606</v>
      </c>
      <c r="G360" s="161">
        <v>0.106426473467823</v>
      </c>
      <c r="H360" s="161">
        <v>0.43328479394334901</v>
      </c>
      <c r="I360" s="161">
        <v>0</v>
      </c>
      <c r="J360" s="161">
        <v>0.10279182708265</v>
      </c>
      <c r="K360" s="161">
        <v>0.37784090908458501</v>
      </c>
      <c r="L360" s="161">
        <v>3.6983546395807698E-2</v>
      </c>
      <c r="M360" s="161">
        <v>0.155309791893983</v>
      </c>
      <c r="N360" s="161">
        <v>0</v>
      </c>
      <c r="O360" s="161">
        <v>0</v>
      </c>
      <c r="P360" s="161">
        <v>1.11022302462516E-16</v>
      </c>
      <c r="Q360" s="161">
        <v>0.16039961319818599</v>
      </c>
      <c r="R360" s="161">
        <v>2.1622068022686E-2</v>
      </c>
      <c r="S360" s="161">
        <v>5.1081825753451902E-2</v>
      </c>
      <c r="T360" s="161">
        <v>3.0542986423624699E-2</v>
      </c>
      <c r="U360" s="161">
        <v>1.6138712897675201E-2</v>
      </c>
      <c r="V360" s="161">
        <v>3.0021892660107301E-3</v>
      </c>
      <c r="W360" s="161">
        <v>0</v>
      </c>
      <c r="X360" s="161">
        <v>0</v>
      </c>
      <c r="Y360" s="161">
        <v>0.102632175496312</v>
      </c>
      <c r="Z360" s="161">
        <v>0</v>
      </c>
      <c r="AA360" s="161">
        <v>0.24876885195156101</v>
      </c>
      <c r="AB360" s="161">
        <v>3.8584637266260699E-2</v>
      </c>
      <c r="AC360" s="161">
        <v>0</v>
      </c>
      <c r="AD360" s="161">
        <v>0.15889331226755499</v>
      </c>
      <c r="AE360" s="161" t="s">
        <v>216</v>
      </c>
      <c r="AF360" s="161">
        <v>0.11060864666107</v>
      </c>
      <c r="AG360" s="161">
        <v>0.34720487429441599</v>
      </c>
      <c r="AH360" s="161">
        <v>9.9975963149344704E-2</v>
      </c>
      <c r="AI360" s="161">
        <v>0.45072387688891202</v>
      </c>
      <c r="AJ360" s="161">
        <v>0.23834966077121</v>
      </c>
      <c r="AK360" s="161">
        <v>1.18777264175484E-2</v>
      </c>
      <c r="AL360" s="161">
        <v>0</v>
      </c>
      <c r="AM360" s="161">
        <v>0</v>
      </c>
      <c r="AN360" s="161">
        <v>0</v>
      </c>
      <c r="AO360" s="161">
        <v>1.0420883607745599E-2</v>
      </c>
      <c r="AP360" s="161">
        <v>5.6746724732885299E-2</v>
      </c>
      <c r="AQ360" s="161">
        <v>1.11022302462516E-16</v>
      </c>
      <c r="AR360" s="161">
        <v>0.12368763505986401</v>
      </c>
      <c r="AS360" s="161">
        <v>0.382597053477848</v>
      </c>
      <c r="AT360" s="161">
        <v>0.55480051586624501</v>
      </c>
      <c r="AU360" s="161">
        <v>0.27079291945762701</v>
      </c>
      <c r="AV360" s="161">
        <v>0.203041935002999</v>
      </c>
      <c r="AW360" s="161">
        <v>0.159088555958386</v>
      </c>
      <c r="AX360" s="161">
        <v>6.2307849866199097E-2</v>
      </c>
      <c r="AY360" s="161">
        <v>7.1815121067728901E-2</v>
      </c>
      <c r="AZ360" s="161">
        <v>0.14462269428335001</v>
      </c>
      <c r="BA360" s="161">
        <v>0</v>
      </c>
      <c r="BB360" s="161">
        <v>5.1391644306522197E-2</v>
      </c>
      <c r="BC360" s="161">
        <v>0.26836967547401003</v>
      </c>
      <c r="BD360" s="161">
        <v>0</v>
      </c>
      <c r="BE360" s="161">
        <v>0.20656664493110499</v>
      </c>
      <c r="BF360" s="161">
        <v>3.3157894738298499E-2</v>
      </c>
      <c r="BG360" s="161">
        <v>0</v>
      </c>
      <c r="BH360" s="161">
        <v>1.5571060976115301E-2</v>
      </c>
      <c r="BI360" s="161">
        <v>0.15770495936658899</v>
      </c>
      <c r="BJ360" s="161">
        <v>1.05333423908818E-3</v>
      </c>
      <c r="BK360" s="161">
        <v>0.100626564220048</v>
      </c>
      <c r="BL360" s="161">
        <v>9.2737598905388199E-2</v>
      </c>
      <c r="BM360" s="161">
        <v>0.133301768779127</v>
      </c>
      <c r="BN360" s="161">
        <v>0.19271087912814799</v>
      </c>
      <c r="BO360" s="161">
        <v>2.1551964202685198E-2</v>
      </c>
      <c r="BP360" s="161">
        <v>0</v>
      </c>
      <c r="BQ360" s="161">
        <v>2.1710950616350502E-2</v>
      </c>
      <c r="BR360" s="161">
        <v>0</v>
      </c>
      <c r="BS360" s="161">
        <v>0.15440859775084401</v>
      </c>
      <c r="BT360" s="161">
        <v>0.105899444872434</v>
      </c>
    </row>
    <row r="361" spans="1:72" hidden="1">
      <c r="A361" s="99" t="s">
        <v>577</v>
      </c>
      <c r="B361" s="99" t="s">
        <v>578</v>
      </c>
      <c r="C361" s="98" t="s">
        <v>625</v>
      </c>
      <c r="D361" s="100" t="s">
        <v>626</v>
      </c>
      <c r="E361" s="98" t="s">
        <v>607</v>
      </c>
      <c r="F361" s="98" t="s">
        <v>608</v>
      </c>
      <c r="G361" s="161">
        <v>0</v>
      </c>
      <c r="H361" s="161">
        <v>0.120136825640679</v>
      </c>
      <c r="I361" s="161">
        <v>3.4332403142565103E-2</v>
      </c>
      <c r="J361" s="161">
        <v>2.7962465949975701E-2</v>
      </c>
      <c r="K361" s="161">
        <v>0.19152462120928701</v>
      </c>
      <c r="L361" s="161">
        <v>9.7595469715470895E-2</v>
      </c>
      <c r="M361" s="161">
        <v>0.240511781668834</v>
      </c>
      <c r="N361" s="161">
        <v>0</v>
      </c>
      <c r="O361" s="161">
        <v>0</v>
      </c>
      <c r="P361" s="161">
        <v>7.3074374326869695E-2</v>
      </c>
      <c r="Q361" s="161">
        <v>3.9109474587953302E-2</v>
      </c>
      <c r="R361" s="161">
        <v>2.6307568180541099E-2</v>
      </c>
      <c r="S361" s="161">
        <v>4.5337559490820798E-3</v>
      </c>
      <c r="T361" s="161">
        <v>6.0614630468667198E-2</v>
      </c>
      <c r="U361" s="161">
        <v>3.3615999698465598E-2</v>
      </c>
      <c r="V361" s="161">
        <v>3.70253372239812E-2</v>
      </c>
      <c r="W361" s="161">
        <v>0</v>
      </c>
      <c r="X361" s="161">
        <v>0</v>
      </c>
      <c r="Y361" s="161">
        <v>8.67874767943808E-2</v>
      </c>
      <c r="Z361" s="161">
        <v>0</v>
      </c>
      <c r="AA361" s="161">
        <v>0</v>
      </c>
      <c r="AB361" s="161">
        <v>0</v>
      </c>
      <c r="AC361" s="161">
        <v>0</v>
      </c>
      <c r="AD361" s="161">
        <v>8.1704424094815008E-3</v>
      </c>
      <c r="AE361" s="161" t="s">
        <v>216</v>
      </c>
      <c r="AF361" s="161">
        <v>5.3486727592846998E-2</v>
      </c>
      <c r="AG361" s="161">
        <v>2.14057353172168E-2</v>
      </c>
      <c r="AH361" s="161">
        <v>5.7807286429223101E-2</v>
      </c>
      <c r="AI361" s="161">
        <v>1.11022302462516E-16</v>
      </c>
      <c r="AJ361" s="161">
        <v>0.122700597534075</v>
      </c>
      <c r="AK361" s="161">
        <v>0</v>
      </c>
      <c r="AL361" s="161">
        <v>4.3568644424815298E-2</v>
      </c>
      <c r="AM361" s="161">
        <v>0</v>
      </c>
      <c r="AN361" s="161">
        <v>2.8012753416057901E-2</v>
      </c>
      <c r="AO361" s="161">
        <v>0</v>
      </c>
      <c r="AP361" s="161">
        <v>2.0562076300784601E-2</v>
      </c>
      <c r="AQ361" s="161">
        <v>1.11022302462516E-16</v>
      </c>
      <c r="AR361" s="161">
        <v>2.8914956775559601E-2</v>
      </c>
      <c r="AS361" s="161">
        <v>0.14283251222805299</v>
      </c>
      <c r="AT361" s="161">
        <v>0.23023542941297701</v>
      </c>
      <c r="AU361" s="161">
        <v>8.3156482134046403E-2</v>
      </c>
      <c r="AV361" s="161">
        <v>7.0706579465604297E-2</v>
      </c>
      <c r="AW361" s="161">
        <v>2.79608539175101E-2</v>
      </c>
      <c r="AX361" s="161">
        <v>9.4771345384842595E-2</v>
      </c>
      <c r="AY361" s="161">
        <v>0</v>
      </c>
      <c r="AZ361" s="161">
        <v>2.83433313781256E-2</v>
      </c>
      <c r="BA361" s="161">
        <v>0</v>
      </c>
      <c r="BB361" s="161">
        <v>8.3221496087801605E-2</v>
      </c>
      <c r="BC361" s="161">
        <v>5.5945148720491097E-2</v>
      </c>
      <c r="BD361" s="161">
        <v>0</v>
      </c>
      <c r="BE361" s="161">
        <v>9.6620383313339803E-2</v>
      </c>
      <c r="BF361" s="161">
        <v>1.8684210539833199E-2</v>
      </c>
      <c r="BG361" s="161">
        <v>0</v>
      </c>
      <c r="BH361" s="161">
        <v>2.1553305381477199E-2</v>
      </c>
      <c r="BI361" s="161">
        <v>1.4958257436047701E-3</v>
      </c>
      <c r="BJ361" s="161">
        <v>3.2603006662959601E-2</v>
      </c>
      <c r="BK361" s="161">
        <v>0.153435610332015</v>
      </c>
      <c r="BL361" s="161">
        <v>0.124404065562429</v>
      </c>
      <c r="BM361" s="161">
        <v>0.11600413119132</v>
      </c>
      <c r="BN361" s="161">
        <v>4.2954002082594901E-2</v>
      </c>
      <c r="BO361" s="161">
        <v>8.9985464864424894E-2</v>
      </c>
      <c r="BP361" s="161">
        <v>0.107606983869359</v>
      </c>
      <c r="BQ361" s="161">
        <v>0</v>
      </c>
      <c r="BR361" s="161">
        <v>0</v>
      </c>
      <c r="BS361" s="161">
        <v>0</v>
      </c>
      <c r="BT361" s="161">
        <v>7.7797966170322405E-2</v>
      </c>
    </row>
    <row r="362" spans="1:72" hidden="1">
      <c r="A362" s="99" t="s">
        <v>577</v>
      </c>
      <c r="B362" s="99" t="s">
        <v>578</v>
      </c>
      <c r="C362" s="98" t="s">
        <v>625</v>
      </c>
      <c r="D362" s="100" t="s">
        <v>626</v>
      </c>
      <c r="E362" s="98" t="s">
        <v>609</v>
      </c>
      <c r="F362" s="98" t="s">
        <v>610</v>
      </c>
      <c r="G362" s="161">
        <v>0</v>
      </c>
      <c r="H362" s="161">
        <v>0.14461366849486201</v>
      </c>
      <c r="I362" s="161">
        <v>0</v>
      </c>
      <c r="J362" s="161">
        <v>9.2917818943624095E-2</v>
      </c>
      <c r="K362" s="161">
        <v>2.06980519484781E-2</v>
      </c>
      <c r="L362" s="161">
        <v>1.11022302462516E-16</v>
      </c>
      <c r="M362" s="161">
        <v>3.1384084851630203E-2</v>
      </c>
      <c r="N362" s="161">
        <v>0</v>
      </c>
      <c r="O362" s="161">
        <v>0</v>
      </c>
      <c r="P362" s="161">
        <v>1.11022302462516E-16</v>
      </c>
      <c r="Q362" s="161">
        <v>8.3721534463853498E-2</v>
      </c>
      <c r="R362" s="161">
        <v>0</v>
      </c>
      <c r="S362" s="161">
        <v>5.4881872067372203E-2</v>
      </c>
      <c r="T362" s="161">
        <v>3.0071644045042499E-2</v>
      </c>
      <c r="U362" s="161">
        <v>0</v>
      </c>
      <c r="V362" s="161">
        <v>5.4608634810677598E-2</v>
      </c>
      <c r="W362" s="161">
        <v>0</v>
      </c>
      <c r="X362" s="161">
        <v>0</v>
      </c>
      <c r="Y362" s="161">
        <v>3.6875189136294603E-2</v>
      </c>
      <c r="Z362" s="161">
        <v>0</v>
      </c>
      <c r="AA362" s="161">
        <v>0</v>
      </c>
      <c r="AB362" s="161">
        <v>0</v>
      </c>
      <c r="AC362" s="161">
        <v>0</v>
      </c>
      <c r="AD362" s="161">
        <v>0</v>
      </c>
      <c r="AE362" s="161" t="s">
        <v>216</v>
      </c>
      <c r="AF362" s="161">
        <v>0</v>
      </c>
      <c r="AG362" s="161">
        <v>2.3835938229475599E-2</v>
      </c>
      <c r="AH362" s="161">
        <v>0</v>
      </c>
      <c r="AI362" s="161">
        <v>1.0854763669315899E-2</v>
      </c>
      <c r="AJ362" s="161">
        <v>0.16749486098104399</v>
      </c>
      <c r="AK362" s="161">
        <v>0</v>
      </c>
      <c r="AL362" s="161">
        <v>4.3568644424815298E-2</v>
      </c>
      <c r="AM362" s="161">
        <v>0</v>
      </c>
      <c r="AN362" s="161">
        <v>0</v>
      </c>
      <c r="AO362" s="161">
        <v>1.4168018800391599E-2</v>
      </c>
      <c r="AP362" s="161">
        <v>0</v>
      </c>
      <c r="AQ362" s="161">
        <v>1.11022302462516E-16</v>
      </c>
      <c r="AR362" s="161">
        <v>6.4637508613717004E-3</v>
      </c>
      <c r="AS362" s="161">
        <v>3.9553352979733697E-2</v>
      </c>
      <c r="AT362" s="161">
        <v>9.9185086903964097E-3</v>
      </c>
      <c r="AU362" s="161">
        <v>0.112471463460178</v>
      </c>
      <c r="AV362" s="161">
        <v>1.15190427050024E-2</v>
      </c>
      <c r="AW362" s="161">
        <v>0</v>
      </c>
      <c r="AX362" s="161">
        <v>0</v>
      </c>
      <c r="AY362" s="161">
        <v>0</v>
      </c>
      <c r="AZ362" s="161">
        <v>1.11022302462516E-16</v>
      </c>
      <c r="BA362" s="161">
        <v>0</v>
      </c>
      <c r="BB362" s="161">
        <v>0.189695413709038</v>
      </c>
      <c r="BC362" s="161">
        <v>1.11022302462516E-16</v>
      </c>
      <c r="BD362" s="161">
        <v>0</v>
      </c>
      <c r="BE362" s="161">
        <v>0</v>
      </c>
      <c r="BF362" s="161">
        <v>0</v>
      </c>
      <c r="BG362" s="161">
        <v>9.5666797362234907E-2</v>
      </c>
      <c r="BH362" s="161">
        <v>0</v>
      </c>
      <c r="BI362" s="161">
        <v>1.9492892790456601E-2</v>
      </c>
      <c r="BJ362" s="161">
        <v>0</v>
      </c>
      <c r="BK362" s="161">
        <v>5.44344111124858E-2</v>
      </c>
      <c r="BL362" s="161">
        <v>2.2340349713510501E-3</v>
      </c>
      <c r="BM362" s="161">
        <v>1.52721837209188E-2</v>
      </c>
      <c r="BN362" s="161">
        <v>0</v>
      </c>
      <c r="BO362" s="161">
        <v>1.11022302462516E-16</v>
      </c>
      <c r="BP362" s="161">
        <v>0</v>
      </c>
      <c r="BQ362" s="161">
        <v>0</v>
      </c>
      <c r="BR362" s="161">
        <v>0</v>
      </c>
      <c r="BS362" s="161">
        <v>0</v>
      </c>
      <c r="BT362" s="161">
        <v>0</v>
      </c>
    </row>
    <row r="363" spans="1:72" hidden="1">
      <c r="A363" s="99" t="s">
        <v>577</v>
      </c>
      <c r="B363" s="99" t="s">
        <v>578</v>
      </c>
      <c r="C363" s="98" t="s">
        <v>625</v>
      </c>
      <c r="D363" s="100" t="s">
        <v>626</v>
      </c>
      <c r="E363" s="98" t="s">
        <v>611</v>
      </c>
      <c r="F363" s="98" t="s">
        <v>612</v>
      </c>
      <c r="G363" s="161">
        <v>0</v>
      </c>
      <c r="H363" s="161">
        <v>8.3753515984385699E-2</v>
      </c>
      <c r="I363" s="161">
        <v>0</v>
      </c>
      <c r="J363" s="161">
        <v>6.3966041504273496E-3</v>
      </c>
      <c r="K363" s="161">
        <v>2.06980519484781E-2</v>
      </c>
      <c r="L363" s="161">
        <v>4.7689989892427996E-3</v>
      </c>
      <c r="M363" s="161">
        <v>1.73636440136004E-2</v>
      </c>
      <c r="N363" s="161">
        <v>0</v>
      </c>
      <c r="O363" s="161">
        <v>0</v>
      </c>
      <c r="P363" s="161">
        <v>1.11022302462516E-16</v>
      </c>
      <c r="Q363" s="161">
        <v>2.9930263449666799E-2</v>
      </c>
      <c r="R363" s="161">
        <v>0</v>
      </c>
      <c r="S363" s="161">
        <v>2.82937443950709E-3</v>
      </c>
      <c r="T363" s="161">
        <v>0</v>
      </c>
      <c r="U363" s="161">
        <v>0</v>
      </c>
      <c r="V363" s="161">
        <v>8.7916487933482005E-3</v>
      </c>
      <c r="W363" s="161">
        <v>4.55211536233545E-4</v>
      </c>
      <c r="X363" s="161">
        <v>0.50826901876209896</v>
      </c>
      <c r="Y363" s="161">
        <v>0</v>
      </c>
      <c r="Z363" s="161">
        <v>0</v>
      </c>
      <c r="AA363" s="161">
        <v>0</v>
      </c>
      <c r="AB363" s="161">
        <v>0</v>
      </c>
      <c r="AC363" s="161">
        <v>0</v>
      </c>
      <c r="AD363" s="161">
        <v>0</v>
      </c>
      <c r="AE363" s="161" t="s">
        <v>216</v>
      </c>
      <c r="AF363" s="161">
        <v>0</v>
      </c>
      <c r="AG363" s="161">
        <v>2.03252536330321E-2</v>
      </c>
      <c r="AH363" s="161">
        <v>0</v>
      </c>
      <c r="AI363" s="161">
        <v>1.11022302462516E-16</v>
      </c>
      <c r="AJ363" s="161">
        <v>5.4577399236139398E-2</v>
      </c>
      <c r="AK363" s="161">
        <v>1.18777264175484E-2</v>
      </c>
      <c r="AL363" s="161">
        <v>4.3568644424815298E-2</v>
      </c>
      <c r="AM363" s="161">
        <v>0</v>
      </c>
      <c r="AN363" s="161">
        <v>0</v>
      </c>
      <c r="AO363" s="161">
        <v>0</v>
      </c>
      <c r="AP363" s="161">
        <v>0</v>
      </c>
      <c r="AQ363" s="161">
        <v>1.11022302462516E-16</v>
      </c>
      <c r="AR363" s="161">
        <v>0</v>
      </c>
      <c r="AS363" s="161">
        <v>0</v>
      </c>
      <c r="AT363" s="161">
        <v>2.80012691510919E-4</v>
      </c>
      <c r="AU363" s="161">
        <v>3.35471976844815E-2</v>
      </c>
      <c r="AV363" s="161">
        <v>0</v>
      </c>
      <c r="AW363" s="161">
        <v>0</v>
      </c>
      <c r="AX363" s="161">
        <v>0</v>
      </c>
      <c r="AY363" s="161">
        <v>0</v>
      </c>
      <c r="AZ363" s="161">
        <v>1.11022302462516E-16</v>
      </c>
      <c r="BA363" s="161">
        <v>0</v>
      </c>
      <c r="BB363" s="161">
        <v>1.11022302462516E-16</v>
      </c>
      <c r="BC363" s="161">
        <v>7.6746844038248496E-3</v>
      </c>
      <c r="BD363" s="161">
        <v>2.0807833524005601E-2</v>
      </c>
      <c r="BE363" s="161">
        <v>0</v>
      </c>
      <c r="BF363" s="161">
        <v>0</v>
      </c>
      <c r="BG363" s="161">
        <v>0</v>
      </c>
      <c r="BH363" s="161">
        <v>0</v>
      </c>
      <c r="BI363" s="161">
        <v>0</v>
      </c>
      <c r="BJ363" s="161">
        <v>0</v>
      </c>
      <c r="BK363" s="161">
        <v>0.11059416415791901</v>
      </c>
      <c r="BL363" s="161">
        <v>9.2737598905388199E-2</v>
      </c>
      <c r="BM363" s="161">
        <v>1.11022302462516E-16</v>
      </c>
      <c r="BN363" s="161">
        <v>5.5273682666212499E-2</v>
      </c>
      <c r="BO363" s="161">
        <v>1.11022302462516E-16</v>
      </c>
      <c r="BP363" s="161">
        <v>0</v>
      </c>
      <c r="BQ363" s="161">
        <v>1.24355486529349E-2</v>
      </c>
      <c r="BR363" s="161">
        <v>0</v>
      </c>
      <c r="BS363" s="161">
        <v>0</v>
      </c>
      <c r="BT363" s="161">
        <v>2.0925452211090299E-2</v>
      </c>
    </row>
    <row r="364" spans="1:72" hidden="1">
      <c r="A364" s="99" t="s">
        <v>577</v>
      </c>
      <c r="B364" s="99" t="s">
        <v>578</v>
      </c>
      <c r="C364" s="98" t="s">
        <v>625</v>
      </c>
      <c r="D364" s="100" t="s">
        <v>626</v>
      </c>
      <c r="E364" s="98" t="s">
        <v>613</v>
      </c>
      <c r="F364" s="98" t="s">
        <v>614</v>
      </c>
      <c r="G364" s="161">
        <v>0</v>
      </c>
      <c r="H364" s="161">
        <v>9.9548381923305104E-2</v>
      </c>
      <c r="I364" s="161">
        <v>0</v>
      </c>
      <c r="J364" s="161">
        <v>2.87051164742387E-2</v>
      </c>
      <c r="K364" s="161">
        <v>2.06980519484781E-2</v>
      </c>
      <c r="L364" s="161">
        <v>1.11022302462516E-16</v>
      </c>
      <c r="M364" s="161">
        <v>1.30614126713602E-2</v>
      </c>
      <c r="N364" s="161">
        <v>0</v>
      </c>
      <c r="O364" s="161">
        <v>2.0654528559894001E-2</v>
      </c>
      <c r="P364" s="161">
        <v>1.11022302462516E-16</v>
      </c>
      <c r="Q364" s="161">
        <v>0.16358696947226001</v>
      </c>
      <c r="R364" s="161">
        <v>6.5685891733245801E-3</v>
      </c>
      <c r="S364" s="161">
        <v>0</v>
      </c>
      <c r="T364" s="161">
        <v>2.61437908513244E-2</v>
      </c>
      <c r="U364" s="161">
        <v>3.14788910068938E-2</v>
      </c>
      <c r="V364" s="161">
        <v>0.24286214107790099</v>
      </c>
      <c r="W364" s="161">
        <v>1.3656346087006299E-3</v>
      </c>
      <c r="X364" s="161">
        <v>0</v>
      </c>
      <c r="Y364" s="161">
        <v>0</v>
      </c>
      <c r="Z364" s="161">
        <v>0</v>
      </c>
      <c r="AA364" s="161">
        <v>0</v>
      </c>
      <c r="AB364" s="161">
        <v>0</v>
      </c>
      <c r="AC364" s="161">
        <v>0</v>
      </c>
      <c r="AD364" s="161">
        <v>0</v>
      </c>
      <c r="AE364" s="161" t="s">
        <v>216</v>
      </c>
      <c r="AF364" s="161">
        <v>5.5304323330535102E-2</v>
      </c>
      <c r="AG364" s="161">
        <v>9.1348633621435096E-3</v>
      </c>
      <c r="AH364" s="161">
        <v>0</v>
      </c>
      <c r="AI364" s="161">
        <v>1.11022302462516E-16</v>
      </c>
      <c r="AJ364" s="161">
        <v>2.56386193849409E-2</v>
      </c>
      <c r="AK364" s="161">
        <v>5.4398259323978296E-3</v>
      </c>
      <c r="AL364" s="161">
        <v>0</v>
      </c>
      <c r="AM364" s="161">
        <v>0</v>
      </c>
      <c r="AN364" s="161">
        <v>1.5101661681182601E-2</v>
      </c>
      <c r="AO364" s="161">
        <v>2.0841767215491101E-2</v>
      </c>
      <c r="AP364" s="161">
        <v>0</v>
      </c>
      <c r="AQ364" s="161">
        <v>1.11022302462516E-16</v>
      </c>
      <c r="AR364" s="161">
        <v>1.0913981278419801E-2</v>
      </c>
      <c r="AS364" s="161">
        <v>9.7074572904947698E-3</v>
      </c>
      <c r="AT364" s="161">
        <v>0</v>
      </c>
      <c r="AU364" s="161">
        <v>6.0016331993190203E-2</v>
      </c>
      <c r="AV364" s="161">
        <v>0</v>
      </c>
      <c r="AW364" s="161">
        <v>0</v>
      </c>
      <c r="AX364" s="161">
        <v>2.69005723695355E-2</v>
      </c>
      <c r="AY364" s="161">
        <v>0</v>
      </c>
      <c r="AZ364" s="161">
        <v>1.11022302462516E-16</v>
      </c>
      <c r="BA364" s="161">
        <v>0</v>
      </c>
      <c r="BB364" s="161">
        <v>2.56155910832504E-2</v>
      </c>
      <c r="BC364" s="161">
        <v>1.11022302462516E-16</v>
      </c>
      <c r="BD364" s="161">
        <v>0</v>
      </c>
      <c r="BE364" s="161">
        <v>3.0379274998671098E-2</v>
      </c>
      <c r="BF364" s="161">
        <v>0</v>
      </c>
      <c r="BG364" s="161">
        <v>0</v>
      </c>
      <c r="BH364" s="161">
        <v>0</v>
      </c>
      <c r="BI364" s="161">
        <v>3.5762279367218701E-2</v>
      </c>
      <c r="BJ364" s="161">
        <v>0</v>
      </c>
      <c r="BK364" s="161">
        <v>0</v>
      </c>
      <c r="BL364" s="161">
        <v>0</v>
      </c>
      <c r="BM364" s="161">
        <v>2.8287178263757901E-2</v>
      </c>
      <c r="BN364" s="161">
        <v>0.104399340668311</v>
      </c>
      <c r="BO364" s="161">
        <v>1.11022302462516E-16</v>
      </c>
      <c r="BP364" s="161">
        <v>0</v>
      </c>
      <c r="BQ364" s="161">
        <v>0</v>
      </c>
      <c r="BR364" s="161">
        <v>0</v>
      </c>
      <c r="BS364" s="161">
        <v>0</v>
      </c>
      <c r="BT364" s="161">
        <v>8.8455073645138504E-3</v>
      </c>
    </row>
    <row r="365" spans="1:72" hidden="1">
      <c r="A365" s="99" t="s">
        <v>577</v>
      </c>
      <c r="B365" s="99" t="s">
        <v>578</v>
      </c>
      <c r="C365" s="98" t="s">
        <v>625</v>
      </c>
      <c r="D365" s="100" t="s">
        <v>626</v>
      </c>
      <c r="E365" s="98" t="s">
        <v>225</v>
      </c>
      <c r="F365" s="98" t="s">
        <v>362</v>
      </c>
      <c r="G365" s="161">
        <v>0.19582011054336301</v>
      </c>
      <c r="H365" s="161">
        <v>2.3727719543966E-3</v>
      </c>
      <c r="I365" s="161">
        <v>5.7981883283953102E-4</v>
      </c>
      <c r="J365" s="161">
        <v>1.86711351904949E-2</v>
      </c>
      <c r="K365" s="161">
        <v>8.8034361466896902E-2</v>
      </c>
      <c r="L365" s="161">
        <v>3.8835397909268703E-2</v>
      </c>
      <c r="M365" s="161">
        <v>0</v>
      </c>
      <c r="N365" s="161">
        <v>0</v>
      </c>
      <c r="O365" s="161">
        <v>0</v>
      </c>
      <c r="P365" s="161">
        <v>2.00644590982402E-2</v>
      </c>
      <c r="Q365" s="161">
        <v>0.13868531254304201</v>
      </c>
      <c r="R365" s="161">
        <v>0.102465978932045</v>
      </c>
      <c r="S365" s="161">
        <v>3.2892668746357698E-2</v>
      </c>
      <c r="T365" s="161">
        <v>4.4934640512555801E-2</v>
      </c>
      <c r="U365" s="161">
        <v>5.5368877847843501E-2</v>
      </c>
      <c r="V365" s="161">
        <v>0</v>
      </c>
      <c r="W365" s="161">
        <v>0</v>
      </c>
      <c r="X365" s="161">
        <v>0</v>
      </c>
      <c r="Y365" s="161">
        <v>0</v>
      </c>
      <c r="Z365" s="161">
        <v>0</v>
      </c>
      <c r="AA365" s="161">
        <v>0</v>
      </c>
      <c r="AB365" s="161">
        <v>0</v>
      </c>
      <c r="AC365" s="161">
        <v>0</v>
      </c>
      <c r="AD365" s="161">
        <v>0</v>
      </c>
      <c r="AE365" s="161" t="s">
        <v>216</v>
      </c>
      <c r="AF365" s="161">
        <v>0.16591296999160501</v>
      </c>
      <c r="AG365" s="161">
        <v>1.37811694112819E-2</v>
      </c>
      <c r="AH365" s="161">
        <v>0</v>
      </c>
      <c r="AI365" s="161">
        <v>1.11022302462516E-16</v>
      </c>
      <c r="AJ365" s="161">
        <v>1.5237504952828799E-2</v>
      </c>
      <c r="AK365" s="161">
        <v>0</v>
      </c>
      <c r="AL365" s="161">
        <v>4.3568644424815298E-2</v>
      </c>
      <c r="AM365" s="161">
        <v>0</v>
      </c>
      <c r="AN365" s="161">
        <v>1.3971595984508801E-2</v>
      </c>
      <c r="AO365" s="161">
        <v>1.0420883607745599E-2</v>
      </c>
      <c r="AP365" s="161">
        <v>2.8783144968270599E-2</v>
      </c>
      <c r="AQ365" s="161">
        <v>1.11022302462516E-16</v>
      </c>
      <c r="AR365" s="161">
        <v>0</v>
      </c>
      <c r="AS365" s="161">
        <v>9.1100198292831003E-2</v>
      </c>
      <c r="AT365" s="161">
        <v>5.6002538302183801E-4</v>
      </c>
      <c r="AU365" s="161">
        <v>4.64776644179334E-3</v>
      </c>
      <c r="AV365" s="161">
        <v>4.4680844771028599E-2</v>
      </c>
      <c r="AW365" s="161">
        <v>5.8350935457627602E-2</v>
      </c>
      <c r="AX365" s="161">
        <v>0</v>
      </c>
      <c r="AY365" s="161">
        <v>0</v>
      </c>
      <c r="AZ365" s="161">
        <v>1.11022302462516E-16</v>
      </c>
      <c r="BA365" s="161">
        <v>0</v>
      </c>
      <c r="BB365" s="161">
        <v>1.11022302462516E-16</v>
      </c>
      <c r="BC365" s="161">
        <v>1.78745944572405E-2</v>
      </c>
      <c r="BD365" s="161">
        <v>0</v>
      </c>
      <c r="BE365" s="161">
        <v>0</v>
      </c>
      <c r="BF365" s="161">
        <v>0</v>
      </c>
      <c r="BG365" s="161">
        <v>0</v>
      </c>
      <c r="BH365" s="161">
        <v>4.3670205891678103E-2</v>
      </c>
      <c r="BI365" s="161">
        <v>0</v>
      </c>
      <c r="BJ365" s="161">
        <v>0.10768793073393899</v>
      </c>
      <c r="BK365" s="161">
        <v>0.11200458937473801</v>
      </c>
      <c r="BL365" s="161">
        <v>0</v>
      </c>
      <c r="BM365" s="161">
        <v>2.2250247479313302E-2</v>
      </c>
      <c r="BN365" s="161">
        <v>4.2954002082594901E-2</v>
      </c>
      <c r="BO365" s="161">
        <v>0.31664148094980499</v>
      </c>
      <c r="BP365" s="161">
        <v>5.7951001853434103E-2</v>
      </c>
      <c r="BQ365" s="161">
        <v>0.11762875131992399</v>
      </c>
      <c r="BR365" s="161">
        <v>0</v>
      </c>
      <c r="BS365" s="161">
        <v>5.67564183208739E-2</v>
      </c>
      <c r="BT365" s="161">
        <v>2.48801418142697E-3</v>
      </c>
    </row>
    <row r="366" spans="1:72" hidden="1">
      <c r="A366" s="99" t="s">
        <v>577</v>
      </c>
      <c r="B366" s="99" t="s">
        <v>578</v>
      </c>
      <c r="C366" s="98" t="s">
        <v>625</v>
      </c>
      <c r="D366" s="100" t="s">
        <v>626</v>
      </c>
      <c r="E366" s="98" t="s">
        <v>227</v>
      </c>
      <c r="F366" s="98" t="s">
        <v>338</v>
      </c>
      <c r="G366" s="161">
        <v>0</v>
      </c>
      <c r="H366" s="161">
        <v>1.11022302462516E-16</v>
      </c>
      <c r="I366" s="161">
        <v>0</v>
      </c>
      <c r="J366" s="161">
        <v>0</v>
      </c>
      <c r="K366" s="161">
        <v>4.4017180733448402E-2</v>
      </c>
      <c r="L366" s="161">
        <v>1.11022302462516E-16</v>
      </c>
      <c r="M366" s="161">
        <v>4.5934630178018E-2</v>
      </c>
      <c r="N366" s="161">
        <v>0</v>
      </c>
      <c r="O366" s="161">
        <v>0</v>
      </c>
      <c r="P366" s="161">
        <v>1.11022302462516E-16</v>
      </c>
      <c r="Q366" s="161">
        <v>0</v>
      </c>
      <c r="R366" s="161">
        <v>0</v>
      </c>
      <c r="S366" s="161">
        <v>1.43967252807736E-2</v>
      </c>
      <c r="T366" s="161">
        <v>0</v>
      </c>
      <c r="U366" s="161">
        <v>0</v>
      </c>
      <c r="V366" s="161">
        <v>0</v>
      </c>
      <c r="W366" s="161">
        <v>0</v>
      </c>
      <c r="X366" s="161">
        <v>0</v>
      </c>
      <c r="Y366" s="161">
        <v>0</v>
      </c>
      <c r="Z366" s="161">
        <v>0</v>
      </c>
      <c r="AA366" s="161">
        <v>0</v>
      </c>
      <c r="AB366" s="161">
        <v>0</v>
      </c>
      <c r="AC366" s="161">
        <v>0</v>
      </c>
      <c r="AD366" s="161">
        <v>0</v>
      </c>
      <c r="AE366" s="161" t="s">
        <v>216</v>
      </c>
      <c r="AF366" s="161">
        <v>0</v>
      </c>
      <c r="AG366" s="161">
        <v>2.5940113027272199E-2</v>
      </c>
      <c r="AH366" s="161">
        <v>0</v>
      </c>
      <c r="AI366" s="161">
        <v>1.11022302462516E-16</v>
      </c>
      <c r="AJ366" s="161">
        <v>5.04545558300878E-3</v>
      </c>
      <c r="AK366" s="161">
        <v>0</v>
      </c>
      <c r="AL366" s="161">
        <v>0</v>
      </c>
      <c r="AM366" s="161">
        <v>0</v>
      </c>
      <c r="AN366" s="161">
        <v>1.1370780494755499E-2</v>
      </c>
      <c r="AO366" s="161">
        <v>0</v>
      </c>
      <c r="AP366" s="161">
        <v>2.0562076300784601E-2</v>
      </c>
      <c r="AQ366" s="161">
        <v>1.11022302462516E-16</v>
      </c>
      <c r="AR366" s="161">
        <v>0</v>
      </c>
      <c r="AS366" s="161">
        <v>0</v>
      </c>
      <c r="AT366" s="161">
        <v>0</v>
      </c>
      <c r="AU366" s="161">
        <v>1.11022302462516E-16</v>
      </c>
      <c r="AV366" s="161">
        <v>0</v>
      </c>
      <c r="AW366" s="161">
        <v>0</v>
      </c>
      <c r="AX366" s="161">
        <v>9.3792625813970604E-2</v>
      </c>
      <c r="AY366" s="161">
        <v>0</v>
      </c>
      <c r="AZ366" s="161">
        <v>1.11022302462516E-16</v>
      </c>
      <c r="BA366" s="161">
        <v>0</v>
      </c>
      <c r="BB366" s="161">
        <v>1.11022302462516E-16</v>
      </c>
      <c r="BC366" s="161">
        <v>1.11022302462516E-16</v>
      </c>
      <c r="BD366" s="161">
        <v>0</v>
      </c>
      <c r="BE366" s="161">
        <v>0</v>
      </c>
      <c r="BF366" s="161">
        <v>0</v>
      </c>
      <c r="BG366" s="161">
        <v>0.113195073946421</v>
      </c>
      <c r="BH366" s="161">
        <v>2.2116900510200901E-2</v>
      </c>
      <c r="BI366" s="161">
        <v>0</v>
      </c>
      <c r="BJ366" s="161">
        <v>0</v>
      </c>
      <c r="BK366" s="161">
        <v>0</v>
      </c>
      <c r="BL366" s="161">
        <v>0</v>
      </c>
      <c r="BM366" s="161">
        <v>1.11022302462516E-16</v>
      </c>
      <c r="BN366" s="161">
        <v>0</v>
      </c>
      <c r="BO366" s="161">
        <v>1.11022302462516E-16</v>
      </c>
      <c r="BP366" s="161">
        <v>3.4762406152457702E-2</v>
      </c>
      <c r="BQ366" s="161">
        <v>0</v>
      </c>
      <c r="BR366" s="161">
        <v>0</v>
      </c>
      <c r="BS366" s="161">
        <v>5.67564183208739E-2</v>
      </c>
      <c r="BT366" s="161">
        <v>0</v>
      </c>
    </row>
    <row r="367" spans="1:72" hidden="1">
      <c r="A367" s="99" t="s">
        <v>577</v>
      </c>
      <c r="B367" s="99" t="s">
        <v>578</v>
      </c>
      <c r="C367" s="98" t="s">
        <v>627</v>
      </c>
      <c r="D367" s="100" t="s">
        <v>628</v>
      </c>
      <c r="E367" s="98" t="s">
        <v>336</v>
      </c>
      <c r="F367" s="98" t="s">
        <v>337</v>
      </c>
      <c r="G367" s="161">
        <v>0.94640063588173695</v>
      </c>
      <c r="H367" s="161">
        <v>0.88803068805373198</v>
      </c>
      <c r="I367" s="161">
        <v>0.85404172960804303</v>
      </c>
      <c r="J367" s="161">
        <v>0.88243601492294699</v>
      </c>
      <c r="K367" s="161">
        <v>0.88073498023318197</v>
      </c>
      <c r="L367" s="161">
        <v>0.94429759486335096</v>
      </c>
      <c r="M367" s="161">
        <v>0.98589323529679096</v>
      </c>
      <c r="N367" s="161">
        <v>0.98973607037997002</v>
      </c>
      <c r="O367" s="161">
        <v>0.98528108186822605</v>
      </c>
      <c r="P367" s="161">
        <v>0.95277446030370605</v>
      </c>
      <c r="Q367" s="161">
        <v>0.91906262664468197</v>
      </c>
      <c r="R367" s="161">
        <v>0.93437420487894096</v>
      </c>
      <c r="S367" s="161">
        <v>0.83774942641372796</v>
      </c>
      <c r="T367" s="161">
        <v>0.98238771860445595</v>
      </c>
      <c r="U367" s="161">
        <v>0.95972614710543003</v>
      </c>
      <c r="V367" s="161">
        <v>0.83782481833684797</v>
      </c>
      <c r="W367" s="161">
        <v>0.97887069707499996</v>
      </c>
      <c r="X367" s="161">
        <v>0.96239534290366702</v>
      </c>
      <c r="Y367" s="161">
        <v>0.89162559865346502</v>
      </c>
      <c r="Z367" s="161">
        <v>0.96825884131144602</v>
      </c>
      <c r="AA367" s="161">
        <v>0.97238018803558102</v>
      </c>
      <c r="AB367" s="161">
        <v>0.98514039324592395</v>
      </c>
      <c r="AC367" s="161">
        <v>1</v>
      </c>
      <c r="AD367" s="161">
        <v>0.89698841498653403</v>
      </c>
      <c r="AE367" s="161">
        <v>0.96226387371531796</v>
      </c>
      <c r="AF367" s="161">
        <v>0.95092296947043997</v>
      </c>
      <c r="AG367" s="161">
        <v>0.69270358371296303</v>
      </c>
      <c r="AH367" s="161">
        <v>0.99872759872683703</v>
      </c>
      <c r="AI367" s="161">
        <v>0.99352146295364596</v>
      </c>
      <c r="AJ367" s="161">
        <v>0.89720970667302702</v>
      </c>
      <c r="AK367" s="161">
        <v>0.99696355088203803</v>
      </c>
      <c r="AL367" s="161">
        <v>1</v>
      </c>
      <c r="AM367" s="161">
        <v>0.95105524756675197</v>
      </c>
      <c r="AN367" s="161">
        <v>0.96370198569576304</v>
      </c>
      <c r="AO367" s="161">
        <v>0.94347739986281998</v>
      </c>
      <c r="AP367" s="161">
        <v>0.94337045795272301</v>
      </c>
      <c r="AQ367" s="161">
        <v>0.973225263682724</v>
      </c>
      <c r="AR367" s="161">
        <v>0.96300447824327196</v>
      </c>
      <c r="AS367" s="161">
        <v>0.88118291965233897</v>
      </c>
      <c r="AT367" s="161">
        <v>0.77275223477434796</v>
      </c>
      <c r="AU367" s="161">
        <v>0.89157739655440005</v>
      </c>
      <c r="AV367" s="161">
        <v>0.81432236732066698</v>
      </c>
      <c r="AW367" s="161">
        <v>0.95168884483777205</v>
      </c>
      <c r="AX367" s="161">
        <v>0.75710257876201903</v>
      </c>
      <c r="AY367" s="161">
        <v>0.98222750533695502</v>
      </c>
      <c r="AZ367" s="161">
        <v>0.95069540635018202</v>
      </c>
      <c r="BA367" s="161">
        <v>0.97470556682189402</v>
      </c>
      <c r="BB367" s="161">
        <v>0.85693368592268104</v>
      </c>
      <c r="BC367" s="161">
        <v>0.94063824816530806</v>
      </c>
      <c r="BD367" s="161">
        <v>0.99456087026443596</v>
      </c>
      <c r="BE367" s="161">
        <v>0.98953033268251001</v>
      </c>
      <c r="BF367" s="161">
        <v>0.98936403508773796</v>
      </c>
      <c r="BG367" s="161">
        <v>0.96710430867160302</v>
      </c>
      <c r="BH367" s="161">
        <v>0.931355551005558</v>
      </c>
      <c r="BI367" s="161">
        <v>0.89838172715946596</v>
      </c>
      <c r="BJ367" s="161">
        <v>0.93921058919792599</v>
      </c>
      <c r="BK367" s="161">
        <v>0.91144959871770503</v>
      </c>
      <c r="BL367" s="161">
        <v>0.94149245335800102</v>
      </c>
      <c r="BM367" s="161">
        <v>0.97350980034296997</v>
      </c>
      <c r="BN367" s="161">
        <v>0.98242848465728805</v>
      </c>
      <c r="BO367" s="161">
        <v>0.95941933883189301</v>
      </c>
      <c r="BP367" s="161">
        <v>0.94517606367340901</v>
      </c>
      <c r="BQ367" s="161">
        <v>0.94405320048480601</v>
      </c>
      <c r="BR367" s="161">
        <v>0.95673633000904501</v>
      </c>
      <c r="BS367" s="161">
        <v>0.89173826334942097</v>
      </c>
      <c r="BT367" s="161">
        <v>0.94205647121974501</v>
      </c>
    </row>
    <row r="368" spans="1:72" hidden="1">
      <c r="A368" s="99" t="s">
        <v>577</v>
      </c>
      <c r="B368" s="99" t="s">
        <v>578</v>
      </c>
      <c r="C368" s="98" t="s">
        <v>627</v>
      </c>
      <c r="D368" s="100" t="s">
        <v>628</v>
      </c>
      <c r="E368" s="98" t="s">
        <v>227</v>
      </c>
      <c r="F368" s="98" t="s">
        <v>338</v>
      </c>
      <c r="G368" s="161" t="s">
        <v>216</v>
      </c>
      <c r="H368" s="161">
        <v>8.88560559839985E-3</v>
      </c>
      <c r="I368" s="161" t="s">
        <v>216</v>
      </c>
      <c r="J368" s="161">
        <v>3.3149838116569803E-2</v>
      </c>
      <c r="K368" s="161" t="s">
        <v>216</v>
      </c>
      <c r="L368" s="161" t="s">
        <v>216</v>
      </c>
      <c r="M368" s="161">
        <v>3.4823070751067902E-3</v>
      </c>
      <c r="N368" s="161">
        <v>1.02639296200304E-2</v>
      </c>
      <c r="O368" s="161" t="s">
        <v>216</v>
      </c>
      <c r="P368" s="161" t="s">
        <v>216</v>
      </c>
      <c r="Q368" s="161">
        <v>2.672831950711E-2</v>
      </c>
      <c r="R368" s="161">
        <v>1.12342174506794E-2</v>
      </c>
      <c r="S368" s="161">
        <v>3.5665695069494801E-3</v>
      </c>
      <c r="T368" s="161" t="s">
        <v>216</v>
      </c>
      <c r="U368" s="161" t="s">
        <v>216</v>
      </c>
      <c r="V368" s="161">
        <v>2.3473487821352401E-2</v>
      </c>
      <c r="W368" s="161">
        <v>6.7599420246014204E-4</v>
      </c>
      <c r="X368" s="161" t="s">
        <v>216</v>
      </c>
      <c r="Y368" s="161">
        <v>1.5470169547325101E-2</v>
      </c>
      <c r="Z368" s="161" t="s">
        <v>216</v>
      </c>
      <c r="AA368" s="161">
        <v>7.7849117173151702E-3</v>
      </c>
      <c r="AB368" s="161">
        <v>9.1999658455734906E-3</v>
      </c>
      <c r="AC368" s="161" t="s">
        <v>216</v>
      </c>
      <c r="AD368" s="161">
        <v>5.6666455156465297E-2</v>
      </c>
      <c r="AE368" s="161" t="s">
        <v>216</v>
      </c>
      <c r="AF368" s="161">
        <v>1.0055316252738301E-2</v>
      </c>
      <c r="AG368" s="161">
        <v>1.5409610837292699E-2</v>
      </c>
      <c r="AH368" s="161" t="s">
        <v>216</v>
      </c>
      <c r="AI368" s="161" t="s">
        <v>216</v>
      </c>
      <c r="AJ368" s="161">
        <v>5.3730603991061603E-2</v>
      </c>
      <c r="AK368" s="161" t="s">
        <v>216</v>
      </c>
      <c r="AL368" s="161" t="s">
        <v>216</v>
      </c>
      <c r="AM368" s="161" t="s">
        <v>216</v>
      </c>
      <c r="AN368" s="161" t="s">
        <v>216</v>
      </c>
      <c r="AO368" s="161">
        <v>3.6509994022261301E-2</v>
      </c>
      <c r="AP368" s="161">
        <v>5.88142634248445E-3</v>
      </c>
      <c r="AQ368" s="161">
        <v>6.9779422470248702E-3</v>
      </c>
      <c r="AR368" s="161" t="s">
        <v>216</v>
      </c>
      <c r="AS368" s="161">
        <v>3.8157782414007702E-3</v>
      </c>
      <c r="AT368" s="161">
        <v>8.9829284345289192E-3</v>
      </c>
      <c r="AU368" s="161">
        <v>4.6498324884150302E-2</v>
      </c>
      <c r="AV368" s="161" t="s">
        <v>216</v>
      </c>
      <c r="AW368" s="161" t="s">
        <v>216</v>
      </c>
      <c r="AX368" s="161" t="s">
        <v>216</v>
      </c>
      <c r="AY368" s="161" t="s">
        <v>216</v>
      </c>
      <c r="AZ368" s="161">
        <v>6.4011677641059904E-3</v>
      </c>
      <c r="BA368" s="161">
        <v>2.5294433178105698E-2</v>
      </c>
      <c r="BB368" s="161">
        <v>3.898463571803E-2</v>
      </c>
      <c r="BC368" s="161">
        <v>2.2459741254173401E-3</v>
      </c>
      <c r="BD368" s="161" t="s">
        <v>216</v>
      </c>
      <c r="BE368" s="161">
        <v>7.1102413562787199E-3</v>
      </c>
      <c r="BF368" s="161">
        <v>1.06359649122617E-2</v>
      </c>
      <c r="BG368" s="161">
        <v>1.6633350616723501E-4</v>
      </c>
      <c r="BH368" s="161" t="s">
        <v>216</v>
      </c>
      <c r="BI368" s="161">
        <v>5.7677857682125104E-4</v>
      </c>
      <c r="BJ368" s="161" t="s">
        <v>216</v>
      </c>
      <c r="BK368" s="161">
        <v>5.73098295518482E-3</v>
      </c>
      <c r="BL368" s="161" t="s">
        <v>216</v>
      </c>
      <c r="BM368" s="161">
        <v>3.1341864306438699E-4</v>
      </c>
      <c r="BN368" s="161" t="s">
        <v>216</v>
      </c>
      <c r="BO368" s="161" t="s">
        <v>216</v>
      </c>
      <c r="BP368" s="161">
        <v>6.6187506634186096E-3</v>
      </c>
      <c r="BQ368" s="161">
        <v>8.6843802465401895E-3</v>
      </c>
      <c r="BR368" s="161" t="s">
        <v>216</v>
      </c>
      <c r="BS368" s="161" t="s">
        <v>216</v>
      </c>
      <c r="BT368" s="161">
        <v>1.47154139859779E-2</v>
      </c>
    </row>
    <row r="369" spans="1:72" hidden="1">
      <c r="A369" s="99" t="s">
        <v>577</v>
      </c>
      <c r="B369" s="99" t="s">
        <v>578</v>
      </c>
      <c r="C369" s="98" t="s">
        <v>627</v>
      </c>
      <c r="D369" s="100" t="s">
        <v>628</v>
      </c>
      <c r="E369" s="98" t="s">
        <v>339</v>
      </c>
      <c r="F369" s="98" t="s">
        <v>340</v>
      </c>
      <c r="G369" s="161">
        <v>5.3599364118262799E-2</v>
      </c>
      <c r="H369" s="161">
        <v>0.103083706347868</v>
      </c>
      <c r="I369" s="161">
        <v>0.145958270391957</v>
      </c>
      <c r="J369" s="161">
        <v>8.4414146960482897E-2</v>
      </c>
      <c r="K369" s="161">
        <v>0.119265019766818</v>
      </c>
      <c r="L369" s="161">
        <v>5.5702405136649299E-2</v>
      </c>
      <c r="M369" s="161">
        <v>1.06244576281018E-2</v>
      </c>
      <c r="N369" s="161" t="s">
        <v>216</v>
      </c>
      <c r="O369" s="161">
        <v>1.47189181317736E-2</v>
      </c>
      <c r="P369" s="161">
        <v>4.7225539696294297E-2</v>
      </c>
      <c r="Q369" s="161">
        <v>5.4209053848208198E-2</v>
      </c>
      <c r="R369" s="161">
        <v>5.4391577670379901E-2</v>
      </c>
      <c r="S369" s="161">
        <v>0.15868400407932201</v>
      </c>
      <c r="T369" s="161">
        <v>1.7612281395544299E-2</v>
      </c>
      <c r="U369" s="161">
        <v>4.0273852894569702E-2</v>
      </c>
      <c r="V369" s="161">
        <v>0.13870169384180001</v>
      </c>
      <c r="W369" s="161">
        <v>2.0453308722540298E-2</v>
      </c>
      <c r="X369" s="161">
        <v>3.7604657096333198E-2</v>
      </c>
      <c r="Y369" s="161">
        <v>9.2904231799210299E-2</v>
      </c>
      <c r="Z369" s="161">
        <v>3.1741158688554101E-2</v>
      </c>
      <c r="AA369" s="161">
        <v>1.98349002471035E-2</v>
      </c>
      <c r="AB369" s="161">
        <v>5.6596409085022201E-3</v>
      </c>
      <c r="AC369" s="161" t="s">
        <v>216</v>
      </c>
      <c r="AD369" s="161">
        <v>4.6345129857000303E-2</v>
      </c>
      <c r="AE369" s="161">
        <v>3.7736126284682397E-2</v>
      </c>
      <c r="AF369" s="161">
        <v>3.9021714276822099E-2</v>
      </c>
      <c r="AG369" s="161">
        <v>0.29188680544974399</v>
      </c>
      <c r="AH369" s="161">
        <v>1.2724012731632299E-3</v>
      </c>
      <c r="AI369" s="161">
        <v>6.4785370463538803E-3</v>
      </c>
      <c r="AJ369" s="161">
        <v>4.9059689335910997E-2</v>
      </c>
      <c r="AK369" s="161">
        <v>3.0364491179625001E-3</v>
      </c>
      <c r="AL369" s="161" t="s">
        <v>216</v>
      </c>
      <c r="AM369" s="161">
        <v>4.8944752433248397E-2</v>
      </c>
      <c r="AN369" s="161">
        <v>3.6298014304237201E-2</v>
      </c>
      <c r="AO369" s="161">
        <v>2.00126061149189E-2</v>
      </c>
      <c r="AP369" s="161">
        <v>5.0748115704792297E-2</v>
      </c>
      <c r="AQ369" s="161">
        <v>1.9796794070250801E-2</v>
      </c>
      <c r="AR369" s="161">
        <v>3.6995521756728197E-2</v>
      </c>
      <c r="AS369" s="161">
        <v>0.115001302106261</v>
      </c>
      <c r="AT369" s="161">
        <v>0.21826483679112299</v>
      </c>
      <c r="AU369" s="161">
        <v>6.1924278561449601E-2</v>
      </c>
      <c r="AV369" s="161">
        <v>0.18567763267933299</v>
      </c>
      <c r="AW369" s="161">
        <v>4.8311155162228003E-2</v>
      </c>
      <c r="AX369" s="161">
        <v>0.242897421237981</v>
      </c>
      <c r="AY369" s="161">
        <v>1.77724946630455E-2</v>
      </c>
      <c r="AZ369" s="161">
        <v>4.2903425885711499E-2</v>
      </c>
      <c r="BA369" s="161" t="s">
        <v>216</v>
      </c>
      <c r="BB369" s="161">
        <v>0.104081678359289</v>
      </c>
      <c r="BC369" s="161">
        <v>5.7115777709274201E-2</v>
      </c>
      <c r="BD369" s="161">
        <v>5.43912973556448E-3</v>
      </c>
      <c r="BE369" s="161">
        <v>3.3594259612116399E-3</v>
      </c>
      <c r="BF369" s="161" t="s">
        <v>216</v>
      </c>
      <c r="BG369" s="161">
        <v>3.272935782223E-2</v>
      </c>
      <c r="BH369" s="161">
        <v>6.8644448994442206E-2</v>
      </c>
      <c r="BI369" s="161">
        <v>0.10104149426371301</v>
      </c>
      <c r="BJ369" s="161">
        <v>6.0789410802074298E-2</v>
      </c>
      <c r="BK369" s="161">
        <v>8.2819418327110497E-2</v>
      </c>
      <c r="BL369" s="161">
        <v>5.85075466419991E-2</v>
      </c>
      <c r="BM369" s="161">
        <v>2.6176781013965401E-2</v>
      </c>
      <c r="BN369" s="161">
        <v>1.7571515342712101E-2</v>
      </c>
      <c r="BO369" s="161">
        <v>4.0580661168106998E-2</v>
      </c>
      <c r="BP369" s="161">
        <v>4.8205185663172799E-2</v>
      </c>
      <c r="BQ369" s="161">
        <v>4.7262419268654002E-2</v>
      </c>
      <c r="BR369" s="161">
        <v>4.3263669990955302E-2</v>
      </c>
      <c r="BS369" s="161">
        <v>0.108261736650579</v>
      </c>
      <c r="BT369" s="161">
        <v>4.3228114794277302E-2</v>
      </c>
    </row>
    <row r="370" spans="1:72" hidden="1">
      <c r="A370" s="99" t="s">
        <v>577</v>
      </c>
      <c r="B370" s="99" t="s">
        <v>578</v>
      </c>
      <c r="C370" s="98" t="s">
        <v>629</v>
      </c>
      <c r="D370" s="100" t="s">
        <v>630</v>
      </c>
      <c r="E370" s="98" t="s">
        <v>631</v>
      </c>
      <c r="F370" s="98" t="s">
        <v>632</v>
      </c>
      <c r="G370" s="161">
        <v>0.195385620184021</v>
      </c>
      <c r="H370" s="161">
        <v>4.9547768030285502E-2</v>
      </c>
      <c r="I370" s="161">
        <v>0.43229009083327302</v>
      </c>
      <c r="J370" s="161">
        <v>0.50682020820261198</v>
      </c>
      <c r="K370" s="161">
        <v>0.26830808081166002</v>
      </c>
      <c r="L370" s="161">
        <v>8.1446280719750692E-3</v>
      </c>
      <c r="M370" s="161">
        <v>0</v>
      </c>
      <c r="N370" s="161" t="s">
        <v>216</v>
      </c>
      <c r="O370" s="161">
        <v>3.7297140540365703E-2</v>
      </c>
      <c r="P370" s="161">
        <v>0.54363863397379597</v>
      </c>
      <c r="Q370" s="161">
        <v>6.2948145485007996E-3</v>
      </c>
      <c r="R370" s="161">
        <v>1</v>
      </c>
      <c r="S370" s="161">
        <v>0.80759074571158596</v>
      </c>
      <c r="T370" s="161" t="s">
        <v>216</v>
      </c>
      <c r="U370" s="161">
        <v>0.41666481600746202</v>
      </c>
      <c r="V370" s="161">
        <v>1</v>
      </c>
      <c r="W370" s="161">
        <v>0.67426108368071502</v>
      </c>
      <c r="X370" s="161">
        <v>1</v>
      </c>
      <c r="Y370" s="161">
        <v>0.52925666390405202</v>
      </c>
      <c r="Z370" s="161">
        <v>0.222222222196052</v>
      </c>
      <c r="AA370" s="161">
        <v>0.56052631577821899</v>
      </c>
      <c r="AB370" s="161" t="s">
        <v>216</v>
      </c>
      <c r="AC370" s="161" t="s">
        <v>216</v>
      </c>
      <c r="AD370" s="161">
        <v>0.97701993659238295</v>
      </c>
      <c r="AE370" s="161">
        <v>1</v>
      </c>
      <c r="AF370" s="161">
        <v>0.42425289753901402</v>
      </c>
      <c r="AG370" s="161">
        <v>0.60796112221753595</v>
      </c>
      <c r="AH370" s="161" t="s">
        <v>216</v>
      </c>
      <c r="AI370" s="161" t="s">
        <v>216</v>
      </c>
      <c r="AJ370" s="161">
        <v>0.46869547800500999</v>
      </c>
      <c r="AK370" s="161" t="s">
        <v>216</v>
      </c>
      <c r="AL370" s="161" t="s">
        <v>216</v>
      </c>
      <c r="AM370" s="161">
        <v>0.77897727273232797</v>
      </c>
      <c r="AN370" s="161">
        <v>0.17417831631147301</v>
      </c>
      <c r="AO370" s="161">
        <v>0.74166952503260197</v>
      </c>
      <c r="AP370" s="161">
        <v>0</v>
      </c>
      <c r="AQ370" s="161">
        <v>1</v>
      </c>
      <c r="AR370" s="161" t="s">
        <v>216</v>
      </c>
      <c r="AS370" s="161">
        <v>6.4488667018092999E-2</v>
      </c>
      <c r="AT370" s="161">
        <v>0.84960562760190095</v>
      </c>
      <c r="AU370" s="161">
        <v>9.4353218344036094E-2</v>
      </c>
      <c r="AV370" s="161">
        <v>3.2181021138408698E-2</v>
      </c>
      <c r="AW370" s="161">
        <v>0</v>
      </c>
      <c r="AX370" s="161">
        <v>0.19946040530651801</v>
      </c>
      <c r="AY370" s="161" t="s">
        <v>216</v>
      </c>
      <c r="AZ370" s="161" t="s">
        <v>216</v>
      </c>
      <c r="BA370" s="161" t="s">
        <v>216</v>
      </c>
      <c r="BB370" s="161">
        <v>0.69707811568995404</v>
      </c>
      <c r="BC370" s="161">
        <v>3.03156986895587E-2</v>
      </c>
      <c r="BD370" s="161" t="s">
        <v>216</v>
      </c>
      <c r="BE370" s="161" t="s">
        <v>216</v>
      </c>
      <c r="BF370" s="161" t="s">
        <v>216</v>
      </c>
      <c r="BG370" s="161">
        <v>4.5261688332575302E-2</v>
      </c>
      <c r="BH370" s="161">
        <v>0.51551712216849499</v>
      </c>
      <c r="BI370" s="161">
        <v>0.26731443725461401</v>
      </c>
      <c r="BJ370" s="161">
        <v>0.56723751849514303</v>
      </c>
      <c r="BK370" s="161">
        <v>0.60753083564329602</v>
      </c>
      <c r="BL370" s="161">
        <v>1.48659380404851E-2</v>
      </c>
      <c r="BM370" s="161">
        <v>0.89702147185938597</v>
      </c>
      <c r="BN370" s="161" t="s">
        <v>216</v>
      </c>
      <c r="BO370" s="161">
        <v>0</v>
      </c>
      <c r="BP370" s="161">
        <v>1</v>
      </c>
      <c r="BQ370" s="161">
        <v>0.399432934014537</v>
      </c>
      <c r="BR370" s="161">
        <v>0.78145472387794901</v>
      </c>
      <c r="BS370" s="161">
        <v>0.14956602225190499</v>
      </c>
      <c r="BT370" s="161">
        <v>0.36585330364733099</v>
      </c>
    </row>
    <row r="371" spans="1:72" hidden="1">
      <c r="A371" s="99" t="s">
        <v>577</v>
      </c>
      <c r="B371" s="99" t="s">
        <v>578</v>
      </c>
      <c r="C371" s="98" t="s">
        <v>629</v>
      </c>
      <c r="D371" s="100" t="s">
        <v>630</v>
      </c>
      <c r="E371" s="98" t="s">
        <v>633</v>
      </c>
      <c r="F371" s="98" t="s">
        <v>634</v>
      </c>
      <c r="G371" s="161">
        <v>0.195385620184021</v>
      </c>
      <c r="H371" s="161">
        <v>0</v>
      </c>
      <c r="I371" s="161">
        <v>0</v>
      </c>
      <c r="J371" s="161">
        <v>0</v>
      </c>
      <c r="K371" s="161">
        <v>0</v>
      </c>
      <c r="L371" s="161">
        <v>0</v>
      </c>
      <c r="M371" s="161">
        <v>0</v>
      </c>
      <c r="N371" s="161" t="s">
        <v>216</v>
      </c>
      <c r="O371" s="161">
        <v>0</v>
      </c>
      <c r="P371" s="161">
        <v>0</v>
      </c>
      <c r="Q371" s="161">
        <v>1.11022302462516E-16</v>
      </c>
      <c r="R371" s="161">
        <v>0</v>
      </c>
      <c r="S371" s="161">
        <v>0</v>
      </c>
      <c r="T371" s="161" t="s">
        <v>216</v>
      </c>
      <c r="U371" s="161">
        <v>0</v>
      </c>
      <c r="V371" s="161">
        <v>1.19062416280493E-2</v>
      </c>
      <c r="W371" s="161">
        <v>0.32573891631928498</v>
      </c>
      <c r="X371" s="161">
        <v>0</v>
      </c>
      <c r="Y371" s="161">
        <v>0</v>
      </c>
      <c r="Z371" s="161">
        <v>0.63218390812178105</v>
      </c>
      <c r="AA371" s="161">
        <v>0</v>
      </c>
      <c r="AB371" s="161" t="s">
        <v>216</v>
      </c>
      <c r="AC371" s="161" t="s">
        <v>216</v>
      </c>
      <c r="AD371" s="161">
        <v>0</v>
      </c>
      <c r="AE371" s="161">
        <v>0</v>
      </c>
      <c r="AF371" s="161">
        <v>0</v>
      </c>
      <c r="AG371" s="161">
        <v>0</v>
      </c>
      <c r="AH371" s="161" t="s">
        <v>216</v>
      </c>
      <c r="AI371" s="161" t="s">
        <v>216</v>
      </c>
      <c r="AJ371" s="161">
        <v>6.0705048048779402E-2</v>
      </c>
      <c r="AK371" s="161" t="s">
        <v>216</v>
      </c>
      <c r="AL371" s="161" t="s">
        <v>216</v>
      </c>
      <c r="AM371" s="161">
        <v>0</v>
      </c>
      <c r="AN371" s="161">
        <v>0</v>
      </c>
      <c r="AO371" s="161">
        <v>0</v>
      </c>
      <c r="AP371" s="161">
        <v>0</v>
      </c>
      <c r="AQ371" s="161">
        <v>1.11022302462516E-16</v>
      </c>
      <c r="AR371" s="161" t="s">
        <v>216</v>
      </c>
      <c r="AS371" s="161">
        <v>0</v>
      </c>
      <c r="AT371" s="161">
        <v>0</v>
      </c>
      <c r="AU371" s="161">
        <v>8.7965661311394296E-3</v>
      </c>
      <c r="AV371" s="161">
        <v>1.11022302462516E-16</v>
      </c>
      <c r="AW371" s="161">
        <v>0</v>
      </c>
      <c r="AX371" s="161">
        <v>0</v>
      </c>
      <c r="AY371" s="161" t="s">
        <v>216</v>
      </c>
      <c r="AZ371" s="161" t="s">
        <v>216</v>
      </c>
      <c r="BA371" s="161" t="s">
        <v>216</v>
      </c>
      <c r="BB371" s="161">
        <v>0</v>
      </c>
      <c r="BC371" s="161">
        <v>0</v>
      </c>
      <c r="BD371" s="161" t="s">
        <v>216</v>
      </c>
      <c r="BE371" s="161" t="s">
        <v>216</v>
      </c>
      <c r="BF371" s="161" t="s">
        <v>216</v>
      </c>
      <c r="BG371" s="161">
        <v>0</v>
      </c>
      <c r="BH371" s="161">
        <v>9.8272794515274695E-2</v>
      </c>
      <c r="BI371" s="161">
        <v>0</v>
      </c>
      <c r="BJ371" s="161">
        <v>0</v>
      </c>
      <c r="BK371" s="161">
        <v>0</v>
      </c>
      <c r="BL371" s="161">
        <v>1.48659380404851E-2</v>
      </c>
      <c r="BM371" s="161">
        <v>0.19674197546327599</v>
      </c>
      <c r="BN371" s="161" t="s">
        <v>216</v>
      </c>
      <c r="BO371" s="161">
        <v>0</v>
      </c>
      <c r="BP371" s="161">
        <v>0</v>
      </c>
      <c r="BQ371" s="161">
        <v>0</v>
      </c>
      <c r="BR371" s="161">
        <v>0</v>
      </c>
      <c r="BS371" s="161">
        <v>0</v>
      </c>
      <c r="BT371" s="161">
        <v>9.4445861758573404E-3</v>
      </c>
    </row>
    <row r="372" spans="1:72" hidden="1">
      <c r="A372" s="99" t="s">
        <v>577</v>
      </c>
      <c r="B372" s="99" t="s">
        <v>578</v>
      </c>
      <c r="C372" s="98" t="s">
        <v>629</v>
      </c>
      <c r="D372" s="100" t="s">
        <v>630</v>
      </c>
      <c r="E372" s="98" t="s">
        <v>635</v>
      </c>
      <c r="F372" s="98" t="s">
        <v>636</v>
      </c>
      <c r="G372" s="161">
        <v>0.84212716918239305</v>
      </c>
      <c r="H372" s="161">
        <v>0</v>
      </c>
      <c r="I372" s="161">
        <v>0.282248319768443</v>
      </c>
      <c r="J372" s="161">
        <v>0.115156964255152</v>
      </c>
      <c r="K372" s="161">
        <v>0</v>
      </c>
      <c r="L372" s="161">
        <v>0</v>
      </c>
      <c r="M372" s="161">
        <v>0</v>
      </c>
      <c r="N372" s="161" t="s">
        <v>216</v>
      </c>
      <c r="O372" s="161">
        <v>0</v>
      </c>
      <c r="P372" s="161">
        <v>0</v>
      </c>
      <c r="Q372" s="161">
        <v>0.61874571029485603</v>
      </c>
      <c r="R372" s="161">
        <v>0</v>
      </c>
      <c r="S372" s="161">
        <v>0</v>
      </c>
      <c r="T372" s="161" t="s">
        <v>216</v>
      </c>
      <c r="U372" s="161">
        <v>0.41666481600746202</v>
      </c>
      <c r="V372" s="161">
        <v>1.11022302462516E-16</v>
      </c>
      <c r="W372" s="161">
        <v>0</v>
      </c>
      <c r="X372" s="161">
        <v>0</v>
      </c>
      <c r="Y372" s="161">
        <v>0.37789935202354102</v>
      </c>
      <c r="Z372" s="161">
        <v>0.145593869682167</v>
      </c>
      <c r="AA372" s="161">
        <v>1</v>
      </c>
      <c r="AB372" s="161" t="s">
        <v>216</v>
      </c>
      <c r="AC372" s="161" t="s">
        <v>216</v>
      </c>
      <c r="AD372" s="161">
        <v>0</v>
      </c>
      <c r="AE372" s="161">
        <v>0</v>
      </c>
      <c r="AF372" s="161">
        <v>0</v>
      </c>
      <c r="AG372" s="161">
        <v>0</v>
      </c>
      <c r="AH372" s="161" t="s">
        <v>216</v>
      </c>
      <c r="AI372" s="161" t="s">
        <v>216</v>
      </c>
      <c r="AJ372" s="161">
        <v>0.25501161625126001</v>
      </c>
      <c r="AK372" s="161" t="s">
        <v>216</v>
      </c>
      <c r="AL372" s="161" t="s">
        <v>216</v>
      </c>
      <c r="AM372" s="161">
        <v>0</v>
      </c>
      <c r="AN372" s="161">
        <v>0</v>
      </c>
      <c r="AO372" s="161">
        <v>0</v>
      </c>
      <c r="AP372" s="161">
        <v>0.10106451904856099</v>
      </c>
      <c r="AQ372" s="161">
        <v>0.33112582780608502</v>
      </c>
      <c r="AR372" s="161" t="s">
        <v>216</v>
      </c>
      <c r="AS372" s="161">
        <v>0</v>
      </c>
      <c r="AT372" s="161">
        <v>0</v>
      </c>
      <c r="AU372" s="161">
        <v>0</v>
      </c>
      <c r="AV372" s="161">
        <v>0.254362317743137</v>
      </c>
      <c r="AW372" s="161">
        <v>0</v>
      </c>
      <c r="AX372" s="161">
        <v>2.4641084163546399E-2</v>
      </c>
      <c r="AY372" s="161" t="s">
        <v>216</v>
      </c>
      <c r="AZ372" s="161" t="s">
        <v>216</v>
      </c>
      <c r="BA372" s="161" t="s">
        <v>216</v>
      </c>
      <c r="BB372" s="161">
        <v>0.26177698270025501</v>
      </c>
      <c r="BC372" s="161">
        <v>1.9480282010645202E-2</v>
      </c>
      <c r="BD372" s="161" t="s">
        <v>216</v>
      </c>
      <c r="BE372" s="161" t="s">
        <v>216</v>
      </c>
      <c r="BF372" s="161" t="s">
        <v>216</v>
      </c>
      <c r="BG372" s="161">
        <v>0</v>
      </c>
      <c r="BH372" s="161">
        <v>1.11022302462516E-16</v>
      </c>
      <c r="BI372" s="161">
        <v>0</v>
      </c>
      <c r="BJ372" s="161">
        <v>0.39829446989269801</v>
      </c>
      <c r="BK372" s="161">
        <v>0</v>
      </c>
      <c r="BL372" s="161">
        <v>0</v>
      </c>
      <c r="BM372" s="161">
        <v>0</v>
      </c>
      <c r="BN372" s="161" t="s">
        <v>216</v>
      </c>
      <c r="BO372" s="161">
        <v>0</v>
      </c>
      <c r="BP372" s="161">
        <v>0</v>
      </c>
      <c r="BQ372" s="161">
        <v>0.60056706598546294</v>
      </c>
      <c r="BR372" s="161">
        <v>0.390727361938975</v>
      </c>
      <c r="BS372" s="161">
        <v>0</v>
      </c>
      <c r="BT372" s="161">
        <v>1.93013223429843E-2</v>
      </c>
    </row>
    <row r="373" spans="1:72" hidden="1">
      <c r="A373" s="99" t="s">
        <v>577</v>
      </c>
      <c r="B373" s="99" t="s">
        <v>578</v>
      </c>
      <c r="C373" s="98" t="s">
        <v>629</v>
      </c>
      <c r="D373" s="100" t="s">
        <v>630</v>
      </c>
      <c r="E373" s="98" t="s">
        <v>637</v>
      </c>
      <c r="F373" s="98" t="s">
        <v>638</v>
      </c>
      <c r="G373" s="161">
        <v>0</v>
      </c>
      <c r="H373" s="161">
        <v>0</v>
      </c>
      <c r="I373" s="161">
        <v>4.6490603867364401E-2</v>
      </c>
      <c r="J373" s="161">
        <v>0</v>
      </c>
      <c r="K373" s="161">
        <v>0</v>
      </c>
      <c r="L373" s="161">
        <v>0</v>
      </c>
      <c r="M373" s="161">
        <v>0</v>
      </c>
      <c r="N373" s="161" t="s">
        <v>216</v>
      </c>
      <c r="O373" s="161">
        <v>0</v>
      </c>
      <c r="P373" s="161">
        <v>0</v>
      </c>
      <c r="Q373" s="161">
        <v>1.11022302462516E-16</v>
      </c>
      <c r="R373" s="161">
        <v>0</v>
      </c>
      <c r="S373" s="161">
        <v>0</v>
      </c>
      <c r="T373" s="161" t="s">
        <v>216</v>
      </c>
      <c r="U373" s="161">
        <v>0</v>
      </c>
      <c r="V373" s="161">
        <v>1.11022302462516E-16</v>
      </c>
      <c r="W373" s="161">
        <v>0</v>
      </c>
      <c r="X373" s="161">
        <v>0</v>
      </c>
      <c r="Y373" s="161">
        <v>0</v>
      </c>
      <c r="Z373" s="161">
        <v>0</v>
      </c>
      <c r="AA373" s="161">
        <v>0</v>
      </c>
      <c r="AB373" s="161" t="s">
        <v>216</v>
      </c>
      <c r="AC373" s="161" t="s">
        <v>216</v>
      </c>
      <c r="AD373" s="161">
        <v>0</v>
      </c>
      <c r="AE373" s="161">
        <v>0</v>
      </c>
      <c r="AF373" s="161">
        <v>0</v>
      </c>
      <c r="AG373" s="161">
        <v>1.4971063568778E-2</v>
      </c>
      <c r="AH373" s="161" t="s">
        <v>216</v>
      </c>
      <c r="AI373" s="161" t="s">
        <v>216</v>
      </c>
      <c r="AJ373" s="161">
        <v>0</v>
      </c>
      <c r="AK373" s="161" t="s">
        <v>216</v>
      </c>
      <c r="AL373" s="161" t="s">
        <v>216</v>
      </c>
      <c r="AM373" s="161">
        <v>0</v>
      </c>
      <c r="AN373" s="161">
        <v>0</v>
      </c>
      <c r="AO373" s="161">
        <v>0</v>
      </c>
      <c r="AP373" s="161">
        <v>0</v>
      </c>
      <c r="AQ373" s="161">
        <v>1.11022302462516E-16</v>
      </c>
      <c r="AR373" s="161" t="s">
        <v>216</v>
      </c>
      <c r="AS373" s="161">
        <v>0</v>
      </c>
      <c r="AT373" s="161">
        <v>0</v>
      </c>
      <c r="AU373" s="161">
        <v>0</v>
      </c>
      <c r="AV373" s="161">
        <v>1.11022302462516E-16</v>
      </c>
      <c r="AW373" s="161">
        <v>0</v>
      </c>
      <c r="AX373" s="161">
        <v>0</v>
      </c>
      <c r="AY373" s="161" t="s">
        <v>216</v>
      </c>
      <c r="AZ373" s="161" t="s">
        <v>216</v>
      </c>
      <c r="BA373" s="161" t="s">
        <v>216</v>
      </c>
      <c r="BB373" s="161">
        <v>0</v>
      </c>
      <c r="BC373" s="161">
        <v>0</v>
      </c>
      <c r="BD373" s="161" t="s">
        <v>216</v>
      </c>
      <c r="BE373" s="161" t="s">
        <v>216</v>
      </c>
      <c r="BF373" s="161" t="s">
        <v>216</v>
      </c>
      <c r="BG373" s="161">
        <v>0</v>
      </c>
      <c r="BH373" s="161">
        <v>1.11022302462516E-16</v>
      </c>
      <c r="BI373" s="161">
        <v>0</v>
      </c>
      <c r="BJ373" s="161">
        <v>0</v>
      </c>
      <c r="BK373" s="161">
        <v>5.5420797567499902E-2</v>
      </c>
      <c r="BL373" s="161">
        <v>0</v>
      </c>
      <c r="BM373" s="161">
        <v>0</v>
      </c>
      <c r="BN373" s="161" t="s">
        <v>216</v>
      </c>
      <c r="BO373" s="161">
        <v>0</v>
      </c>
      <c r="BP373" s="161">
        <v>0</v>
      </c>
      <c r="BQ373" s="161">
        <v>0</v>
      </c>
      <c r="BR373" s="161">
        <v>0</v>
      </c>
      <c r="BS373" s="161">
        <v>0</v>
      </c>
      <c r="BT373" s="161">
        <v>0</v>
      </c>
    </row>
    <row r="374" spans="1:72" hidden="1">
      <c r="A374" s="99" t="s">
        <v>577</v>
      </c>
      <c r="B374" s="99" t="s">
        <v>578</v>
      </c>
      <c r="C374" s="98" t="s">
        <v>629</v>
      </c>
      <c r="D374" s="100" t="s">
        <v>630</v>
      </c>
      <c r="E374" s="98" t="s">
        <v>639</v>
      </c>
      <c r="F374" s="98" t="s">
        <v>640</v>
      </c>
      <c r="G374" s="161">
        <v>0</v>
      </c>
      <c r="H374" s="161">
        <v>0</v>
      </c>
      <c r="I374" s="161">
        <v>0</v>
      </c>
      <c r="J374" s="161">
        <v>0</v>
      </c>
      <c r="K374" s="161">
        <v>3.73106060559526E-2</v>
      </c>
      <c r="L374" s="161">
        <v>0</v>
      </c>
      <c r="M374" s="161">
        <v>6.4014691517137595E-2</v>
      </c>
      <c r="N374" s="161" t="s">
        <v>216</v>
      </c>
      <c r="O374" s="161">
        <v>0.51826507816265399</v>
      </c>
      <c r="P374" s="161">
        <v>0</v>
      </c>
      <c r="Q374" s="161">
        <v>5.8060460241356297E-2</v>
      </c>
      <c r="R374" s="161">
        <v>0</v>
      </c>
      <c r="S374" s="161">
        <v>0</v>
      </c>
      <c r="T374" s="161" t="s">
        <v>216</v>
      </c>
      <c r="U374" s="161">
        <v>0</v>
      </c>
      <c r="V374" s="161">
        <v>1.11022302462516E-16</v>
      </c>
      <c r="W374" s="161">
        <v>0</v>
      </c>
      <c r="X374" s="161">
        <v>0</v>
      </c>
      <c r="Y374" s="161">
        <v>0</v>
      </c>
      <c r="Z374" s="161">
        <v>0</v>
      </c>
      <c r="AA374" s="161">
        <v>0</v>
      </c>
      <c r="AB374" s="161" t="s">
        <v>216</v>
      </c>
      <c r="AC374" s="161" t="s">
        <v>216</v>
      </c>
      <c r="AD374" s="161">
        <v>0</v>
      </c>
      <c r="AE374" s="161">
        <v>0.36286549706799398</v>
      </c>
      <c r="AF374" s="161">
        <v>0</v>
      </c>
      <c r="AG374" s="161">
        <v>2.31248045064988E-2</v>
      </c>
      <c r="AH374" s="161" t="s">
        <v>216</v>
      </c>
      <c r="AI374" s="161" t="s">
        <v>216</v>
      </c>
      <c r="AJ374" s="161">
        <v>0</v>
      </c>
      <c r="AK374" s="161" t="s">
        <v>216</v>
      </c>
      <c r="AL374" s="161" t="s">
        <v>216</v>
      </c>
      <c r="AM374" s="161">
        <v>0</v>
      </c>
      <c r="AN374" s="161">
        <v>0</v>
      </c>
      <c r="AO374" s="161">
        <v>0</v>
      </c>
      <c r="AP374" s="161">
        <v>0</v>
      </c>
      <c r="AQ374" s="161">
        <v>0.33112582780608502</v>
      </c>
      <c r="AR374" s="161" t="s">
        <v>216</v>
      </c>
      <c r="AS374" s="161">
        <v>0</v>
      </c>
      <c r="AT374" s="161">
        <v>4.5601704822557702E-2</v>
      </c>
      <c r="AU374" s="161">
        <v>0</v>
      </c>
      <c r="AV374" s="161">
        <v>1.11022302462516E-16</v>
      </c>
      <c r="AW374" s="161">
        <v>0</v>
      </c>
      <c r="AX374" s="161">
        <v>0</v>
      </c>
      <c r="AY374" s="161" t="s">
        <v>216</v>
      </c>
      <c r="AZ374" s="161" t="s">
        <v>216</v>
      </c>
      <c r="BA374" s="161" t="s">
        <v>216</v>
      </c>
      <c r="BB374" s="161">
        <v>0.26177698270025501</v>
      </c>
      <c r="BC374" s="161">
        <v>0</v>
      </c>
      <c r="BD374" s="161" t="s">
        <v>216</v>
      </c>
      <c r="BE374" s="161" t="s">
        <v>216</v>
      </c>
      <c r="BF374" s="161" t="s">
        <v>216</v>
      </c>
      <c r="BG374" s="161">
        <v>0</v>
      </c>
      <c r="BH374" s="161">
        <v>1.11022302462516E-16</v>
      </c>
      <c r="BI374" s="161">
        <v>0</v>
      </c>
      <c r="BJ374" s="161">
        <v>0</v>
      </c>
      <c r="BK374" s="161">
        <v>0</v>
      </c>
      <c r="BL374" s="161">
        <v>0.11357919165712201</v>
      </c>
      <c r="BM374" s="161">
        <v>0</v>
      </c>
      <c r="BN374" s="161" t="s">
        <v>216</v>
      </c>
      <c r="BO374" s="161">
        <v>0</v>
      </c>
      <c r="BP374" s="161">
        <v>0</v>
      </c>
      <c r="BQ374" s="161">
        <v>0</v>
      </c>
      <c r="BR374" s="161">
        <v>0</v>
      </c>
      <c r="BS374" s="161">
        <v>0</v>
      </c>
      <c r="BT374" s="161">
        <v>5.8241239639519701E-2</v>
      </c>
    </row>
    <row r="375" spans="1:72" hidden="1">
      <c r="A375" s="99" t="s">
        <v>577</v>
      </c>
      <c r="B375" s="99" t="s">
        <v>578</v>
      </c>
      <c r="C375" s="98" t="s">
        <v>629</v>
      </c>
      <c r="D375" s="100" t="s">
        <v>630</v>
      </c>
      <c r="E375" s="98" t="s">
        <v>641</v>
      </c>
      <c r="F375" s="98" t="s">
        <v>642</v>
      </c>
      <c r="G375" s="161">
        <v>0</v>
      </c>
      <c r="H375" s="161">
        <v>4.13664670892369E-2</v>
      </c>
      <c r="I375" s="161">
        <v>0</v>
      </c>
      <c r="J375" s="161">
        <v>0</v>
      </c>
      <c r="K375" s="161">
        <v>0</v>
      </c>
      <c r="L375" s="161">
        <v>0</v>
      </c>
      <c r="M375" s="161">
        <v>0</v>
      </c>
      <c r="N375" s="161" t="s">
        <v>216</v>
      </c>
      <c r="O375" s="161">
        <v>0</v>
      </c>
      <c r="P375" s="161">
        <v>0</v>
      </c>
      <c r="Q375" s="161">
        <v>0.35716378971872997</v>
      </c>
      <c r="R375" s="161">
        <v>0</v>
      </c>
      <c r="S375" s="161">
        <v>0</v>
      </c>
      <c r="T375" s="161" t="s">
        <v>216</v>
      </c>
      <c r="U375" s="161">
        <v>0</v>
      </c>
      <c r="V375" s="161">
        <v>1.11022302462516E-16</v>
      </c>
      <c r="W375" s="161">
        <v>0</v>
      </c>
      <c r="X375" s="161">
        <v>0</v>
      </c>
      <c r="Y375" s="161">
        <v>0.195043736224809</v>
      </c>
      <c r="Z375" s="161">
        <v>0</v>
      </c>
      <c r="AA375" s="161">
        <v>0</v>
      </c>
      <c r="AB375" s="161" t="s">
        <v>216</v>
      </c>
      <c r="AC375" s="161" t="s">
        <v>216</v>
      </c>
      <c r="AD375" s="161">
        <v>0</v>
      </c>
      <c r="AE375" s="161">
        <v>0</v>
      </c>
      <c r="AF375" s="161">
        <v>0.15149420492197199</v>
      </c>
      <c r="AG375" s="161">
        <v>2.7080593079353801E-2</v>
      </c>
      <c r="AH375" s="161" t="s">
        <v>216</v>
      </c>
      <c r="AI375" s="161" t="s">
        <v>216</v>
      </c>
      <c r="AJ375" s="161">
        <v>0.14111866279920199</v>
      </c>
      <c r="AK375" s="161" t="s">
        <v>216</v>
      </c>
      <c r="AL375" s="161" t="s">
        <v>216</v>
      </c>
      <c r="AM375" s="161">
        <v>0</v>
      </c>
      <c r="AN375" s="161">
        <v>0</v>
      </c>
      <c r="AO375" s="161">
        <v>0</v>
      </c>
      <c r="AP375" s="161">
        <v>0</v>
      </c>
      <c r="AQ375" s="161">
        <v>1.11022302462516E-16</v>
      </c>
      <c r="AR375" s="161" t="s">
        <v>216</v>
      </c>
      <c r="AS375" s="161">
        <v>0</v>
      </c>
      <c r="AT375" s="161">
        <v>0</v>
      </c>
      <c r="AU375" s="161">
        <v>8.7965661311394296E-3</v>
      </c>
      <c r="AV375" s="161">
        <v>1.11022302462516E-16</v>
      </c>
      <c r="AW375" s="161">
        <v>0</v>
      </c>
      <c r="AX375" s="161">
        <v>0</v>
      </c>
      <c r="AY375" s="161" t="s">
        <v>216</v>
      </c>
      <c r="AZ375" s="161" t="s">
        <v>216</v>
      </c>
      <c r="BA375" s="161" t="s">
        <v>216</v>
      </c>
      <c r="BB375" s="161">
        <v>0</v>
      </c>
      <c r="BC375" s="161">
        <v>0</v>
      </c>
      <c r="BD375" s="161" t="s">
        <v>216</v>
      </c>
      <c r="BE375" s="161" t="s">
        <v>216</v>
      </c>
      <c r="BF375" s="161" t="s">
        <v>216</v>
      </c>
      <c r="BG375" s="161">
        <v>0</v>
      </c>
      <c r="BH375" s="161">
        <v>1.11022302462516E-16</v>
      </c>
      <c r="BI375" s="161">
        <v>0</v>
      </c>
      <c r="BJ375" s="161">
        <v>0</v>
      </c>
      <c r="BK375" s="161">
        <v>4.2115825262151498E-2</v>
      </c>
      <c r="BL375" s="161">
        <v>0</v>
      </c>
      <c r="BM375" s="161">
        <v>9.3763447322662105E-2</v>
      </c>
      <c r="BN375" s="161" t="s">
        <v>216</v>
      </c>
      <c r="BO375" s="161">
        <v>0</v>
      </c>
      <c r="BP375" s="161">
        <v>0</v>
      </c>
      <c r="BQ375" s="161">
        <v>0</v>
      </c>
      <c r="BR375" s="161">
        <v>0</v>
      </c>
      <c r="BS375" s="161">
        <v>8.7834397344608295E-2</v>
      </c>
      <c r="BT375" s="161">
        <v>0</v>
      </c>
    </row>
    <row r="376" spans="1:72" hidden="1">
      <c r="A376" s="99" t="s">
        <v>577</v>
      </c>
      <c r="B376" s="99" t="s">
        <v>578</v>
      </c>
      <c r="C376" s="98" t="s">
        <v>629</v>
      </c>
      <c r="D376" s="100" t="s">
        <v>630</v>
      </c>
      <c r="E376" s="98" t="s">
        <v>643</v>
      </c>
      <c r="F376" s="98" t="s">
        <v>644</v>
      </c>
      <c r="G376" s="161">
        <v>0</v>
      </c>
      <c r="H376" s="161">
        <v>0</v>
      </c>
      <c r="I376" s="161">
        <v>0</v>
      </c>
      <c r="J376" s="161">
        <v>0</v>
      </c>
      <c r="K376" s="161">
        <v>0</v>
      </c>
      <c r="L376" s="161">
        <v>0</v>
      </c>
      <c r="M376" s="161">
        <v>0</v>
      </c>
      <c r="N376" s="161" t="s">
        <v>216</v>
      </c>
      <c r="O376" s="161">
        <v>0</v>
      </c>
      <c r="P376" s="161">
        <v>0</v>
      </c>
      <c r="Q376" s="161">
        <v>1.11022302462516E-16</v>
      </c>
      <c r="R376" s="161">
        <v>0</v>
      </c>
      <c r="S376" s="161">
        <v>0</v>
      </c>
      <c r="T376" s="161" t="s">
        <v>216</v>
      </c>
      <c r="U376" s="161">
        <v>0</v>
      </c>
      <c r="V376" s="161">
        <v>1.11022302462516E-16</v>
      </c>
      <c r="W376" s="161">
        <v>0</v>
      </c>
      <c r="X376" s="161">
        <v>0</v>
      </c>
      <c r="Y376" s="161">
        <v>0</v>
      </c>
      <c r="Z376" s="161">
        <v>0</v>
      </c>
      <c r="AA376" s="161">
        <v>0</v>
      </c>
      <c r="AB376" s="161" t="s">
        <v>216</v>
      </c>
      <c r="AC376" s="161" t="s">
        <v>216</v>
      </c>
      <c r="AD376" s="161">
        <v>0</v>
      </c>
      <c r="AE376" s="161">
        <v>0</v>
      </c>
      <c r="AF376" s="161">
        <v>0</v>
      </c>
      <c r="AG376" s="161">
        <v>0</v>
      </c>
      <c r="AH376" s="161" t="s">
        <v>216</v>
      </c>
      <c r="AI376" s="161" t="s">
        <v>216</v>
      </c>
      <c r="AJ376" s="161">
        <v>0</v>
      </c>
      <c r="AK376" s="161" t="s">
        <v>216</v>
      </c>
      <c r="AL376" s="161" t="s">
        <v>216</v>
      </c>
      <c r="AM376" s="161">
        <v>0</v>
      </c>
      <c r="AN376" s="161">
        <v>0</v>
      </c>
      <c r="AO376" s="161">
        <v>0</v>
      </c>
      <c r="AP376" s="161">
        <v>0.19177328092706</v>
      </c>
      <c r="AQ376" s="161">
        <v>1.11022302462516E-16</v>
      </c>
      <c r="AR376" s="161" t="s">
        <v>216</v>
      </c>
      <c r="AS376" s="161">
        <v>0</v>
      </c>
      <c r="AT376" s="161">
        <v>0.15017311309051501</v>
      </c>
      <c r="AU376" s="161">
        <v>0</v>
      </c>
      <c r="AV376" s="161">
        <v>1.11022302462516E-16</v>
      </c>
      <c r="AW376" s="161">
        <v>0</v>
      </c>
      <c r="AX376" s="161">
        <v>0</v>
      </c>
      <c r="AY376" s="161" t="s">
        <v>216</v>
      </c>
      <c r="AZ376" s="161" t="s">
        <v>216</v>
      </c>
      <c r="BA376" s="161" t="s">
        <v>216</v>
      </c>
      <c r="BB376" s="161">
        <v>0</v>
      </c>
      <c r="BC376" s="161">
        <v>0</v>
      </c>
      <c r="BD376" s="161" t="s">
        <v>216</v>
      </c>
      <c r="BE376" s="161" t="s">
        <v>216</v>
      </c>
      <c r="BF376" s="161" t="s">
        <v>216</v>
      </c>
      <c r="BG376" s="161">
        <v>0</v>
      </c>
      <c r="BH376" s="161">
        <v>1.11022302462516E-16</v>
      </c>
      <c r="BI376" s="161">
        <v>0</v>
      </c>
      <c r="BJ376" s="161">
        <v>0</v>
      </c>
      <c r="BK376" s="161">
        <v>0.28270750519057197</v>
      </c>
      <c r="BL376" s="161">
        <v>0</v>
      </c>
      <c r="BM376" s="161">
        <v>0</v>
      </c>
      <c r="BN376" s="161" t="s">
        <v>216</v>
      </c>
      <c r="BO376" s="161">
        <v>0</v>
      </c>
      <c r="BP376" s="161">
        <v>0</v>
      </c>
      <c r="BQ376" s="161">
        <v>0</v>
      </c>
      <c r="BR376" s="161">
        <v>0</v>
      </c>
      <c r="BS376" s="161">
        <v>0</v>
      </c>
      <c r="BT376" s="161">
        <v>0</v>
      </c>
    </row>
    <row r="377" spans="1:72" hidden="1">
      <c r="A377" s="99" t="s">
        <v>577</v>
      </c>
      <c r="B377" s="99" t="s">
        <v>578</v>
      </c>
      <c r="C377" s="98" t="s">
        <v>629</v>
      </c>
      <c r="D377" s="100" t="s">
        <v>630</v>
      </c>
      <c r="E377" s="98" t="s">
        <v>645</v>
      </c>
      <c r="F377" s="98" t="s">
        <v>646</v>
      </c>
      <c r="G377" s="161">
        <v>0</v>
      </c>
      <c r="H377" s="161">
        <v>0.194618849237325</v>
      </c>
      <c r="I377" s="161">
        <v>0</v>
      </c>
      <c r="J377" s="161">
        <v>0.33370495371761599</v>
      </c>
      <c r="K377" s="161">
        <v>0</v>
      </c>
      <c r="L377" s="161">
        <v>0.23115362237967799</v>
      </c>
      <c r="M377" s="161">
        <v>0.93598530848286199</v>
      </c>
      <c r="N377" s="161" t="s">
        <v>216</v>
      </c>
      <c r="O377" s="161">
        <v>0.240726652236987</v>
      </c>
      <c r="P377" s="161">
        <v>0.22978382599556099</v>
      </c>
      <c r="Q377" s="161">
        <v>0.89551012502407301</v>
      </c>
      <c r="R377" s="161">
        <v>0</v>
      </c>
      <c r="S377" s="161">
        <v>0</v>
      </c>
      <c r="T377" s="161" t="s">
        <v>216</v>
      </c>
      <c r="U377" s="161">
        <v>0</v>
      </c>
      <c r="V377" s="161">
        <v>1.11022302462516E-16</v>
      </c>
      <c r="W377" s="161">
        <v>0</v>
      </c>
      <c r="X377" s="161">
        <v>0</v>
      </c>
      <c r="Y377" s="161">
        <v>0</v>
      </c>
      <c r="Z377" s="161">
        <v>0</v>
      </c>
      <c r="AA377" s="161">
        <v>0</v>
      </c>
      <c r="AB377" s="161" t="s">
        <v>216</v>
      </c>
      <c r="AC377" s="161" t="s">
        <v>216</v>
      </c>
      <c r="AD377" s="161">
        <v>0</v>
      </c>
      <c r="AE377" s="161">
        <v>0</v>
      </c>
      <c r="AF377" s="161">
        <v>0.42425289753901402</v>
      </c>
      <c r="AG377" s="161">
        <v>0.36495828470310998</v>
      </c>
      <c r="AH377" s="161" t="s">
        <v>216</v>
      </c>
      <c r="AI377" s="161" t="s">
        <v>216</v>
      </c>
      <c r="AJ377" s="161">
        <v>5.3952806164865004E-3</v>
      </c>
      <c r="AK377" s="161" t="s">
        <v>216</v>
      </c>
      <c r="AL377" s="161" t="s">
        <v>216</v>
      </c>
      <c r="AM377" s="161">
        <v>0</v>
      </c>
      <c r="AN377" s="161">
        <v>0</v>
      </c>
      <c r="AO377" s="161">
        <v>0</v>
      </c>
      <c r="AP377" s="161">
        <v>0</v>
      </c>
      <c r="AQ377" s="161">
        <v>1.11022302462516E-16</v>
      </c>
      <c r="AR377" s="161" t="s">
        <v>216</v>
      </c>
      <c r="AS377" s="161">
        <v>6.4488667018092999E-2</v>
      </c>
      <c r="AT377" s="161">
        <v>0</v>
      </c>
      <c r="AU377" s="161">
        <v>0</v>
      </c>
      <c r="AV377" s="161">
        <v>5.4290712302334301E-2</v>
      </c>
      <c r="AW377" s="161">
        <v>0</v>
      </c>
      <c r="AX377" s="161">
        <v>5.8062649247796097E-2</v>
      </c>
      <c r="AY377" s="161" t="s">
        <v>216</v>
      </c>
      <c r="AZ377" s="161" t="s">
        <v>216</v>
      </c>
      <c r="BA377" s="161" t="s">
        <v>216</v>
      </c>
      <c r="BB377" s="161">
        <v>0.17352415028944501</v>
      </c>
      <c r="BC377" s="161">
        <v>0</v>
      </c>
      <c r="BD377" s="161" t="s">
        <v>216</v>
      </c>
      <c r="BE377" s="161" t="s">
        <v>216</v>
      </c>
      <c r="BF377" s="161" t="s">
        <v>216</v>
      </c>
      <c r="BG377" s="161">
        <v>0</v>
      </c>
      <c r="BH377" s="161">
        <v>1.11022302462516E-16</v>
      </c>
      <c r="BI377" s="161">
        <v>7.4339605750348994E-2</v>
      </c>
      <c r="BJ377" s="161">
        <v>0</v>
      </c>
      <c r="BK377" s="161">
        <v>0</v>
      </c>
      <c r="BL377" s="161">
        <v>0</v>
      </c>
      <c r="BM377" s="161">
        <v>0</v>
      </c>
      <c r="BN377" s="161" t="s">
        <v>216</v>
      </c>
      <c r="BO377" s="161">
        <v>0</v>
      </c>
      <c r="BP377" s="161">
        <v>0</v>
      </c>
      <c r="BQ377" s="161">
        <v>0</v>
      </c>
      <c r="BR377" s="161">
        <v>0</v>
      </c>
      <c r="BS377" s="161">
        <v>0</v>
      </c>
      <c r="BT377" s="161">
        <v>0</v>
      </c>
    </row>
    <row r="378" spans="1:72" hidden="1">
      <c r="A378" s="99" t="s">
        <v>577</v>
      </c>
      <c r="B378" s="99" t="s">
        <v>578</v>
      </c>
      <c r="C378" s="98" t="s">
        <v>629</v>
      </c>
      <c r="D378" s="100" t="s">
        <v>630</v>
      </c>
      <c r="E378" s="98" t="s">
        <v>647</v>
      </c>
      <c r="F378" s="98" t="s">
        <v>648</v>
      </c>
      <c r="G378" s="161">
        <v>0</v>
      </c>
      <c r="H378" s="161">
        <v>0</v>
      </c>
      <c r="I378" s="161">
        <v>0</v>
      </c>
      <c r="J378" s="161">
        <v>0</v>
      </c>
      <c r="K378" s="161">
        <v>0</v>
      </c>
      <c r="L378" s="161">
        <v>0</v>
      </c>
      <c r="M378" s="161">
        <v>0</v>
      </c>
      <c r="N378" s="161" t="s">
        <v>216</v>
      </c>
      <c r="O378" s="161">
        <v>0</v>
      </c>
      <c r="P378" s="161">
        <v>0</v>
      </c>
      <c r="Q378" s="161">
        <v>4.1869261820135298E-2</v>
      </c>
      <c r="R378" s="161">
        <v>0</v>
      </c>
      <c r="S378" s="161">
        <v>0</v>
      </c>
      <c r="T378" s="161" t="s">
        <v>216</v>
      </c>
      <c r="U378" s="161">
        <v>0</v>
      </c>
      <c r="V378" s="161">
        <v>1.11022302462516E-16</v>
      </c>
      <c r="W378" s="161">
        <v>0</v>
      </c>
      <c r="X378" s="161">
        <v>0</v>
      </c>
      <c r="Y378" s="161">
        <v>0</v>
      </c>
      <c r="Z378" s="161">
        <v>0</v>
      </c>
      <c r="AA378" s="161">
        <v>0</v>
      </c>
      <c r="AB378" s="161" t="s">
        <v>216</v>
      </c>
      <c r="AC378" s="161" t="s">
        <v>216</v>
      </c>
      <c r="AD378" s="161">
        <v>0</v>
      </c>
      <c r="AE378" s="161">
        <v>0</v>
      </c>
      <c r="AF378" s="161">
        <v>0</v>
      </c>
      <c r="AG378" s="161">
        <v>0</v>
      </c>
      <c r="AH378" s="161" t="s">
        <v>216</v>
      </c>
      <c r="AI378" s="161" t="s">
        <v>216</v>
      </c>
      <c r="AJ378" s="161">
        <v>0</v>
      </c>
      <c r="AK378" s="161" t="s">
        <v>216</v>
      </c>
      <c r="AL378" s="161" t="s">
        <v>216</v>
      </c>
      <c r="AM378" s="161">
        <v>0</v>
      </c>
      <c r="AN378" s="161">
        <v>0</v>
      </c>
      <c r="AO378" s="161">
        <v>0</v>
      </c>
      <c r="AP378" s="161">
        <v>0</v>
      </c>
      <c r="AQ378" s="161">
        <v>1.11022302462516E-16</v>
      </c>
      <c r="AR378" s="161" t="s">
        <v>216</v>
      </c>
      <c r="AS378" s="161">
        <v>0</v>
      </c>
      <c r="AT378" s="161">
        <v>0</v>
      </c>
      <c r="AU378" s="161">
        <v>0</v>
      </c>
      <c r="AV378" s="161">
        <v>1.11022302462516E-16</v>
      </c>
      <c r="AW378" s="161">
        <v>0</v>
      </c>
      <c r="AX378" s="161">
        <v>0</v>
      </c>
      <c r="AY378" s="161" t="s">
        <v>216</v>
      </c>
      <c r="AZ378" s="161" t="s">
        <v>216</v>
      </c>
      <c r="BA378" s="161" t="s">
        <v>216</v>
      </c>
      <c r="BB378" s="161">
        <v>0</v>
      </c>
      <c r="BC378" s="161">
        <v>0</v>
      </c>
      <c r="BD378" s="161" t="s">
        <v>216</v>
      </c>
      <c r="BE378" s="161" t="s">
        <v>216</v>
      </c>
      <c r="BF378" s="161" t="s">
        <v>216</v>
      </c>
      <c r="BG378" s="161">
        <v>0</v>
      </c>
      <c r="BH378" s="161">
        <v>1.11022302462516E-16</v>
      </c>
      <c r="BI378" s="161">
        <v>0</v>
      </c>
      <c r="BJ378" s="161">
        <v>0</v>
      </c>
      <c r="BK378" s="161">
        <v>0</v>
      </c>
      <c r="BL378" s="161">
        <v>0</v>
      </c>
      <c r="BM378" s="161">
        <v>0</v>
      </c>
      <c r="BN378" s="161" t="s">
        <v>216</v>
      </c>
      <c r="BO378" s="161">
        <v>0</v>
      </c>
      <c r="BP378" s="161">
        <v>0</v>
      </c>
      <c r="BQ378" s="161">
        <v>0</v>
      </c>
      <c r="BR378" s="161">
        <v>0</v>
      </c>
      <c r="BS378" s="161">
        <v>0</v>
      </c>
      <c r="BT378" s="161">
        <v>0</v>
      </c>
    </row>
    <row r="379" spans="1:72" hidden="1">
      <c r="A379" s="99" t="s">
        <v>577</v>
      </c>
      <c r="B379" s="99" t="s">
        <v>578</v>
      </c>
      <c r="C379" s="98" t="s">
        <v>629</v>
      </c>
      <c r="D379" s="100" t="s">
        <v>630</v>
      </c>
      <c r="E379" s="98" t="s">
        <v>649</v>
      </c>
      <c r="F379" s="98" t="s">
        <v>650</v>
      </c>
      <c r="G379" s="161">
        <v>0.157872830817607</v>
      </c>
      <c r="H379" s="161">
        <v>0</v>
      </c>
      <c r="I379" s="161">
        <v>0</v>
      </c>
      <c r="J379" s="161">
        <v>0</v>
      </c>
      <c r="K379" s="161">
        <v>3.73106060559526E-2</v>
      </c>
      <c r="L379" s="161">
        <v>0</v>
      </c>
      <c r="M379" s="161">
        <v>0</v>
      </c>
      <c r="N379" s="161" t="s">
        <v>216</v>
      </c>
      <c r="O379" s="161">
        <v>0</v>
      </c>
      <c r="P379" s="161">
        <v>0</v>
      </c>
      <c r="Q379" s="161">
        <v>7.4997771274945904E-2</v>
      </c>
      <c r="R379" s="161">
        <v>0</v>
      </c>
      <c r="S379" s="161">
        <v>0</v>
      </c>
      <c r="T379" s="161" t="s">
        <v>216</v>
      </c>
      <c r="U379" s="161">
        <v>0</v>
      </c>
      <c r="V379" s="161">
        <v>1.19062416280493E-2</v>
      </c>
      <c r="W379" s="161">
        <v>0.32573891631928498</v>
      </c>
      <c r="X379" s="161">
        <v>0</v>
      </c>
      <c r="Y379" s="161">
        <v>0</v>
      </c>
      <c r="Z379" s="161">
        <v>0</v>
      </c>
      <c r="AA379" s="161">
        <v>0</v>
      </c>
      <c r="AB379" s="161" t="s">
        <v>216</v>
      </c>
      <c r="AC379" s="161" t="s">
        <v>216</v>
      </c>
      <c r="AD379" s="161">
        <v>0</v>
      </c>
      <c r="AE379" s="161">
        <v>0</v>
      </c>
      <c r="AF379" s="161">
        <v>0</v>
      </c>
      <c r="AG379" s="161">
        <v>2.7080593079353801E-2</v>
      </c>
      <c r="AH379" s="161" t="s">
        <v>216</v>
      </c>
      <c r="AI379" s="161" t="s">
        <v>216</v>
      </c>
      <c r="AJ379" s="161">
        <v>6.0705048048779402E-2</v>
      </c>
      <c r="AK379" s="161" t="s">
        <v>216</v>
      </c>
      <c r="AL379" s="161" t="s">
        <v>216</v>
      </c>
      <c r="AM379" s="161">
        <v>0.221022727267672</v>
      </c>
      <c r="AN379" s="161">
        <v>0</v>
      </c>
      <c r="AO379" s="161">
        <v>0.25833047496739803</v>
      </c>
      <c r="AP379" s="161">
        <v>0</v>
      </c>
      <c r="AQ379" s="161">
        <v>1.11022302462516E-16</v>
      </c>
      <c r="AR379" s="161" t="s">
        <v>216</v>
      </c>
      <c r="AS379" s="161">
        <v>1.09189266119003E-2</v>
      </c>
      <c r="AT379" s="161">
        <v>0</v>
      </c>
      <c r="AU379" s="161">
        <v>1.4992408362637599E-2</v>
      </c>
      <c r="AV379" s="161">
        <v>5.4290712302334301E-2</v>
      </c>
      <c r="AW379" s="161">
        <v>0</v>
      </c>
      <c r="AX379" s="161">
        <v>0</v>
      </c>
      <c r="AY379" s="161" t="s">
        <v>216</v>
      </c>
      <c r="AZ379" s="161" t="s">
        <v>216</v>
      </c>
      <c r="BA379" s="161" t="s">
        <v>216</v>
      </c>
      <c r="BB379" s="161">
        <v>0</v>
      </c>
      <c r="BC379" s="161">
        <v>0</v>
      </c>
      <c r="BD379" s="161" t="s">
        <v>216</v>
      </c>
      <c r="BE379" s="161" t="s">
        <v>216</v>
      </c>
      <c r="BF379" s="161" t="s">
        <v>216</v>
      </c>
      <c r="BG379" s="161">
        <v>0</v>
      </c>
      <c r="BH379" s="161">
        <v>0.20763551907064501</v>
      </c>
      <c r="BI379" s="161">
        <v>2.7377631575422001E-2</v>
      </c>
      <c r="BJ379" s="161">
        <v>0</v>
      </c>
      <c r="BK379" s="161">
        <v>0</v>
      </c>
      <c r="BL379" s="161">
        <v>0</v>
      </c>
      <c r="BM379" s="161">
        <v>0</v>
      </c>
      <c r="BN379" s="161" t="s">
        <v>216</v>
      </c>
      <c r="BO379" s="161">
        <v>0.33645589047326002</v>
      </c>
      <c r="BP379" s="161">
        <v>0</v>
      </c>
      <c r="BQ379" s="161">
        <v>0</v>
      </c>
      <c r="BR379" s="161">
        <v>0</v>
      </c>
      <c r="BS379" s="161">
        <v>0</v>
      </c>
      <c r="BT379" s="161">
        <v>0.101909162527792</v>
      </c>
    </row>
    <row r="380" spans="1:72" hidden="1">
      <c r="A380" s="99" t="s">
        <v>577</v>
      </c>
      <c r="B380" s="99" t="s">
        <v>578</v>
      </c>
      <c r="C380" s="98" t="s">
        <v>629</v>
      </c>
      <c r="D380" s="100" t="s">
        <v>630</v>
      </c>
      <c r="E380" s="98" t="s">
        <v>651</v>
      </c>
      <c r="F380" s="98" t="s">
        <v>652</v>
      </c>
      <c r="G380" s="161">
        <v>0</v>
      </c>
      <c r="H380" s="161">
        <v>0</v>
      </c>
      <c r="I380" s="161">
        <v>0</v>
      </c>
      <c r="J380" s="161">
        <v>0</v>
      </c>
      <c r="K380" s="161">
        <v>0</v>
      </c>
      <c r="L380" s="161">
        <v>0</v>
      </c>
      <c r="M380" s="161">
        <v>0</v>
      </c>
      <c r="N380" s="161" t="s">
        <v>216</v>
      </c>
      <c r="O380" s="161">
        <v>0</v>
      </c>
      <c r="P380" s="161">
        <v>0.22978382599556099</v>
      </c>
      <c r="Q380" s="161">
        <v>1.11022302462516E-16</v>
      </c>
      <c r="R380" s="161">
        <v>0</v>
      </c>
      <c r="S380" s="161">
        <v>0</v>
      </c>
      <c r="T380" s="161" t="s">
        <v>216</v>
      </c>
      <c r="U380" s="161">
        <v>0</v>
      </c>
      <c r="V380" s="161">
        <v>1.11022302462516E-16</v>
      </c>
      <c r="W380" s="161">
        <v>0</v>
      </c>
      <c r="X380" s="161">
        <v>0</v>
      </c>
      <c r="Y380" s="161">
        <v>0</v>
      </c>
      <c r="Z380" s="161">
        <v>0</v>
      </c>
      <c r="AA380" s="161">
        <v>0</v>
      </c>
      <c r="AB380" s="161" t="s">
        <v>216</v>
      </c>
      <c r="AC380" s="161" t="s">
        <v>216</v>
      </c>
      <c r="AD380" s="161">
        <v>0.31582967921931698</v>
      </c>
      <c r="AE380" s="161">
        <v>0</v>
      </c>
      <c r="AF380" s="161">
        <v>0</v>
      </c>
      <c r="AG380" s="161">
        <v>0</v>
      </c>
      <c r="AH380" s="161" t="s">
        <v>216</v>
      </c>
      <c r="AI380" s="161" t="s">
        <v>216</v>
      </c>
      <c r="AJ380" s="161">
        <v>0</v>
      </c>
      <c r="AK380" s="161" t="s">
        <v>216</v>
      </c>
      <c r="AL380" s="161" t="s">
        <v>216</v>
      </c>
      <c r="AM380" s="161">
        <v>0</v>
      </c>
      <c r="AN380" s="161">
        <v>0</v>
      </c>
      <c r="AO380" s="161">
        <v>0</v>
      </c>
      <c r="AP380" s="161">
        <v>0</v>
      </c>
      <c r="AQ380" s="161">
        <v>1.11022302462516E-16</v>
      </c>
      <c r="AR380" s="161" t="s">
        <v>216</v>
      </c>
      <c r="AS380" s="161">
        <v>0</v>
      </c>
      <c r="AT380" s="161">
        <v>0</v>
      </c>
      <c r="AU380" s="161">
        <v>8.5704800202188007E-3</v>
      </c>
      <c r="AV380" s="161">
        <v>1.11022302462516E-16</v>
      </c>
      <c r="AW380" s="161">
        <v>0</v>
      </c>
      <c r="AX380" s="161">
        <v>0</v>
      </c>
      <c r="AY380" s="161" t="s">
        <v>216</v>
      </c>
      <c r="AZ380" s="161" t="s">
        <v>216</v>
      </c>
      <c r="BA380" s="161" t="s">
        <v>216</v>
      </c>
      <c r="BB380" s="161">
        <v>0</v>
      </c>
      <c r="BC380" s="161">
        <v>0</v>
      </c>
      <c r="BD380" s="161" t="s">
        <v>216</v>
      </c>
      <c r="BE380" s="161" t="s">
        <v>216</v>
      </c>
      <c r="BF380" s="161" t="s">
        <v>216</v>
      </c>
      <c r="BG380" s="161">
        <v>0</v>
      </c>
      <c r="BH380" s="161">
        <v>1.11022302462516E-16</v>
      </c>
      <c r="BI380" s="161">
        <v>0</v>
      </c>
      <c r="BJ380" s="161">
        <v>0</v>
      </c>
      <c r="BK380" s="161">
        <v>2.6736292550997801E-3</v>
      </c>
      <c r="BL380" s="161">
        <v>0</v>
      </c>
      <c r="BM380" s="161">
        <v>0</v>
      </c>
      <c r="BN380" s="161" t="s">
        <v>216</v>
      </c>
      <c r="BO380" s="161">
        <v>0</v>
      </c>
      <c r="BP380" s="161">
        <v>0</v>
      </c>
      <c r="BQ380" s="161">
        <v>0</v>
      </c>
      <c r="BR380" s="161">
        <v>0</v>
      </c>
      <c r="BS380" s="161">
        <v>0</v>
      </c>
      <c r="BT380" s="161">
        <v>0</v>
      </c>
    </row>
    <row r="381" spans="1:72" hidden="1">
      <c r="A381" s="99" t="s">
        <v>577</v>
      </c>
      <c r="B381" s="99" t="s">
        <v>578</v>
      </c>
      <c r="C381" s="98" t="s">
        <v>629</v>
      </c>
      <c r="D381" s="100" t="s">
        <v>630</v>
      </c>
      <c r="E381" s="98" t="s">
        <v>653</v>
      </c>
      <c r="F381" s="98" t="s">
        <v>654</v>
      </c>
      <c r="G381" s="161">
        <v>0</v>
      </c>
      <c r="H381" s="161">
        <v>0</v>
      </c>
      <c r="I381" s="161">
        <v>0</v>
      </c>
      <c r="J381" s="161">
        <v>0</v>
      </c>
      <c r="K381" s="161">
        <v>0</v>
      </c>
      <c r="L381" s="161">
        <v>0</v>
      </c>
      <c r="M381" s="161">
        <v>0</v>
      </c>
      <c r="N381" s="161" t="s">
        <v>216</v>
      </c>
      <c r="O381" s="161">
        <v>0</v>
      </c>
      <c r="P381" s="161">
        <v>0</v>
      </c>
      <c r="Q381" s="161">
        <v>0.18404930915107801</v>
      </c>
      <c r="R381" s="161">
        <v>0</v>
      </c>
      <c r="S381" s="161">
        <v>0</v>
      </c>
      <c r="T381" s="161" t="s">
        <v>216</v>
      </c>
      <c r="U381" s="161">
        <v>0</v>
      </c>
      <c r="V381" s="161">
        <v>1.11022302462516E-16</v>
      </c>
      <c r="W381" s="161">
        <v>0</v>
      </c>
      <c r="X381" s="161">
        <v>0</v>
      </c>
      <c r="Y381" s="161">
        <v>0</v>
      </c>
      <c r="Z381" s="161">
        <v>0</v>
      </c>
      <c r="AA381" s="161">
        <v>0</v>
      </c>
      <c r="AB381" s="161" t="s">
        <v>216</v>
      </c>
      <c r="AC381" s="161" t="s">
        <v>216</v>
      </c>
      <c r="AD381" s="161">
        <v>0</v>
      </c>
      <c r="AE381" s="161">
        <v>0</v>
      </c>
      <c r="AF381" s="161">
        <v>0</v>
      </c>
      <c r="AG381" s="161">
        <v>0</v>
      </c>
      <c r="AH381" s="161" t="s">
        <v>216</v>
      </c>
      <c r="AI381" s="161" t="s">
        <v>216</v>
      </c>
      <c r="AJ381" s="161">
        <v>0</v>
      </c>
      <c r="AK381" s="161" t="s">
        <v>216</v>
      </c>
      <c r="AL381" s="161" t="s">
        <v>216</v>
      </c>
      <c r="AM381" s="161">
        <v>0</v>
      </c>
      <c r="AN381" s="161">
        <v>0</v>
      </c>
      <c r="AO381" s="161">
        <v>0</v>
      </c>
      <c r="AP381" s="161">
        <v>0</v>
      </c>
      <c r="AQ381" s="161">
        <v>1.11022302462516E-16</v>
      </c>
      <c r="AR381" s="161" t="s">
        <v>216</v>
      </c>
      <c r="AS381" s="161">
        <v>0</v>
      </c>
      <c r="AT381" s="161">
        <v>0.13174961703975799</v>
      </c>
      <c r="AU381" s="161">
        <v>0</v>
      </c>
      <c r="AV381" s="161">
        <v>1.11022302462516E-16</v>
      </c>
      <c r="AW381" s="161">
        <v>0</v>
      </c>
      <c r="AX381" s="161">
        <v>0</v>
      </c>
      <c r="AY381" s="161" t="s">
        <v>216</v>
      </c>
      <c r="AZ381" s="161" t="s">
        <v>216</v>
      </c>
      <c r="BA381" s="161" t="s">
        <v>216</v>
      </c>
      <c r="BB381" s="161">
        <v>0</v>
      </c>
      <c r="BC381" s="161">
        <v>0</v>
      </c>
      <c r="BD381" s="161" t="s">
        <v>216</v>
      </c>
      <c r="BE381" s="161" t="s">
        <v>216</v>
      </c>
      <c r="BF381" s="161" t="s">
        <v>216</v>
      </c>
      <c r="BG381" s="161">
        <v>0</v>
      </c>
      <c r="BH381" s="161">
        <v>1.11022302462516E-16</v>
      </c>
      <c r="BI381" s="161">
        <v>0</v>
      </c>
      <c r="BJ381" s="161">
        <v>0</v>
      </c>
      <c r="BK381" s="161">
        <v>0</v>
      </c>
      <c r="BL381" s="161">
        <v>0</v>
      </c>
      <c r="BM381" s="161">
        <v>0</v>
      </c>
      <c r="BN381" s="161" t="s">
        <v>216</v>
      </c>
      <c r="BO381" s="161">
        <v>0</v>
      </c>
      <c r="BP381" s="161">
        <v>0</v>
      </c>
      <c r="BQ381" s="161">
        <v>0</v>
      </c>
      <c r="BR381" s="161">
        <v>0</v>
      </c>
      <c r="BS381" s="161">
        <v>0</v>
      </c>
      <c r="BT381" s="161">
        <v>9.4445861758573404E-3</v>
      </c>
    </row>
    <row r="382" spans="1:72" hidden="1">
      <c r="A382" s="99" t="s">
        <v>577</v>
      </c>
      <c r="B382" s="99" t="s">
        <v>578</v>
      </c>
      <c r="C382" s="98" t="s">
        <v>629</v>
      </c>
      <c r="D382" s="100" t="s">
        <v>630</v>
      </c>
      <c r="E382" s="98" t="s">
        <v>655</v>
      </c>
      <c r="F382" s="98" t="s">
        <v>656</v>
      </c>
      <c r="G382" s="161">
        <v>0</v>
      </c>
      <c r="H382" s="161">
        <v>0</v>
      </c>
      <c r="I382" s="161">
        <v>0</v>
      </c>
      <c r="J382" s="161">
        <v>0</v>
      </c>
      <c r="K382" s="161">
        <v>0</v>
      </c>
      <c r="L382" s="161">
        <v>0</v>
      </c>
      <c r="M382" s="161">
        <v>0</v>
      </c>
      <c r="N382" s="161" t="s">
        <v>216</v>
      </c>
      <c r="O382" s="161">
        <v>0</v>
      </c>
      <c r="P382" s="161">
        <v>0</v>
      </c>
      <c r="Q382" s="161">
        <v>0.13210213562644099</v>
      </c>
      <c r="R382" s="161">
        <v>0</v>
      </c>
      <c r="S382" s="161">
        <v>0</v>
      </c>
      <c r="T382" s="161" t="s">
        <v>216</v>
      </c>
      <c r="U382" s="161">
        <v>0</v>
      </c>
      <c r="V382" s="161">
        <v>1.11022302462516E-16</v>
      </c>
      <c r="W382" s="161">
        <v>0</v>
      </c>
      <c r="X382" s="161">
        <v>0</v>
      </c>
      <c r="Y382" s="161">
        <v>0</v>
      </c>
      <c r="Z382" s="161">
        <v>0</v>
      </c>
      <c r="AA382" s="161">
        <v>0</v>
      </c>
      <c r="AB382" s="161" t="s">
        <v>216</v>
      </c>
      <c r="AC382" s="161" t="s">
        <v>216</v>
      </c>
      <c r="AD382" s="161">
        <v>0</v>
      </c>
      <c r="AE382" s="161">
        <v>0</v>
      </c>
      <c r="AF382" s="161">
        <v>0</v>
      </c>
      <c r="AG382" s="161">
        <v>0</v>
      </c>
      <c r="AH382" s="161" t="s">
        <v>216</v>
      </c>
      <c r="AI382" s="161" t="s">
        <v>216</v>
      </c>
      <c r="AJ382" s="161">
        <v>8.87095697330222E-2</v>
      </c>
      <c r="AK382" s="161" t="s">
        <v>216</v>
      </c>
      <c r="AL382" s="161" t="s">
        <v>216</v>
      </c>
      <c r="AM382" s="161">
        <v>0</v>
      </c>
      <c r="AN382" s="161">
        <v>0</v>
      </c>
      <c r="AO382" s="161">
        <v>0</v>
      </c>
      <c r="AP382" s="161">
        <v>0</v>
      </c>
      <c r="AQ382" s="161">
        <v>1.11022302462516E-16</v>
      </c>
      <c r="AR382" s="161" t="s">
        <v>216</v>
      </c>
      <c r="AS382" s="161">
        <v>0</v>
      </c>
      <c r="AT382" s="161">
        <v>0</v>
      </c>
      <c r="AU382" s="161">
        <v>7.9820262173736597E-2</v>
      </c>
      <c r="AV382" s="161">
        <v>1.11022302462516E-16</v>
      </c>
      <c r="AW382" s="161">
        <v>0</v>
      </c>
      <c r="AX382" s="161">
        <v>1.11405216947499E-2</v>
      </c>
      <c r="AY382" s="161" t="s">
        <v>216</v>
      </c>
      <c r="AZ382" s="161" t="s">
        <v>216</v>
      </c>
      <c r="BA382" s="161" t="s">
        <v>216</v>
      </c>
      <c r="BB382" s="161">
        <v>0</v>
      </c>
      <c r="BC382" s="161">
        <v>0</v>
      </c>
      <c r="BD382" s="161" t="s">
        <v>216</v>
      </c>
      <c r="BE382" s="161" t="s">
        <v>216</v>
      </c>
      <c r="BF382" s="161" t="s">
        <v>216</v>
      </c>
      <c r="BG382" s="161">
        <v>0</v>
      </c>
      <c r="BH382" s="161">
        <v>1.11022302462516E-16</v>
      </c>
      <c r="BI382" s="161">
        <v>0</v>
      </c>
      <c r="BJ382" s="161">
        <v>0</v>
      </c>
      <c r="BK382" s="161">
        <v>0</v>
      </c>
      <c r="BL382" s="161">
        <v>0</v>
      </c>
      <c r="BM382" s="161">
        <v>0</v>
      </c>
      <c r="BN382" s="161" t="s">
        <v>216</v>
      </c>
      <c r="BO382" s="161">
        <v>0</v>
      </c>
      <c r="BP382" s="161">
        <v>0</v>
      </c>
      <c r="BQ382" s="161">
        <v>0</v>
      </c>
      <c r="BR382" s="161">
        <v>0</v>
      </c>
      <c r="BS382" s="161">
        <v>0</v>
      </c>
      <c r="BT382" s="161">
        <v>0</v>
      </c>
    </row>
    <row r="383" spans="1:72" hidden="1">
      <c r="A383" s="99" t="s">
        <v>577</v>
      </c>
      <c r="B383" s="99" t="s">
        <v>578</v>
      </c>
      <c r="C383" s="98" t="s">
        <v>629</v>
      </c>
      <c r="D383" s="100" t="s">
        <v>630</v>
      </c>
      <c r="E383" s="98" t="s">
        <v>657</v>
      </c>
      <c r="F383" s="98" t="s">
        <v>658</v>
      </c>
      <c r="G383" s="161">
        <v>0</v>
      </c>
      <c r="H383" s="161">
        <v>0.47719498579846698</v>
      </c>
      <c r="I383" s="161">
        <v>0.190038501395978</v>
      </c>
      <c r="J383" s="161">
        <v>0</v>
      </c>
      <c r="K383" s="161">
        <v>0.657070707076434</v>
      </c>
      <c r="L383" s="161">
        <v>0</v>
      </c>
      <c r="M383" s="161">
        <v>0</v>
      </c>
      <c r="N383" s="161" t="s">
        <v>216</v>
      </c>
      <c r="O383" s="161">
        <v>0</v>
      </c>
      <c r="P383" s="161">
        <v>0</v>
      </c>
      <c r="Q383" s="161">
        <v>0.149788179785868</v>
      </c>
      <c r="R383" s="161">
        <v>7.3177455988166495E-2</v>
      </c>
      <c r="S383" s="161">
        <v>0.14785047826509001</v>
      </c>
      <c r="T383" s="161" t="s">
        <v>216</v>
      </c>
      <c r="U383" s="161">
        <v>0.16667036798507601</v>
      </c>
      <c r="V383" s="161">
        <v>1.19062416280493E-2</v>
      </c>
      <c r="W383" s="161">
        <v>0</v>
      </c>
      <c r="X383" s="161">
        <v>0</v>
      </c>
      <c r="Y383" s="161">
        <v>0.195043736224809</v>
      </c>
      <c r="Z383" s="161">
        <v>0</v>
      </c>
      <c r="AA383" s="161">
        <v>0</v>
      </c>
      <c r="AB383" s="161" t="s">
        <v>216</v>
      </c>
      <c r="AC383" s="161" t="s">
        <v>216</v>
      </c>
      <c r="AD383" s="161">
        <v>0.34536057815374799</v>
      </c>
      <c r="AE383" s="161">
        <v>0.41608187135632602</v>
      </c>
      <c r="AF383" s="161">
        <v>0.42425289753901402</v>
      </c>
      <c r="AG383" s="161">
        <v>0.25449416151030402</v>
      </c>
      <c r="AH383" s="161" t="s">
        <v>216</v>
      </c>
      <c r="AI383" s="161" t="s">
        <v>216</v>
      </c>
      <c r="AJ383" s="161">
        <v>0.14941461778180201</v>
      </c>
      <c r="AK383" s="161" t="s">
        <v>216</v>
      </c>
      <c r="AL383" s="161" t="s">
        <v>216</v>
      </c>
      <c r="AM383" s="161">
        <v>0</v>
      </c>
      <c r="AN383" s="161">
        <v>0.82582168368852704</v>
      </c>
      <c r="AO383" s="161">
        <v>0</v>
      </c>
      <c r="AP383" s="161">
        <v>0</v>
      </c>
      <c r="AQ383" s="161">
        <v>1.11022302462516E-16</v>
      </c>
      <c r="AR383" s="161" t="s">
        <v>216</v>
      </c>
      <c r="AS383" s="161">
        <v>0.70262201777023703</v>
      </c>
      <c r="AT383" s="161">
        <v>0.106636549253177</v>
      </c>
      <c r="AU383" s="161">
        <v>0.66212082660772797</v>
      </c>
      <c r="AV383" s="161">
        <v>0.10858142460466901</v>
      </c>
      <c r="AW383" s="161">
        <v>0</v>
      </c>
      <c r="AX383" s="161">
        <v>0.288908018240773</v>
      </c>
      <c r="AY383" s="161" t="s">
        <v>216</v>
      </c>
      <c r="AZ383" s="161" t="s">
        <v>216</v>
      </c>
      <c r="BA383" s="161" t="s">
        <v>216</v>
      </c>
      <c r="BB383" s="161">
        <v>0.13088849135012701</v>
      </c>
      <c r="BC383" s="161">
        <v>0.685865865424785</v>
      </c>
      <c r="BD383" s="161" t="s">
        <v>216</v>
      </c>
      <c r="BE383" s="161" t="s">
        <v>216</v>
      </c>
      <c r="BF383" s="161" t="s">
        <v>216</v>
      </c>
      <c r="BG383" s="161">
        <v>1.44215873280296E-2</v>
      </c>
      <c r="BH383" s="161">
        <v>0.115350577142566</v>
      </c>
      <c r="BI383" s="161">
        <v>0.53825742356518402</v>
      </c>
      <c r="BJ383" s="161">
        <v>0</v>
      </c>
      <c r="BK383" s="161">
        <v>0.38981267543521803</v>
      </c>
      <c r="BL383" s="161">
        <v>0</v>
      </c>
      <c r="BM383" s="161">
        <v>0</v>
      </c>
      <c r="BN383" s="161" t="s">
        <v>216</v>
      </c>
      <c r="BO383" s="161">
        <v>0</v>
      </c>
      <c r="BP383" s="161">
        <v>0.132404181175964</v>
      </c>
      <c r="BQ383" s="161">
        <v>0</v>
      </c>
      <c r="BR383" s="161">
        <v>0.60927263806102505</v>
      </c>
      <c r="BS383" s="161">
        <v>0.32123857454187998</v>
      </c>
      <c r="BT383" s="161">
        <v>0.18065255084816201</v>
      </c>
    </row>
    <row r="384" spans="1:72" hidden="1">
      <c r="A384" s="99" t="s">
        <v>577</v>
      </c>
      <c r="B384" s="99" t="s">
        <v>578</v>
      </c>
      <c r="C384" s="98" t="s">
        <v>629</v>
      </c>
      <c r="D384" s="100" t="s">
        <v>630</v>
      </c>
      <c r="E384" s="98" t="s">
        <v>659</v>
      </c>
      <c r="F384" s="98" t="s">
        <v>660</v>
      </c>
      <c r="G384" s="161">
        <v>0</v>
      </c>
      <c r="H384" s="161">
        <v>1.0969177485277501E-2</v>
      </c>
      <c r="I384" s="161">
        <v>0</v>
      </c>
      <c r="J384" s="161">
        <v>0</v>
      </c>
      <c r="K384" s="161">
        <v>0</v>
      </c>
      <c r="L384" s="161">
        <v>0</v>
      </c>
      <c r="M384" s="161">
        <v>0.93598530848286199</v>
      </c>
      <c r="N384" s="161" t="s">
        <v>216</v>
      </c>
      <c r="O384" s="161">
        <v>0</v>
      </c>
      <c r="P384" s="161">
        <v>0.22978382599556099</v>
      </c>
      <c r="Q384" s="161">
        <v>0.105600328230154</v>
      </c>
      <c r="R384" s="161">
        <v>0</v>
      </c>
      <c r="S384" s="161">
        <v>8.2045938327162896E-3</v>
      </c>
      <c r="T384" s="161" t="s">
        <v>216</v>
      </c>
      <c r="U384" s="161">
        <v>0</v>
      </c>
      <c r="V384" s="161">
        <v>1.11022302462516E-16</v>
      </c>
      <c r="W384" s="161">
        <v>0</v>
      </c>
      <c r="X384" s="161">
        <v>0</v>
      </c>
      <c r="Y384" s="161">
        <v>0</v>
      </c>
      <c r="Z384" s="161">
        <v>0</v>
      </c>
      <c r="AA384" s="161">
        <v>0</v>
      </c>
      <c r="AB384" s="161" t="s">
        <v>216</v>
      </c>
      <c r="AC384" s="161" t="s">
        <v>216</v>
      </c>
      <c r="AD384" s="161">
        <v>2.29800634076174E-2</v>
      </c>
      <c r="AE384" s="161">
        <v>0</v>
      </c>
      <c r="AF384" s="161">
        <v>0</v>
      </c>
      <c r="AG384" s="161">
        <v>0</v>
      </c>
      <c r="AH384" s="161" t="s">
        <v>216</v>
      </c>
      <c r="AI384" s="161" t="s">
        <v>216</v>
      </c>
      <c r="AJ384" s="161">
        <v>5.3952806164865004E-3</v>
      </c>
      <c r="AK384" s="161" t="s">
        <v>216</v>
      </c>
      <c r="AL384" s="161" t="s">
        <v>216</v>
      </c>
      <c r="AM384" s="161">
        <v>0</v>
      </c>
      <c r="AN384" s="161">
        <v>0</v>
      </c>
      <c r="AO384" s="161">
        <v>0</v>
      </c>
      <c r="AP384" s="161">
        <v>0</v>
      </c>
      <c r="AQ384" s="161">
        <v>1.11022302462516E-16</v>
      </c>
      <c r="AR384" s="161" t="s">
        <v>216</v>
      </c>
      <c r="AS384" s="161">
        <v>0</v>
      </c>
      <c r="AT384" s="161">
        <v>0</v>
      </c>
      <c r="AU384" s="161">
        <v>8.5704800202188007E-3</v>
      </c>
      <c r="AV384" s="161">
        <v>0.20498869629309899</v>
      </c>
      <c r="AW384" s="161">
        <v>0</v>
      </c>
      <c r="AX384" s="161">
        <v>0</v>
      </c>
      <c r="AY384" s="161" t="s">
        <v>216</v>
      </c>
      <c r="AZ384" s="161" t="s">
        <v>216</v>
      </c>
      <c r="BA384" s="161" t="s">
        <v>216</v>
      </c>
      <c r="BB384" s="161">
        <v>0.13088849135012701</v>
      </c>
      <c r="BC384" s="161">
        <v>0</v>
      </c>
      <c r="BD384" s="161" t="s">
        <v>216</v>
      </c>
      <c r="BE384" s="161" t="s">
        <v>216</v>
      </c>
      <c r="BF384" s="161" t="s">
        <v>216</v>
      </c>
      <c r="BG384" s="161">
        <v>0</v>
      </c>
      <c r="BH384" s="161">
        <v>1.11022302462516E-16</v>
      </c>
      <c r="BI384" s="161">
        <v>0.235506490247546</v>
      </c>
      <c r="BJ384" s="161">
        <v>0</v>
      </c>
      <c r="BK384" s="161">
        <v>1.9273733202813299E-2</v>
      </c>
      <c r="BL384" s="161">
        <v>0</v>
      </c>
      <c r="BM384" s="161">
        <v>0</v>
      </c>
      <c r="BN384" s="161" t="s">
        <v>216</v>
      </c>
      <c r="BO384" s="161">
        <v>0</v>
      </c>
      <c r="BP384" s="161">
        <v>0</v>
      </c>
      <c r="BQ384" s="161">
        <v>0</v>
      </c>
      <c r="BR384" s="161">
        <v>0</v>
      </c>
      <c r="BS384" s="161">
        <v>0</v>
      </c>
      <c r="BT384" s="161">
        <v>5.9732105859995499E-2</v>
      </c>
    </row>
    <row r="385" spans="1:72" hidden="1">
      <c r="A385" s="99" t="s">
        <v>577</v>
      </c>
      <c r="B385" s="99" t="s">
        <v>578</v>
      </c>
      <c r="C385" s="98" t="s">
        <v>629</v>
      </c>
      <c r="D385" s="100" t="s">
        <v>630</v>
      </c>
      <c r="E385" s="98" t="s">
        <v>661</v>
      </c>
      <c r="F385" s="98" t="s">
        <v>662</v>
      </c>
      <c r="G385" s="161">
        <v>0</v>
      </c>
      <c r="H385" s="161">
        <v>0</v>
      </c>
      <c r="I385" s="161">
        <v>0</v>
      </c>
      <c r="J385" s="161">
        <v>0</v>
      </c>
      <c r="K385" s="161">
        <v>3.73106060559526E-2</v>
      </c>
      <c r="L385" s="161">
        <v>0</v>
      </c>
      <c r="M385" s="161">
        <v>0.93598530848286199</v>
      </c>
      <c r="N385" s="161" t="s">
        <v>216</v>
      </c>
      <c r="O385" s="161">
        <v>0</v>
      </c>
      <c r="P385" s="161">
        <v>0</v>
      </c>
      <c r="Q385" s="161">
        <v>0.103896662202525</v>
      </c>
      <c r="R385" s="161">
        <v>0</v>
      </c>
      <c r="S385" s="161">
        <v>0</v>
      </c>
      <c r="T385" s="161" t="s">
        <v>216</v>
      </c>
      <c r="U385" s="161">
        <v>0</v>
      </c>
      <c r="V385" s="161">
        <v>1.11022302462516E-16</v>
      </c>
      <c r="W385" s="161">
        <v>0</v>
      </c>
      <c r="X385" s="161">
        <v>0</v>
      </c>
      <c r="Y385" s="161">
        <v>0</v>
      </c>
      <c r="Z385" s="161">
        <v>0</v>
      </c>
      <c r="AA385" s="161">
        <v>0</v>
      </c>
      <c r="AB385" s="161" t="s">
        <v>216</v>
      </c>
      <c r="AC385" s="161" t="s">
        <v>216</v>
      </c>
      <c r="AD385" s="161">
        <v>0</v>
      </c>
      <c r="AE385" s="161">
        <v>0</v>
      </c>
      <c r="AF385" s="161">
        <v>0</v>
      </c>
      <c r="AG385" s="161">
        <v>0</v>
      </c>
      <c r="AH385" s="161" t="s">
        <v>216</v>
      </c>
      <c r="AI385" s="161" t="s">
        <v>216</v>
      </c>
      <c r="AJ385" s="161">
        <v>1.1246775878195499E-2</v>
      </c>
      <c r="AK385" s="161" t="s">
        <v>216</v>
      </c>
      <c r="AL385" s="161" t="s">
        <v>216</v>
      </c>
      <c r="AM385" s="161">
        <v>0</v>
      </c>
      <c r="AN385" s="161">
        <v>0</v>
      </c>
      <c r="AO385" s="161">
        <v>0</v>
      </c>
      <c r="AP385" s="161">
        <v>0.174863487268231</v>
      </c>
      <c r="AQ385" s="161">
        <v>1.11022302462516E-16</v>
      </c>
      <c r="AR385" s="161" t="s">
        <v>216</v>
      </c>
      <c r="AS385" s="161">
        <v>0</v>
      </c>
      <c r="AT385" s="161">
        <v>2.9138033670421302E-3</v>
      </c>
      <c r="AU385" s="161">
        <v>0.219041245948848</v>
      </c>
      <c r="AV385" s="161">
        <v>0.20498869629309899</v>
      </c>
      <c r="AW385" s="161">
        <v>0.21230108347366999</v>
      </c>
      <c r="AX385" s="161">
        <v>0</v>
      </c>
      <c r="AY385" s="161" t="s">
        <v>216</v>
      </c>
      <c r="AZ385" s="161" t="s">
        <v>216</v>
      </c>
      <c r="BA385" s="161" t="s">
        <v>216</v>
      </c>
      <c r="BB385" s="161">
        <v>0</v>
      </c>
      <c r="BC385" s="161">
        <v>0</v>
      </c>
      <c r="BD385" s="161" t="s">
        <v>216</v>
      </c>
      <c r="BE385" s="161" t="s">
        <v>216</v>
      </c>
      <c r="BF385" s="161" t="s">
        <v>216</v>
      </c>
      <c r="BG385" s="161">
        <v>7.3816951083047005E-2</v>
      </c>
      <c r="BH385" s="161">
        <v>1.11022302462516E-16</v>
      </c>
      <c r="BI385" s="161">
        <v>0.10977610181337299</v>
      </c>
      <c r="BJ385" s="161">
        <v>0</v>
      </c>
      <c r="BK385" s="161">
        <v>0</v>
      </c>
      <c r="BL385" s="161">
        <v>0</v>
      </c>
      <c r="BM385" s="161">
        <v>0</v>
      </c>
      <c r="BN385" s="161" t="s">
        <v>216</v>
      </c>
      <c r="BO385" s="161">
        <v>0</v>
      </c>
      <c r="BP385" s="161">
        <v>0</v>
      </c>
      <c r="BQ385" s="161">
        <v>0</v>
      </c>
      <c r="BR385" s="161">
        <v>0</v>
      </c>
      <c r="BS385" s="161">
        <v>0</v>
      </c>
      <c r="BT385" s="161">
        <v>0.22541840656750101</v>
      </c>
    </row>
    <row r="386" spans="1:72" hidden="1">
      <c r="A386" s="99" t="s">
        <v>577</v>
      </c>
      <c r="B386" s="99" t="s">
        <v>578</v>
      </c>
      <c r="C386" s="98" t="s">
        <v>629</v>
      </c>
      <c r="D386" s="100" t="s">
        <v>630</v>
      </c>
      <c r="E386" s="98" t="s">
        <v>663</v>
      </c>
      <c r="F386" s="98" t="s">
        <v>664</v>
      </c>
      <c r="G386" s="161">
        <v>0</v>
      </c>
      <c r="H386" s="161">
        <v>4.2527981111021497E-2</v>
      </c>
      <c r="I386" s="161">
        <v>0</v>
      </c>
      <c r="J386" s="161">
        <v>0.159474838079773</v>
      </c>
      <c r="K386" s="161">
        <v>0.16717171716312601</v>
      </c>
      <c r="L386" s="161">
        <v>0.52954812716866895</v>
      </c>
      <c r="M386" s="161">
        <v>0.46799265424143099</v>
      </c>
      <c r="N386" s="161" t="s">
        <v>216</v>
      </c>
      <c r="O386" s="161">
        <v>0.203711129059993</v>
      </c>
      <c r="P386" s="161">
        <v>0.22657754003064201</v>
      </c>
      <c r="Q386" s="161">
        <v>1.11022302462516E-16</v>
      </c>
      <c r="R386" s="161">
        <v>0</v>
      </c>
      <c r="S386" s="161">
        <v>1.9213091096946099E-2</v>
      </c>
      <c r="T386" s="161" t="s">
        <v>216</v>
      </c>
      <c r="U386" s="161">
        <v>0</v>
      </c>
      <c r="V386" s="161">
        <v>1.11022302462516E-16</v>
      </c>
      <c r="W386" s="161">
        <v>0</v>
      </c>
      <c r="X386" s="161">
        <v>0</v>
      </c>
      <c r="Y386" s="161">
        <v>9.2843984072406793E-2</v>
      </c>
      <c r="Z386" s="161">
        <v>0</v>
      </c>
      <c r="AA386" s="161">
        <v>0</v>
      </c>
      <c r="AB386" s="161" t="s">
        <v>216</v>
      </c>
      <c r="AC386" s="161" t="s">
        <v>216</v>
      </c>
      <c r="AD386" s="161">
        <v>0</v>
      </c>
      <c r="AE386" s="161">
        <v>0</v>
      </c>
      <c r="AF386" s="161">
        <v>0</v>
      </c>
      <c r="AG386" s="161">
        <v>0</v>
      </c>
      <c r="AH386" s="161" t="s">
        <v>216</v>
      </c>
      <c r="AI386" s="161" t="s">
        <v>216</v>
      </c>
      <c r="AJ386" s="161">
        <v>0.17108066013029399</v>
      </c>
      <c r="AK386" s="161" t="s">
        <v>216</v>
      </c>
      <c r="AL386" s="161" t="s">
        <v>216</v>
      </c>
      <c r="AM386" s="161">
        <v>0</v>
      </c>
      <c r="AN386" s="161">
        <v>0</v>
      </c>
      <c r="AO386" s="161">
        <v>0</v>
      </c>
      <c r="AP386" s="161">
        <v>0.178353172918647</v>
      </c>
      <c r="AQ386" s="161">
        <v>1.11022302462516E-16</v>
      </c>
      <c r="AR386" s="161" t="s">
        <v>216</v>
      </c>
      <c r="AS386" s="161">
        <v>0.70057040166387796</v>
      </c>
      <c r="AT386" s="161">
        <v>0.11408025636775999</v>
      </c>
      <c r="AU386" s="161">
        <v>0.166672087233984</v>
      </c>
      <c r="AV386" s="161">
        <v>0.480020488776573</v>
      </c>
      <c r="AW386" s="161">
        <v>0.78769891652632995</v>
      </c>
      <c r="AX386" s="161">
        <v>0.174544125311554</v>
      </c>
      <c r="AY386" s="161" t="s">
        <v>216</v>
      </c>
      <c r="AZ386" s="161" t="s">
        <v>216</v>
      </c>
      <c r="BA386" s="161" t="s">
        <v>216</v>
      </c>
      <c r="BB386" s="161">
        <v>0.13088849135012701</v>
      </c>
      <c r="BC386" s="161">
        <v>0.13681112823993399</v>
      </c>
      <c r="BD386" s="161" t="s">
        <v>216</v>
      </c>
      <c r="BE386" s="161" t="s">
        <v>216</v>
      </c>
      <c r="BF386" s="161" t="s">
        <v>216</v>
      </c>
      <c r="BG386" s="161">
        <v>0</v>
      </c>
      <c r="BH386" s="161">
        <v>0.115350577142566</v>
      </c>
      <c r="BI386" s="161">
        <v>0.31790496048549699</v>
      </c>
      <c r="BJ386" s="161">
        <v>0</v>
      </c>
      <c r="BK386" s="161">
        <v>0.225846443896149</v>
      </c>
      <c r="BL386" s="161">
        <v>0</v>
      </c>
      <c r="BM386" s="161">
        <v>0</v>
      </c>
      <c r="BN386" s="161" t="s">
        <v>216</v>
      </c>
      <c r="BO386" s="161">
        <v>0.15012719593681301</v>
      </c>
      <c r="BP386" s="161">
        <v>0</v>
      </c>
      <c r="BQ386" s="161">
        <v>0</v>
      </c>
      <c r="BR386" s="161">
        <v>0</v>
      </c>
      <c r="BS386" s="161">
        <v>6.9501361100498898E-2</v>
      </c>
      <c r="BT386" s="161">
        <v>0.44404955932864998</v>
      </c>
    </row>
    <row r="387" spans="1:72" hidden="1">
      <c r="A387" s="99" t="s">
        <v>577</v>
      </c>
      <c r="B387" s="99" t="s">
        <v>578</v>
      </c>
      <c r="C387" s="98" t="s">
        <v>629</v>
      </c>
      <c r="D387" s="100" t="s">
        <v>630</v>
      </c>
      <c r="E387" s="98" t="s">
        <v>665</v>
      </c>
      <c r="F387" s="98" t="s">
        <v>666</v>
      </c>
      <c r="G387" s="161">
        <v>0</v>
      </c>
      <c r="H387" s="161">
        <v>0</v>
      </c>
      <c r="I387" s="161">
        <v>0</v>
      </c>
      <c r="J387" s="161">
        <v>0</v>
      </c>
      <c r="K387" s="161">
        <v>0</v>
      </c>
      <c r="L387" s="161">
        <v>0</v>
      </c>
      <c r="M387" s="161">
        <v>0</v>
      </c>
      <c r="N387" s="161" t="s">
        <v>216</v>
      </c>
      <c r="O387" s="161">
        <v>0</v>
      </c>
      <c r="P387" s="161">
        <v>0</v>
      </c>
      <c r="Q387" s="161">
        <v>9.8973626171630594E-2</v>
      </c>
      <c r="R387" s="161">
        <v>0</v>
      </c>
      <c r="S387" s="161">
        <v>0</v>
      </c>
      <c r="T387" s="161" t="s">
        <v>216</v>
      </c>
      <c r="U387" s="161">
        <v>0</v>
      </c>
      <c r="V387" s="161">
        <v>1.11022302462516E-16</v>
      </c>
      <c r="W387" s="161">
        <v>0</v>
      </c>
      <c r="X387" s="161">
        <v>0</v>
      </c>
      <c r="Y387" s="161">
        <v>0</v>
      </c>
      <c r="Z387" s="161">
        <v>0</v>
      </c>
      <c r="AA387" s="161">
        <v>0</v>
      </c>
      <c r="AB387" s="161" t="s">
        <v>216</v>
      </c>
      <c r="AC387" s="161" t="s">
        <v>216</v>
      </c>
      <c r="AD387" s="161">
        <v>0</v>
      </c>
      <c r="AE387" s="161">
        <v>0</v>
      </c>
      <c r="AF387" s="161">
        <v>0</v>
      </c>
      <c r="AG387" s="161">
        <v>0</v>
      </c>
      <c r="AH387" s="161" t="s">
        <v>216</v>
      </c>
      <c r="AI387" s="161" t="s">
        <v>216</v>
      </c>
      <c r="AJ387" s="161">
        <v>0</v>
      </c>
      <c r="AK387" s="161" t="s">
        <v>216</v>
      </c>
      <c r="AL387" s="161" t="s">
        <v>216</v>
      </c>
      <c r="AM387" s="161">
        <v>0</v>
      </c>
      <c r="AN387" s="161">
        <v>0</v>
      </c>
      <c r="AO387" s="161">
        <v>0</v>
      </c>
      <c r="AP387" s="161">
        <v>0</v>
      </c>
      <c r="AQ387" s="161">
        <v>1.11022302462516E-16</v>
      </c>
      <c r="AR387" s="161" t="s">
        <v>216</v>
      </c>
      <c r="AS387" s="161">
        <v>0</v>
      </c>
      <c r="AT387" s="161">
        <v>0</v>
      </c>
      <c r="AU387" s="161">
        <v>0</v>
      </c>
      <c r="AV387" s="161">
        <v>1.11022302462516E-16</v>
      </c>
      <c r="AW387" s="161">
        <v>0</v>
      </c>
      <c r="AX387" s="161">
        <v>0</v>
      </c>
      <c r="AY387" s="161" t="s">
        <v>216</v>
      </c>
      <c r="AZ387" s="161" t="s">
        <v>216</v>
      </c>
      <c r="BA387" s="161" t="s">
        <v>216</v>
      </c>
      <c r="BB387" s="161">
        <v>0</v>
      </c>
      <c r="BC387" s="161">
        <v>0</v>
      </c>
      <c r="BD387" s="161" t="s">
        <v>216</v>
      </c>
      <c r="BE387" s="161" t="s">
        <v>216</v>
      </c>
      <c r="BF387" s="161" t="s">
        <v>216</v>
      </c>
      <c r="BG387" s="161">
        <v>0</v>
      </c>
      <c r="BH387" s="161">
        <v>1.11022302462516E-16</v>
      </c>
      <c r="BI387" s="161">
        <v>0</v>
      </c>
      <c r="BJ387" s="161">
        <v>0</v>
      </c>
      <c r="BK387" s="161">
        <v>0</v>
      </c>
      <c r="BL387" s="161">
        <v>0</v>
      </c>
      <c r="BM387" s="161">
        <v>0</v>
      </c>
      <c r="BN387" s="161" t="s">
        <v>216</v>
      </c>
      <c r="BO387" s="161">
        <v>0</v>
      </c>
      <c r="BP387" s="161">
        <v>0</v>
      </c>
      <c r="BQ387" s="161">
        <v>0</v>
      </c>
      <c r="BR387" s="161">
        <v>0</v>
      </c>
      <c r="BS387" s="161">
        <v>0</v>
      </c>
      <c r="BT387" s="161">
        <v>0</v>
      </c>
    </row>
    <row r="388" spans="1:72" hidden="1">
      <c r="A388" s="99" t="s">
        <v>577</v>
      </c>
      <c r="B388" s="99" t="s">
        <v>578</v>
      </c>
      <c r="C388" s="98" t="s">
        <v>629</v>
      </c>
      <c r="D388" s="100" t="s">
        <v>630</v>
      </c>
      <c r="E388" s="98" t="s">
        <v>667</v>
      </c>
      <c r="F388" s="98" t="s">
        <v>668</v>
      </c>
      <c r="G388" s="161">
        <v>0</v>
      </c>
      <c r="H388" s="161">
        <v>0</v>
      </c>
      <c r="I388" s="161">
        <v>0</v>
      </c>
      <c r="J388" s="161">
        <v>0</v>
      </c>
      <c r="K388" s="161">
        <v>0</v>
      </c>
      <c r="L388" s="161">
        <v>0</v>
      </c>
      <c r="M388" s="161">
        <v>0</v>
      </c>
      <c r="N388" s="161" t="s">
        <v>216</v>
      </c>
      <c r="O388" s="161">
        <v>0</v>
      </c>
      <c r="P388" s="161">
        <v>0</v>
      </c>
      <c r="Q388" s="161">
        <v>1.11022302462516E-16</v>
      </c>
      <c r="R388" s="161">
        <v>0</v>
      </c>
      <c r="S388" s="161">
        <v>0</v>
      </c>
      <c r="T388" s="161" t="s">
        <v>216</v>
      </c>
      <c r="U388" s="161">
        <v>0</v>
      </c>
      <c r="V388" s="161">
        <v>1.11022302462516E-16</v>
      </c>
      <c r="W388" s="161">
        <v>0</v>
      </c>
      <c r="X388" s="161">
        <v>0</v>
      </c>
      <c r="Y388" s="161">
        <v>0</v>
      </c>
      <c r="Z388" s="161">
        <v>0</v>
      </c>
      <c r="AA388" s="161">
        <v>0</v>
      </c>
      <c r="AB388" s="161" t="s">
        <v>216</v>
      </c>
      <c r="AC388" s="161" t="s">
        <v>216</v>
      </c>
      <c r="AD388" s="161">
        <v>0</v>
      </c>
      <c r="AE388" s="161">
        <v>0</v>
      </c>
      <c r="AF388" s="161">
        <v>0</v>
      </c>
      <c r="AG388" s="161">
        <v>0</v>
      </c>
      <c r="AH388" s="161" t="s">
        <v>216</v>
      </c>
      <c r="AI388" s="161" t="s">
        <v>216</v>
      </c>
      <c r="AJ388" s="161">
        <v>0</v>
      </c>
      <c r="AK388" s="161" t="s">
        <v>216</v>
      </c>
      <c r="AL388" s="161" t="s">
        <v>216</v>
      </c>
      <c r="AM388" s="161">
        <v>0</v>
      </c>
      <c r="AN388" s="161">
        <v>0</v>
      </c>
      <c r="AO388" s="161">
        <v>0</v>
      </c>
      <c r="AP388" s="161">
        <v>0</v>
      </c>
      <c r="AQ388" s="161">
        <v>1.11022302462516E-16</v>
      </c>
      <c r="AR388" s="161" t="s">
        <v>216</v>
      </c>
      <c r="AS388" s="161">
        <v>0</v>
      </c>
      <c r="AT388" s="161">
        <v>0</v>
      </c>
      <c r="AU388" s="161">
        <v>0</v>
      </c>
      <c r="AV388" s="161">
        <v>1.11022302462516E-16</v>
      </c>
      <c r="AW388" s="161">
        <v>0</v>
      </c>
      <c r="AX388" s="161">
        <v>2.9596571408340201E-2</v>
      </c>
      <c r="AY388" s="161" t="s">
        <v>216</v>
      </c>
      <c r="AZ388" s="161" t="s">
        <v>216</v>
      </c>
      <c r="BA388" s="161" t="s">
        <v>216</v>
      </c>
      <c r="BB388" s="161">
        <v>0</v>
      </c>
      <c r="BC388" s="161">
        <v>0</v>
      </c>
      <c r="BD388" s="161" t="s">
        <v>216</v>
      </c>
      <c r="BE388" s="161" t="s">
        <v>216</v>
      </c>
      <c r="BF388" s="161" t="s">
        <v>216</v>
      </c>
      <c r="BG388" s="161">
        <v>0</v>
      </c>
      <c r="BH388" s="161">
        <v>1.11022302462516E-16</v>
      </c>
      <c r="BI388" s="161">
        <v>0</v>
      </c>
      <c r="BJ388" s="161">
        <v>0</v>
      </c>
      <c r="BK388" s="161">
        <v>0</v>
      </c>
      <c r="BL388" s="161">
        <v>0</v>
      </c>
      <c r="BM388" s="161">
        <v>0</v>
      </c>
      <c r="BN388" s="161" t="s">
        <v>216</v>
      </c>
      <c r="BO388" s="161">
        <v>0</v>
      </c>
      <c r="BP388" s="161">
        <v>0</v>
      </c>
      <c r="BQ388" s="161">
        <v>0</v>
      </c>
      <c r="BR388" s="161">
        <v>0</v>
      </c>
      <c r="BS388" s="161">
        <v>0</v>
      </c>
      <c r="BT388" s="161">
        <v>0</v>
      </c>
    </row>
    <row r="389" spans="1:72" hidden="1">
      <c r="A389" s="99" t="s">
        <v>577</v>
      </c>
      <c r="B389" s="99" t="s">
        <v>578</v>
      </c>
      <c r="C389" s="98" t="s">
        <v>629</v>
      </c>
      <c r="D389" s="100" t="s">
        <v>630</v>
      </c>
      <c r="E389" s="98" t="s">
        <v>669</v>
      </c>
      <c r="F389" s="98" t="s">
        <v>670</v>
      </c>
      <c r="G389" s="161">
        <v>0</v>
      </c>
      <c r="H389" s="161">
        <v>0</v>
      </c>
      <c r="I389" s="161">
        <v>4.89324841349413E-2</v>
      </c>
      <c r="J389" s="161">
        <v>0</v>
      </c>
      <c r="K389" s="161">
        <v>9.2550505051221005E-2</v>
      </c>
      <c r="L389" s="161">
        <v>0</v>
      </c>
      <c r="M389" s="161">
        <v>0</v>
      </c>
      <c r="N389" s="161" t="s">
        <v>216</v>
      </c>
      <c r="O389" s="161">
        <v>0</v>
      </c>
      <c r="P389" s="161">
        <v>0</v>
      </c>
      <c r="Q389" s="161">
        <v>1.11022302462516E-16</v>
      </c>
      <c r="R389" s="161">
        <v>0</v>
      </c>
      <c r="S389" s="161">
        <v>0</v>
      </c>
      <c r="T389" s="161" t="s">
        <v>216</v>
      </c>
      <c r="U389" s="161">
        <v>0</v>
      </c>
      <c r="V389" s="161">
        <v>1.11022302462516E-16</v>
      </c>
      <c r="W389" s="161">
        <v>0</v>
      </c>
      <c r="X389" s="161">
        <v>0</v>
      </c>
      <c r="Y389" s="161">
        <v>9.2843984072406793E-2</v>
      </c>
      <c r="Z389" s="161">
        <v>0</v>
      </c>
      <c r="AA389" s="161">
        <v>0</v>
      </c>
      <c r="AB389" s="161" t="s">
        <v>216</v>
      </c>
      <c r="AC389" s="161" t="s">
        <v>216</v>
      </c>
      <c r="AD389" s="161">
        <v>0</v>
      </c>
      <c r="AE389" s="161">
        <v>0</v>
      </c>
      <c r="AF389" s="161">
        <v>0</v>
      </c>
      <c r="AG389" s="161">
        <v>0</v>
      </c>
      <c r="AH389" s="161" t="s">
        <v>216</v>
      </c>
      <c r="AI389" s="161" t="s">
        <v>216</v>
      </c>
      <c r="AJ389" s="161">
        <v>0</v>
      </c>
      <c r="AK389" s="161" t="s">
        <v>216</v>
      </c>
      <c r="AL389" s="161" t="s">
        <v>216</v>
      </c>
      <c r="AM389" s="161">
        <v>0</v>
      </c>
      <c r="AN389" s="161">
        <v>0</v>
      </c>
      <c r="AO389" s="161">
        <v>0</v>
      </c>
      <c r="AP389" s="161">
        <v>0</v>
      </c>
      <c r="AQ389" s="161">
        <v>1.11022302462516E-16</v>
      </c>
      <c r="AR389" s="161" t="s">
        <v>216</v>
      </c>
      <c r="AS389" s="161">
        <v>0</v>
      </c>
      <c r="AT389" s="161">
        <v>0</v>
      </c>
      <c r="AU389" s="161">
        <v>7.0431939471832405E-2</v>
      </c>
      <c r="AV389" s="161">
        <v>0.10858142460466901</v>
      </c>
      <c r="AW389" s="161">
        <v>0</v>
      </c>
      <c r="AX389" s="161">
        <v>0.238287708790269</v>
      </c>
      <c r="AY389" s="161" t="s">
        <v>216</v>
      </c>
      <c r="AZ389" s="161" t="s">
        <v>216</v>
      </c>
      <c r="BA389" s="161" t="s">
        <v>216</v>
      </c>
      <c r="BB389" s="161">
        <v>0</v>
      </c>
      <c r="BC389" s="161">
        <v>0</v>
      </c>
      <c r="BD389" s="161" t="s">
        <v>216</v>
      </c>
      <c r="BE389" s="161" t="s">
        <v>216</v>
      </c>
      <c r="BF389" s="161" t="s">
        <v>216</v>
      </c>
      <c r="BG389" s="161">
        <v>0</v>
      </c>
      <c r="BH389" s="161">
        <v>1.11022302462516E-16</v>
      </c>
      <c r="BI389" s="161">
        <v>0.208128858672124</v>
      </c>
      <c r="BJ389" s="161">
        <v>0</v>
      </c>
      <c r="BK389" s="161">
        <v>0</v>
      </c>
      <c r="BL389" s="161">
        <v>0</v>
      </c>
      <c r="BM389" s="161">
        <v>0</v>
      </c>
      <c r="BN389" s="161" t="s">
        <v>216</v>
      </c>
      <c r="BO389" s="161">
        <v>0.30890450953504001</v>
      </c>
      <c r="BP389" s="161">
        <v>0</v>
      </c>
      <c r="BQ389" s="161">
        <v>0</v>
      </c>
      <c r="BR389" s="161">
        <v>0</v>
      </c>
      <c r="BS389" s="161">
        <v>0.101789395075618</v>
      </c>
      <c r="BT389" s="161">
        <v>5.9732105859995499E-2</v>
      </c>
    </row>
    <row r="390" spans="1:72" hidden="1">
      <c r="A390" s="99" t="s">
        <v>577</v>
      </c>
      <c r="B390" s="99" t="s">
        <v>578</v>
      </c>
      <c r="C390" s="98" t="s">
        <v>629</v>
      </c>
      <c r="D390" s="100" t="s">
        <v>630</v>
      </c>
      <c r="E390" s="98" t="s">
        <v>225</v>
      </c>
      <c r="F390" s="98" t="s">
        <v>671</v>
      </c>
      <c r="G390" s="161">
        <v>0</v>
      </c>
      <c r="H390" s="161">
        <v>0.42104169576871397</v>
      </c>
      <c r="I390" s="161">
        <v>0</v>
      </c>
      <c r="J390" s="161">
        <v>0</v>
      </c>
      <c r="K390" s="161">
        <v>0</v>
      </c>
      <c r="L390" s="161">
        <v>0.23115362237967799</v>
      </c>
      <c r="M390" s="161">
        <v>0</v>
      </c>
      <c r="N390" s="161" t="s">
        <v>216</v>
      </c>
      <c r="O390" s="161">
        <v>0</v>
      </c>
      <c r="P390" s="161">
        <v>0</v>
      </c>
      <c r="Q390" s="161">
        <v>9.6991917707900197E-3</v>
      </c>
      <c r="R390" s="161">
        <v>0</v>
      </c>
      <c r="S390" s="161">
        <v>1.7141091093661399E-2</v>
      </c>
      <c r="T390" s="161" t="s">
        <v>216</v>
      </c>
      <c r="U390" s="161">
        <v>0</v>
      </c>
      <c r="V390" s="161">
        <v>1.11022302462516E-16</v>
      </c>
      <c r="W390" s="161">
        <v>0</v>
      </c>
      <c r="X390" s="161">
        <v>0</v>
      </c>
      <c r="Y390" s="161">
        <v>0</v>
      </c>
      <c r="Z390" s="161">
        <v>0</v>
      </c>
      <c r="AA390" s="161">
        <v>0</v>
      </c>
      <c r="AB390" s="161" t="s">
        <v>216</v>
      </c>
      <c r="AC390" s="161" t="s">
        <v>216</v>
      </c>
      <c r="AD390" s="161">
        <v>0</v>
      </c>
      <c r="AE390" s="161">
        <v>0</v>
      </c>
      <c r="AF390" s="161">
        <v>0</v>
      </c>
      <c r="AG390" s="161">
        <v>0</v>
      </c>
      <c r="AH390" s="161" t="s">
        <v>216</v>
      </c>
      <c r="AI390" s="161" t="s">
        <v>216</v>
      </c>
      <c r="AJ390" s="161">
        <v>1.8351869812847899E-3</v>
      </c>
      <c r="AK390" s="161" t="s">
        <v>216</v>
      </c>
      <c r="AL390" s="161" t="s">
        <v>216</v>
      </c>
      <c r="AM390" s="161">
        <v>0</v>
      </c>
      <c r="AN390" s="161">
        <v>0</v>
      </c>
      <c r="AO390" s="161">
        <v>0</v>
      </c>
      <c r="AP390" s="161">
        <v>0.174863487268231</v>
      </c>
      <c r="AQ390" s="161">
        <v>1.11022302462516E-16</v>
      </c>
      <c r="AR390" s="161" t="s">
        <v>216</v>
      </c>
      <c r="AS390" s="161">
        <v>0</v>
      </c>
      <c r="AT390" s="161">
        <v>0.14732229753968901</v>
      </c>
      <c r="AU390" s="161">
        <v>0</v>
      </c>
      <c r="AV390" s="161">
        <v>0.17914546003954701</v>
      </c>
      <c r="AW390" s="161">
        <v>0</v>
      </c>
      <c r="AX390" s="161">
        <v>0</v>
      </c>
      <c r="AY390" s="161" t="s">
        <v>216</v>
      </c>
      <c r="AZ390" s="161" t="s">
        <v>216</v>
      </c>
      <c r="BA390" s="161" t="s">
        <v>216</v>
      </c>
      <c r="BB390" s="161">
        <v>0</v>
      </c>
      <c r="BC390" s="161">
        <v>0.77618065586116602</v>
      </c>
      <c r="BD390" s="161" t="s">
        <v>216</v>
      </c>
      <c r="BE390" s="161" t="s">
        <v>216</v>
      </c>
      <c r="BF390" s="161" t="s">
        <v>216</v>
      </c>
      <c r="BG390" s="161">
        <v>0.86649977325634797</v>
      </c>
      <c r="BH390" s="161">
        <v>8.54604114995762E-2</v>
      </c>
      <c r="BI390" s="161">
        <v>0.120088533429853</v>
      </c>
      <c r="BJ390" s="161">
        <v>8.6474614346131004E-2</v>
      </c>
      <c r="BK390" s="161">
        <v>0.10852829363795501</v>
      </c>
      <c r="BL390" s="161">
        <v>0.87155487030239298</v>
      </c>
      <c r="BM390" s="161">
        <v>0</v>
      </c>
      <c r="BN390" s="161" t="s">
        <v>216</v>
      </c>
      <c r="BO390" s="161">
        <v>0.20451240405488699</v>
      </c>
      <c r="BP390" s="161">
        <v>0</v>
      </c>
      <c r="BQ390" s="161">
        <v>0</v>
      </c>
      <c r="BR390" s="161">
        <v>0</v>
      </c>
      <c r="BS390" s="161">
        <v>0.27007024968548998</v>
      </c>
      <c r="BT390" s="161">
        <v>0.11797334549951501</v>
      </c>
    </row>
    <row r="391" spans="1:72" hidden="1">
      <c r="A391" s="99" t="s">
        <v>577</v>
      </c>
      <c r="B391" s="99" t="s">
        <v>578</v>
      </c>
      <c r="C391" s="98" t="s">
        <v>629</v>
      </c>
      <c r="D391" s="100" t="s">
        <v>630</v>
      </c>
      <c r="E391" s="98" t="s">
        <v>227</v>
      </c>
      <c r="F391" s="98" t="s">
        <v>338</v>
      </c>
      <c r="G391" s="161">
        <v>0</v>
      </c>
      <c r="H391" s="161">
        <v>0</v>
      </c>
      <c r="I391" s="161">
        <v>0</v>
      </c>
      <c r="J391" s="161">
        <v>0</v>
      </c>
      <c r="K391" s="161">
        <v>0</v>
      </c>
      <c r="L391" s="161">
        <v>0</v>
      </c>
      <c r="M391" s="161">
        <v>0</v>
      </c>
      <c r="N391" s="161" t="s">
        <v>216</v>
      </c>
      <c r="O391" s="161">
        <v>0</v>
      </c>
      <c r="P391" s="161">
        <v>0</v>
      </c>
      <c r="Q391" s="161">
        <v>1.11022302462516E-16</v>
      </c>
      <c r="R391" s="161">
        <v>0</v>
      </c>
      <c r="S391" s="161">
        <v>0</v>
      </c>
      <c r="T391" s="161" t="s">
        <v>216</v>
      </c>
      <c r="U391" s="161">
        <v>0</v>
      </c>
      <c r="V391" s="161">
        <v>1.11022302462516E-16</v>
      </c>
      <c r="W391" s="161">
        <v>0</v>
      </c>
      <c r="X391" s="161">
        <v>0</v>
      </c>
      <c r="Y391" s="161">
        <v>0</v>
      </c>
      <c r="Z391" s="161">
        <v>0</v>
      </c>
      <c r="AA391" s="161">
        <v>0</v>
      </c>
      <c r="AB391" s="161" t="s">
        <v>216</v>
      </c>
      <c r="AC391" s="161" t="s">
        <v>216</v>
      </c>
      <c r="AD391" s="161">
        <v>0</v>
      </c>
      <c r="AE391" s="161">
        <v>0</v>
      </c>
      <c r="AF391" s="161">
        <v>0</v>
      </c>
      <c r="AG391" s="161">
        <v>0</v>
      </c>
      <c r="AH391" s="161" t="s">
        <v>216</v>
      </c>
      <c r="AI391" s="161" t="s">
        <v>216</v>
      </c>
      <c r="AJ391" s="161">
        <v>0</v>
      </c>
      <c r="AK391" s="161" t="s">
        <v>216</v>
      </c>
      <c r="AL391" s="161" t="s">
        <v>216</v>
      </c>
      <c r="AM391" s="161">
        <v>0</v>
      </c>
      <c r="AN391" s="161">
        <v>0</v>
      </c>
      <c r="AO391" s="161">
        <v>0</v>
      </c>
      <c r="AP391" s="161">
        <v>0.17908205256927101</v>
      </c>
      <c r="AQ391" s="161">
        <v>1.11022302462516E-16</v>
      </c>
      <c r="AR391" s="161" t="s">
        <v>216</v>
      </c>
      <c r="AS391" s="161">
        <v>0</v>
      </c>
      <c r="AT391" s="161">
        <v>0</v>
      </c>
      <c r="AU391" s="161">
        <v>0</v>
      </c>
      <c r="AV391" s="161">
        <v>1.11022302462516E-16</v>
      </c>
      <c r="AW391" s="161">
        <v>0</v>
      </c>
      <c r="AX391" s="161">
        <v>0</v>
      </c>
      <c r="AY391" s="161" t="s">
        <v>216</v>
      </c>
      <c r="AZ391" s="161" t="s">
        <v>216</v>
      </c>
      <c r="BA391" s="161" t="s">
        <v>216</v>
      </c>
      <c r="BB391" s="161">
        <v>4.1144901609790903E-2</v>
      </c>
      <c r="BC391" s="161">
        <v>0</v>
      </c>
      <c r="BD391" s="161" t="s">
        <v>216</v>
      </c>
      <c r="BE391" s="161" t="s">
        <v>216</v>
      </c>
      <c r="BF391" s="161" t="s">
        <v>216</v>
      </c>
      <c r="BG391" s="161">
        <v>0</v>
      </c>
      <c r="BH391" s="161">
        <v>1.11022302462516E-16</v>
      </c>
      <c r="BI391" s="161">
        <v>0</v>
      </c>
      <c r="BJ391" s="161">
        <v>0</v>
      </c>
      <c r="BK391" s="161">
        <v>0</v>
      </c>
      <c r="BL391" s="161">
        <v>0</v>
      </c>
      <c r="BM391" s="161">
        <v>0</v>
      </c>
      <c r="BN391" s="161" t="s">
        <v>216</v>
      </c>
      <c r="BO391" s="161">
        <v>0</v>
      </c>
      <c r="BP391" s="161">
        <v>0</v>
      </c>
      <c r="BQ391" s="161">
        <v>0</v>
      </c>
      <c r="BR391" s="161">
        <v>0</v>
      </c>
      <c r="BS391" s="161">
        <v>0</v>
      </c>
      <c r="BT391" s="161">
        <v>0</v>
      </c>
    </row>
    <row r="392" spans="1:72" hidden="1">
      <c r="A392" s="99" t="s">
        <v>577</v>
      </c>
      <c r="B392" s="99" t="s">
        <v>672</v>
      </c>
      <c r="C392" s="98" t="s">
        <v>673</v>
      </c>
      <c r="D392" s="100" t="s">
        <v>674</v>
      </c>
      <c r="E392" s="98" t="s">
        <v>336</v>
      </c>
      <c r="F392" s="98" t="s">
        <v>337</v>
      </c>
      <c r="G392" s="161">
        <v>0.90434878930193696</v>
      </c>
      <c r="H392" s="161">
        <v>0.84087263422124203</v>
      </c>
      <c r="I392" s="161">
        <v>0.81530711295038005</v>
      </c>
      <c r="J392" s="161">
        <v>0.89451499630200004</v>
      </c>
      <c r="K392" s="161">
        <v>0.86785882281948501</v>
      </c>
      <c r="L392" s="161">
        <v>0.95695133445650604</v>
      </c>
      <c r="M392" s="161">
        <v>0.842642113011979</v>
      </c>
      <c r="N392" s="161">
        <v>0.93866080156269505</v>
      </c>
      <c r="O392" s="161">
        <v>0.93517285686488905</v>
      </c>
      <c r="P392" s="161">
        <v>0.92436493319270996</v>
      </c>
      <c r="Q392" s="161">
        <v>0.961037240148504</v>
      </c>
      <c r="R392" s="161">
        <v>0.89154399311171995</v>
      </c>
      <c r="S392" s="161">
        <v>0.68706492242967898</v>
      </c>
      <c r="T392" s="161">
        <v>1</v>
      </c>
      <c r="U392" s="161">
        <v>0.81726288072978104</v>
      </c>
      <c r="V392" s="161">
        <v>0.93052128620410302</v>
      </c>
      <c r="W392" s="161">
        <v>0.831756522287877</v>
      </c>
      <c r="X392" s="161">
        <v>0.94753335833226104</v>
      </c>
      <c r="Y392" s="161">
        <v>0.77016676904270898</v>
      </c>
      <c r="Z392" s="161">
        <v>0.80039459980406702</v>
      </c>
      <c r="AA392" s="161">
        <v>1</v>
      </c>
      <c r="AB392" s="161">
        <v>1</v>
      </c>
      <c r="AC392" s="161">
        <v>0.84944590619459504</v>
      </c>
      <c r="AD392" s="161">
        <v>0.87133948936633199</v>
      </c>
      <c r="AE392" s="161">
        <v>0.94759980445976399</v>
      </c>
      <c r="AF392" s="161">
        <v>0.922262962261438</v>
      </c>
      <c r="AG392" s="161">
        <v>0.84600044893641102</v>
      </c>
      <c r="AH392" s="161">
        <v>0.94392118848610496</v>
      </c>
      <c r="AI392" s="161">
        <v>0.72849400969256695</v>
      </c>
      <c r="AJ392" s="161">
        <v>0.815845263593584</v>
      </c>
      <c r="AK392" s="161">
        <v>0.82431733814993602</v>
      </c>
      <c r="AL392" s="161">
        <v>0.88546078462064404</v>
      </c>
      <c r="AM392" s="161">
        <v>0.98025329391416205</v>
      </c>
      <c r="AN392" s="161">
        <v>0.85673583416389198</v>
      </c>
      <c r="AO392" s="161">
        <v>0.95180807205696305</v>
      </c>
      <c r="AP392" s="161">
        <v>0.91742371033124603</v>
      </c>
      <c r="AQ392" s="161">
        <v>0.91050588505966901</v>
      </c>
      <c r="AR392" s="161">
        <v>0.77767107117706602</v>
      </c>
      <c r="AS392" s="161">
        <v>0.81414869142028401</v>
      </c>
      <c r="AT392" s="161">
        <v>0.95097573410110203</v>
      </c>
      <c r="AU392" s="161">
        <v>0.92999792916239699</v>
      </c>
      <c r="AV392" s="161">
        <v>0.84281591630261299</v>
      </c>
      <c r="AW392" s="161">
        <v>0.93779998657233399</v>
      </c>
      <c r="AX392" s="161">
        <v>0.71514186500346799</v>
      </c>
      <c r="AY392" s="161">
        <v>0.88384586929252595</v>
      </c>
      <c r="AZ392" s="161">
        <v>0.98918387413473696</v>
      </c>
      <c r="BA392" s="161">
        <v>0.91256659721393796</v>
      </c>
      <c r="BB392" s="161">
        <v>0.88732950345287898</v>
      </c>
      <c r="BC392" s="161">
        <v>0.92023763591266905</v>
      </c>
      <c r="BD392" s="161">
        <v>0.90202931586336399</v>
      </c>
      <c r="BE392" s="161">
        <v>0.96713415959801796</v>
      </c>
      <c r="BF392" s="161">
        <v>0.97455200501815498</v>
      </c>
      <c r="BG392" s="161">
        <v>0.93682733076721503</v>
      </c>
      <c r="BH392" s="161">
        <v>0.91149443695824595</v>
      </c>
      <c r="BI392" s="161">
        <v>0.79431031912875905</v>
      </c>
      <c r="BJ392" s="161">
        <v>0.963843588234372</v>
      </c>
      <c r="BK392" s="161">
        <v>0.87840943722095099</v>
      </c>
      <c r="BL392" s="161">
        <v>0.87888006082764103</v>
      </c>
      <c r="BM392" s="161">
        <v>0.63258873017096096</v>
      </c>
      <c r="BN392" s="161">
        <v>0.95739215526000299</v>
      </c>
      <c r="BO392" s="161">
        <v>0.81197150299785303</v>
      </c>
      <c r="BP392" s="161">
        <v>0.89831093430502895</v>
      </c>
      <c r="BQ392" s="161">
        <v>0.94444721496272299</v>
      </c>
      <c r="BR392" s="161">
        <v>0.92375305746724101</v>
      </c>
      <c r="BS392" s="161">
        <v>0.91204448476714794</v>
      </c>
      <c r="BT392" s="161">
        <v>0.92497268587418602</v>
      </c>
    </row>
    <row r="393" spans="1:72" hidden="1">
      <c r="A393" s="99" t="s">
        <v>577</v>
      </c>
      <c r="B393" s="99" t="s">
        <v>672</v>
      </c>
      <c r="C393" s="98" t="s">
        <v>673</v>
      </c>
      <c r="D393" s="100" t="s">
        <v>674</v>
      </c>
      <c r="E393" s="98" t="s">
        <v>339</v>
      </c>
      <c r="F393" s="98" t="s">
        <v>340</v>
      </c>
      <c r="G393" s="161">
        <v>9.5651210698062705E-2</v>
      </c>
      <c r="H393" s="161">
        <v>0.159127365778758</v>
      </c>
      <c r="I393" s="161">
        <v>0.18469288704962</v>
      </c>
      <c r="J393" s="161">
        <v>0.105485003698</v>
      </c>
      <c r="K393" s="161">
        <v>0.13214117718051499</v>
      </c>
      <c r="L393" s="161">
        <v>4.30486655434935E-2</v>
      </c>
      <c r="M393" s="161">
        <v>0.157357886988021</v>
      </c>
      <c r="N393" s="161">
        <v>6.1339198437304801E-2</v>
      </c>
      <c r="O393" s="161">
        <v>6.4827143135110593E-2</v>
      </c>
      <c r="P393" s="161">
        <v>7.5635066807290305E-2</v>
      </c>
      <c r="Q393" s="161">
        <v>3.8962759851495797E-2</v>
      </c>
      <c r="R393" s="161">
        <v>0.108456006888281</v>
      </c>
      <c r="S393" s="161">
        <v>0.31293507757032102</v>
      </c>
      <c r="T393" s="161" t="s">
        <v>216</v>
      </c>
      <c r="U393" s="161">
        <v>0.18273711927021899</v>
      </c>
      <c r="V393" s="161">
        <v>6.9478713795897401E-2</v>
      </c>
      <c r="W393" s="161">
        <v>0.168243477712123</v>
      </c>
      <c r="X393" s="161">
        <v>5.2466641667738602E-2</v>
      </c>
      <c r="Y393" s="161">
        <v>0.229833230957291</v>
      </c>
      <c r="Z393" s="161">
        <v>0.19960540019593301</v>
      </c>
      <c r="AA393" s="161" t="s">
        <v>216</v>
      </c>
      <c r="AB393" s="161" t="s">
        <v>216</v>
      </c>
      <c r="AC393" s="161">
        <v>0.15055409380540499</v>
      </c>
      <c r="AD393" s="161">
        <v>0.12866051063366801</v>
      </c>
      <c r="AE393" s="161">
        <v>5.2400195540235603E-2</v>
      </c>
      <c r="AF393" s="161">
        <v>7.7737037738562401E-2</v>
      </c>
      <c r="AG393" s="161">
        <v>0.15399955106358901</v>
      </c>
      <c r="AH393" s="161">
        <v>5.6078811513895502E-2</v>
      </c>
      <c r="AI393" s="161">
        <v>0.271505990307433</v>
      </c>
      <c r="AJ393" s="161">
        <v>0.184154736406416</v>
      </c>
      <c r="AK393" s="161">
        <v>0.17568266185006401</v>
      </c>
      <c r="AL393" s="161">
        <v>0.114539215379356</v>
      </c>
      <c r="AM393" s="161">
        <v>1.9746706085838301E-2</v>
      </c>
      <c r="AN393" s="161">
        <v>0.14326416583610799</v>
      </c>
      <c r="AO393" s="161">
        <v>4.81919279430367E-2</v>
      </c>
      <c r="AP393" s="161">
        <v>8.2576289668754299E-2</v>
      </c>
      <c r="AQ393" s="161">
        <v>8.9494114940331104E-2</v>
      </c>
      <c r="AR393" s="161">
        <v>0.22232892882293401</v>
      </c>
      <c r="AS393" s="161">
        <v>0.18585130857971599</v>
      </c>
      <c r="AT393" s="161">
        <v>4.90242658988983E-2</v>
      </c>
      <c r="AU393" s="161">
        <v>7.0002070837602903E-2</v>
      </c>
      <c r="AV393" s="161">
        <v>0.15718408369738701</v>
      </c>
      <c r="AW393" s="161">
        <v>6.22000134276662E-2</v>
      </c>
      <c r="AX393" s="161">
        <v>0.28485813499653201</v>
      </c>
      <c r="AY393" s="161">
        <v>0.116154130707474</v>
      </c>
      <c r="AZ393" s="161">
        <v>1.08161258652625E-2</v>
      </c>
      <c r="BA393" s="161">
        <v>8.7433402786061598E-2</v>
      </c>
      <c r="BB393" s="161">
        <v>0.112670496547121</v>
      </c>
      <c r="BC393" s="161">
        <v>7.9762364087330895E-2</v>
      </c>
      <c r="BD393" s="161">
        <v>9.7970684136635594E-2</v>
      </c>
      <c r="BE393" s="161">
        <v>3.2865840401982198E-2</v>
      </c>
      <c r="BF393" s="161">
        <v>2.54479949818451E-2</v>
      </c>
      <c r="BG393" s="161">
        <v>6.3172669232785195E-2</v>
      </c>
      <c r="BH393" s="161">
        <v>8.8505563041754207E-2</v>
      </c>
      <c r="BI393" s="161">
        <v>0.20568968087124101</v>
      </c>
      <c r="BJ393" s="161">
        <v>3.6156411765627797E-2</v>
      </c>
      <c r="BK393" s="161">
        <v>0.12159056277904901</v>
      </c>
      <c r="BL393" s="161">
        <v>0.121119939172359</v>
      </c>
      <c r="BM393" s="161">
        <v>0.36741126982903899</v>
      </c>
      <c r="BN393" s="161">
        <v>4.2607844739996799E-2</v>
      </c>
      <c r="BO393" s="161">
        <v>0.18802849700214699</v>
      </c>
      <c r="BP393" s="161">
        <v>0.10168906569497101</v>
      </c>
      <c r="BQ393" s="161">
        <v>5.55527850372773E-2</v>
      </c>
      <c r="BR393" s="161">
        <v>7.6246942532759099E-2</v>
      </c>
      <c r="BS393" s="161">
        <v>8.7955515232852305E-2</v>
      </c>
      <c r="BT393" s="161">
        <v>7.5027314125814301E-2</v>
      </c>
    </row>
    <row r="394" spans="1:72" hidden="1">
      <c r="A394" s="99" t="s">
        <v>577</v>
      </c>
      <c r="B394" s="99" t="s">
        <v>675</v>
      </c>
      <c r="C394" s="98" t="s">
        <v>676</v>
      </c>
      <c r="D394" s="100" t="s">
        <v>677</v>
      </c>
      <c r="E394" s="98" t="s">
        <v>678</v>
      </c>
      <c r="F394" s="98" t="s">
        <v>679</v>
      </c>
      <c r="G394" s="161">
        <v>2.1890125117898802E-2</v>
      </c>
      <c r="H394" s="161">
        <v>0.28386928137175998</v>
      </c>
      <c r="I394" s="161">
        <v>4.96186122105658E-2</v>
      </c>
      <c r="J394" s="161">
        <v>1.9555151814648199E-2</v>
      </c>
      <c r="K394" s="161">
        <v>9.4556935779790699E-2</v>
      </c>
      <c r="L394" s="161">
        <v>0.29896330121375198</v>
      </c>
      <c r="M394" s="161">
        <v>0.53262856348634902</v>
      </c>
      <c r="N394" s="161">
        <v>0.228238607280004</v>
      </c>
      <c r="O394" s="161">
        <v>0.333385053736314</v>
      </c>
      <c r="P394" s="161">
        <v>0.220081720032858</v>
      </c>
      <c r="Q394" s="161">
        <v>0.111181473654478</v>
      </c>
      <c r="R394" s="161">
        <v>0</v>
      </c>
      <c r="S394" s="161">
        <v>0.58404769755191099</v>
      </c>
      <c r="T394" s="161">
        <v>0</v>
      </c>
      <c r="U394" s="161">
        <v>5.2050871187029599E-2</v>
      </c>
      <c r="V394" s="161">
        <v>0</v>
      </c>
      <c r="W394" s="161">
        <v>0.16304255918958899</v>
      </c>
      <c r="X394" s="161">
        <v>1.65269734324088E-2</v>
      </c>
      <c r="Y394" s="161">
        <v>0.24287530128418</v>
      </c>
      <c r="Z394" s="161">
        <v>4.1673122240533697E-2</v>
      </c>
      <c r="AA394" s="161">
        <v>0</v>
      </c>
      <c r="AB394" s="161">
        <v>4.5999829227867398E-2</v>
      </c>
      <c r="AC394" s="161">
        <v>0.15060862502664499</v>
      </c>
      <c r="AD394" s="161">
        <v>0.345913996531029</v>
      </c>
      <c r="AE394" s="161">
        <v>0</v>
      </c>
      <c r="AF394" s="161">
        <v>7.69236989331753E-2</v>
      </c>
      <c r="AG394" s="161">
        <v>4.2301987641258698E-2</v>
      </c>
      <c r="AH394" s="161">
        <v>0.115613312045376</v>
      </c>
      <c r="AI394" s="161">
        <v>0.31891820466494403</v>
      </c>
      <c r="AJ394" s="161">
        <v>0.73431024821036806</v>
      </c>
      <c r="AK394" s="161">
        <v>0.107041002061316</v>
      </c>
      <c r="AL394" s="161">
        <v>6.6287542841201599E-2</v>
      </c>
      <c r="AM394" s="161">
        <v>3.5073953240847097E-2</v>
      </c>
      <c r="AN394" s="161">
        <v>0.12286287250710699</v>
      </c>
      <c r="AO394" s="161">
        <v>0.10075153051875101</v>
      </c>
      <c r="AP394" s="161">
        <v>0.26738556258823398</v>
      </c>
      <c r="AQ394" s="161">
        <v>4.0673017672972697E-3</v>
      </c>
      <c r="AR394" s="161">
        <v>4.1949897325638003E-2</v>
      </c>
      <c r="AS394" s="161">
        <v>0.148470274730922</v>
      </c>
      <c r="AT394" s="161">
        <v>6.6309360086465402E-2</v>
      </c>
      <c r="AU394" s="161">
        <v>0.20794858639338001</v>
      </c>
      <c r="AV394" s="161">
        <v>8.1033462148400195E-2</v>
      </c>
      <c r="AW394" s="161">
        <v>4.4216546522194198E-4</v>
      </c>
      <c r="AX394" s="161">
        <v>0.29596038044370598</v>
      </c>
      <c r="AY394" s="161">
        <v>9.2442097780686003E-2</v>
      </c>
      <c r="AZ394" s="161">
        <v>0.15448340600774599</v>
      </c>
      <c r="BA394" s="161">
        <v>9.7948100125091295E-2</v>
      </c>
      <c r="BB394" s="161">
        <v>2.9255974379804699E-2</v>
      </c>
      <c r="BC394" s="161">
        <v>2.30354737573625E-2</v>
      </c>
      <c r="BD394" s="161">
        <v>4.3326256067067102E-2</v>
      </c>
      <c r="BE394" s="161">
        <v>0.27142857142640298</v>
      </c>
      <c r="BF394" s="161">
        <v>0.15013695254099799</v>
      </c>
      <c r="BG394" s="161">
        <v>0.651274425256546</v>
      </c>
      <c r="BH394" s="161">
        <v>9.65990912967363E-2</v>
      </c>
      <c r="BI394" s="161">
        <v>0.304514115084624</v>
      </c>
      <c r="BJ394" s="161">
        <v>0</v>
      </c>
      <c r="BK394" s="161">
        <v>0.46331182395263298</v>
      </c>
      <c r="BL394" s="161">
        <v>0.23089718282385499</v>
      </c>
      <c r="BM394" s="161">
        <v>0.173886617788549</v>
      </c>
      <c r="BN394" s="161">
        <v>0.31491368285888699</v>
      </c>
      <c r="BO394" s="161">
        <v>7.3819490792301504E-2</v>
      </c>
      <c r="BP394" s="161">
        <v>9.7953630376038006E-2</v>
      </c>
      <c r="BQ394" s="161">
        <v>1.2918912760410199E-2</v>
      </c>
      <c r="BR394" s="161">
        <v>3.0474804947258599E-2</v>
      </c>
      <c r="BS394" s="161">
        <v>9.0726125568833405E-3</v>
      </c>
      <c r="BT394" s="161">
        <v>0.16336134291561999</v>
      </c>
    </row>
    <row r="395" spans="1:72" hidden="1">
      <c r="A395" s="99" t="s">
        <v>577</v>
      </c>
      <c r="B395" s="99" t="s">
        <v>675</v>
      </c>
      <c r="C395" s="98" t="s">
        <v>676</v>
      </c>
      <c r="D395" s="100" t="s">
        <v>677</v>
      </c>
      <c r="E395" s="98" t="s">
        <v>680</v>
      </c>
      <c r="F395" s="98" t="s">
        <v>681</v>
      </c>
      <c r="G395" s="161">
        <v>0.157001400988134</v>
      </c>
      <c r="H395" s="161">
        <v>0.13123438412850499</v>
      </c>
      <c r="I395" s="161">
        <v>1.79919226031049E-2</v>
      </c>
      <c r="J395" s="161">
        <v>0.16187986218883699</v>
      </c>
      <c r="K395" s="161">
        <v>5.63259078871792E-2</v>
      </c>
      <c r="L395" s="161">
        <v>0.13324602920088099</v>
      </c>
      <c r="M395" s="161">
        <v>0.42166862017739698</v>
      </c>
      <c r="N395" s="161">
        <v>0.105560210405394</v>
      </c>
      <c r="O395" s="161">
        <v>0.68205706251986598</v>
      </c>
      <c r="P395" s="161">
        <v>4.5312077726776097E-2</v>
      </c>
      <c r="Q395" s="161">
        <v>0.288530957414453</v>
      </c>
      <c r="R395" s="161">
        <v>4.6298281721002997E-2</v>
      </c>
      <c r="S395" s="161">
        <v>9.2495489190218202E-2</v>
      </c>
      <c r="T395" s="161">
        <v>7.5269987769309293E-2</v>
      </c>
      <c r="U395" s="161">
        <v>4.5847124997786301E-2</v>
      </c>
      <c r="V395" s="161">
        <v>0.17891604537787201</v>
      </c>
      <c r="W395" s="161">
        <v>0.196962423148486</v>
      </c>
      <c r="X395" s="161">
        <v>0.17885945856669999</v>
      </c>
      <c r="Y395" s="161">
        <v>0.188738662799637</v>
      </c>
      <c r="Z395" s="161">
        <v>0.11394092138102201</v>
      </c>
      <c r="AA395" s="161">
        <v>0</v>
      </c>
      <c r="AB395" s="161">
        <v>1.2427287149267E-2</v>
      </c>
      <c r="AC395" s="161">
        <v>0.120363478809224</v>
      </c>
      <c r="AD395" s="161">
        <v>0.39974678640750499</v>
      </c>
      <c r="AE395" s="161">
        <v>0.23032889044259</v>
      </c>
      <c r="AF395" s="161">
        <v>6.3869281585314006E-2</v>
      </c>
      <c r="AG395" s="161">
        <v>0.134247690272635</v>
      </c>
      <c r="AH395" s="161">
        <v>0.124175516467704</v>
      </c>
      <c r="AI395" s="161">
        <v>0.21603821896249201</v>
      </c>
      <c r="AJ395" s="161">
        <v>0.62929833510245403</v>
      </c>
      <c r="AK395" s="161">
        <v>9.8893980940282497E-2</v>
      </c>
      <c r="AL395" s="161">
        <v>3.0154790635838299E-2</v>
      </c>
      <c r="AM395" s="161">
        <v>9.5059517008333996E-2</v>
      </c>
      <c r="AN395" s="161">
        <v>7.5389371331586505E-2</v>
      </c>
      <c r="AO395" s="161">
        <v>0.20090071816225399</v>
      </c>
      <c r="AP395" s="161">
        <v>0.20596319373886501</v>
      </c>
      <c r="AQ395" s="161">
        <v>0.14700878619603</v>
      </c>
      <c r="AR395" s="161">
        <v>2.1584630243931601E-2</v>
      </c>
      <c r="AS395" s="161">
        <v>0.29458025472597599</v>
      </c>
      <c r="AT395" s="161">
        <v>0.22710114560064301</v>
      </c>
      <c r="AU395" s="161">
        <v>0.310018421356622</v>
      </c>
      <c r="AV395" s="161">
        <v>0.120186081420459</v>
      </c>
      <c r="AW395" s="161">
        <v>7.71589288648378E-2</v>
      </c>
      <c r="AX395" s="161">
        <v>0.13089499098188201</v>
      </c>
      <c r="AY395" s="161">
        <v>3.9212001774932802E-2</v>
      </c>
      <c r="AZ395" s="161">
        <v>0.182541187175636</v>
      </c>
      <c r="BA395" s="161">
        <v>0.21675467445716501</v>
      </c>
      <c r="BB395" s="161">
        <v>0.14605950221997699</v>
      </c>
      <c r="BC395" s="161">
        <v>1.93368472317095E-2</v>
      </c>
      <c r="BD395" s="161">
        <v>5.3360733389182902E-2</v>
      </c>
      <c r="BE395" s="161">
        <v>0.36313872580844903</v>
      </c>
      <c r="BF395" s="161">
        <v>0.29108678408527999</v>
      </c>
      <c r="BG395" s="161">
        <v>0.461006263540363</v>
      </c>
      <c r="BH395" s="161">
        <v>0.106474930935592</v>
      </c>
      <c r="BI395" s="161">
        <v>0.23262155980771401</v>
      </c>
      <c r="BJ395" s="161">
        <v>0</v>
      </c>
      <c r="BK395" s="161">
        <v>0.19244462267423901</v>
      </c>
      <c r="BL395" s="161">
        <v>7.0428823511715796E-2</v>
      </c>
      <c r="BM395" s="161">
        <v>0.28551239332402301</v>
      </c>
      <c r="BN395" s="161">
        <v>9.7771880678527504E-2</v>
      </c>
      <c r="BO395" s="161">
        <v>0</v>
      </c>
      <c r="BP395" s="161">
        <v>0.10970399863066201</v>
      </c>
      <c r="BQ395" s="161">
        <v>7.9073248283829695E-2</v>
      </c>
      <c r="BR395" s="161">
        <v>0.20688602020354099</v>
      </c>
      <c r="BS395" s="161">
        <v>8.4082401431014295E-2</v>
      </c>
      <c r="BT395" s="161">
        <v>0.659482057262187</v>
      </c>
    </row>
    <row r="396" spans="1:72" hidden="1">
      <c r="A396" s="99" t="s">
        <v>577</v>
      </c>
      <c r="B396" s="99" t="s">
        <v>675</v>
      </c>
      <c r="C396" s="98" t="s">
        <v>676</v>
      </c>
      <c r="D396" s="100" t="s">
        <v>677</v>
      </c>
      <c r="E396" s="98" t="s">
        <v>682</v>
      </c>
      <c r="F396" s="98" t="s">
        <v>683</v>
      </c>
      <c r="G396" s="161">
        <v>0.21096606716472499</v>
      </c>
      <c r="H396" s="161">
        <v>0.13517976389723299</v>
      </c>
      <c r="I396" s="161">
        <v>6.1880010267214701E-2</v>
      </c>
      <c r="J396" s="161">
        <v>0.19498652440956901</v>
      </c>
      <c r="K396" s="161">
        <v>9.4518915522564306E-2</v>
      </c>
      <c r="L396" s="161">
        <v>1.6862108943845801E-2</v>
      </c>
      <c r="M396" s="161">
        <v>0.48410389393372399</v>
      </c>
      <c r="N396" s="161">
        <v>0.37478471352444698</v>
      </c>
      <c r="O396" s="161">
        <v>0.14467386891492401</v>
      </c>
      <c r="P396" s="161">
        <v>4.43850153275002E-2</v>
      </c>
      <c r="Q396" s="161">
        <v>0.23243752934735401</v>
      </c>
      <c r="R396" s="161">
        <v>0.20017536574359601</v>
      </c>
      <c r="S396" s="161">
        <v>0.10524334644872101</v>
      </c>
      <c r="T396" s="161">
        <v>0.15645311184810301</v>
      </c>
      <c r="U396" s="161">
        <v>0.157569848655841</v>
      </c>
      <c r="V396" s="161">
        <v>5.5907779792680599E-2</v>
      </c>
      <c r="W396" s="161">
        <v>2.9347695316275402E-2</v>
      </c>
      <c r="X396" s="161">
        <v>0.14572743052402801</v>
      </c>
      <c r="Y396" s="161">
        <v>0.120867231819638</v>
      </c>
      <c r="Z396" s="161">
        <v>0.139354179367571</v>
      </c>
      <c r="AA396" s="161">
        <v>0.124439410121883</v>
      </c>
      <c r="AB396" s="161">
        <v>0.294896073339592</v>
      </c>
      <c r="AC396" s="161">
        <v>9.2048992481984004E-2</v>
      </c>
      <c r="AD396" s="161">
        <v>0.23895303536177101</v>
      </c>
      <c r="AE396" s="161">
        <v>0.22299805402783801</v>
      </c>
      <c r="AF396" s="161">
        <v>0.40170843871009498</v>
      </c>
      <c r="AG396" s="161">
        <v>0.45651167821625599</v>
      </c>
      <c r="AH396" s="161">
        <v>1.8497557224355098E-2</v>
      </c>
      <c r="AI396" s="161">
        <v>0.23542747493389299</v>
      </c>
      <c r="AJ396" s="161">
        <v>2.8595934657081198E-2</v>
      </c>
      <c r="AK396" s="161">
        <v>0.102525592899843</v>
      </c>
      <c r="AL396" s="161">
        <v>3.2058473745204701E-2</v>
      </c>
      <c r="AM396" s="161">
        <v>0.11187926332848901</v>
      </c>
      <c r="AN396" s="161">
        <v>7.8998448238877098E-2</v>
      </c>
      <c r="AO396" s="161">
        <v>0.260325033022482</v>
      </c>
      <c r="AP396" s="161">
        <v>5.7638456847724701E-2</v>
      </c>
      <c r="AQ396" s="161">
        <v>0.12615045365671801</v>
      </c>
      <c r="AR396" s="161">
        <v>0.41681674604362801</v>
      </c>
      <c r="AS396" s="161">
        <v>0.125354027850861</v>
      </c>
      <c r="AT396" s="161">
        <v>7.3403584992272397E-2</v>
      </c>
      <c r="AU396" s="161">
        <v>6.9443581158760107E-2</v>
      </c>
      <c r="AV396" s="161">
        <v>0.11944316428819</v>
      </c>
      <c r="AW396" s="161">
        <v>0.15869572308535901</v>
      </c>
      <c r="AX396" s="161">
        <v>9.7647377648069897E-2</v>
      </c>
      <c r="AY396" s="161">
        <v>0.13289928978817001</v>
      </c>
      <c r="AZ396" s="161">
        <v>6.4011677641059904E-3</v>
      </c>
      <c r="BA396" s="161">
        <v>0.168592972987372</v>
      </c>
      <c r="BB396" s="161">
        <v>0.121629663754117</v>
      </c>
      <c r="BC396" s="161">
        <v>0.155190862685785</v>
      </c>
      <c r="BD396" s="161">
        <v>4.9649717932594102E-2</v>
      </c>
      <c r="BE396" s="161">
        <v>0.14854316155707001</v>
      </c>
      <c r="BF396" s="161">
        <v>6.1462360365992001E-2</v>
      </c>
      <c r="BG396" s="161">
        <v>0.18344815091035899</v>
      </c>
      <c r="BH396" s="161">
        <v>5.8956731377210199E-2</v>
      </c>
      <c r="BI396" s="161">
        <v>5.6542845267339499E-2</v>
      </c>
      <c r="BJ396" s="161">
        <v>4.8988947487670798E-2</v>
      </c>
      <c r="BK396" s="161">
        <v>0.166449172668129</v>
      </c>
      <c r="BL396" s="161">
        <v>8.8153019781107705E-2</v>
      </c>
      <c r="BM396" s="161">
        <v>0.101850243661086</v>
      </c>
      <c r="BN396" s="161">
        <v>0.24300602989449499</v>
      </c>
      <c r="BO396" s="161">
        <v>0.231548613602583</v>
      </c>
      <c r="BP396" s="161">
        <v>8.7926164993261793E-2</v>
      </c>
      <c r="BQ396" s="161">
        <v>0.19833720946112399</v>
      </c>
      <c r="BR396" s="161">
        <v>0.22627827016600599</v>
      </c>
      <c r="BS396" s="161">
        <v>0.194707464600786</v>
      </c>
      <c r="BT396" s="161">
        <v>2.08177501036859E-2</v>
      </c>
    </row>
    <row r="397" spans="1:72" hidden="1">
      <c r="A397" s="99" t="s">
        <v>577</v>
      </c>
      <c r="B397" s="99" t="s">
        <v>675</v>
      </c>
      <c r="C397" s="98" t="s">
        <v>676</v>
      </c>
      <c r="D397" s="100" t="s">
        <v>677</v>
      </c>
      <c r="E397" s="98" t="s">
        <v>684</v>
      </c>
      <c r="F397" s="98" t="s">
        <v>685</v>
      </c>
      <c r="G397" s="161">
        <v>0.71609043513202497</v>
      </c>
      <c r="H397" s="161">
        <v>0.40539420483313698</v>
      </c>
      <c r="I397" s="161">
        <v>0.74536363052916199</v>
      </c>
      <c r="J397" s="161">
        <v>0.72243108052166904</v>
      </c>
      <c r="K397" s="161">
        <v>0.325857931552956</v>
      </c>
      <c r="L397" s="161">
        <v>0.72124818981490002</v>
      </c>
      <c r="M397" s="161">
        <v>0.69163705675556197</v>
      </c>
      <c r="N397" s="161">
        <v>0.90912582042448697</v>
      </c>
      <c r="O397" s="161">
        <v>0.22775688185132301</v>
      </c>
      <c r="P397" s="161">
        <v>0.72508674339317503</v>
      </c>
      <c r="Q397" s="161">
        <v>0.48745071966251802</v>
      </c>
      <c r="R397" s="161">
        <v>0.84256895086738803</v>
      </c>
      <c r="S397" s="161">
        <v>0.29330049675474901</v>
      </c>
      <c r="T397" s="161">
        <v>0.94272148446187398</v>
      </c>
      <c r="U397" s="161">
        <v>0.70194006975263401</v>
      </c>
      <c r="V397" s="161">
        <v>0.63654862499375997</v>
      </c>
      <c r="W397" s="161">
        <v>0.28104821249377498</v>
      </c>
      <c r="X397" s="161">
        <v>0.63559594542234399</v>
      </c>
      <c r="Y397" s="161">
        <v>0.36741639588507102</v>
      </c>
      <c r="Z397" s="161">
        <v>0.66410810823963196</v>
      </c>
      <c r="AA397" s="161">
        <v>0.92793340025226201</v>
      </c>
      <c r="AB397" s="161">
        <v>0.87614901779601395</v>
      </c>
      <c r="AC397" s="161">
        <v>0.77165736240934302</v>
      </c>
      <c r="AD397" s="161">
        <v>0.64094851568740696</v>
      </c>
      <c r="AE397" s="161">
        <v>0.62580411028994498</v>
      </c>
      <c r="AF397" s="161">
        <v>0.73869423196982198</v>
      </c>
      <c r="AG397" s="161">
        <v>0.69008841862660897</v>
      </c>
      <c r="AH397" s="161">
        <v>0.68599685395652199</v>
      </c>
      <c r="AI397" s="161">
        <v>0.48226723824343598</v>
      </c>
      <c r="AJ397" s="161">
        <v>0.29211801170804003</v>
      </c>
      <c r="AK397" s="161">
        <v>0.83102179480279703</v>
      </c>
      <c r="AL397" s="161">
        <v>0.78266511414048601</v>
      </c>
      <c r="AM397" s="161">
        <v>0.93415602387718399</v>
      </c>
      <c r="AN397" s="161">
        <v>0.81139060176393896</v>
      </c>
      <c r="AO397" s="161">
        <v>0.81652334711376995</v>
      </c>
      <c r="AP397" s="161">
        <v>0.47673526598921401</v>
      </c>
      <c r="AQ397" s="161">
        <v>0.71321442348008002</v>
      </c>
      <c r="AR397" s="161">
        <v>0.471360660825281</v>
      </c>
      <c r="AS397" s="161">
        <v>0.28848511604805199</v>
      </c>
      <c r="AT397" s="161">
        <v>0.674399954688503</v>
      </c>
      <c r="AU397" s="161">
        <v>0.55345089403144199</v>
      </c>
      <c r="AV397" s="161">
        <v>0.491465045677487</v>
      </c>
      <c r="AW397" s="161">
        <v>0.54171076204440904</v>
      </c>
      <c r="AX397" s="161">
        <v>0.32404620912957</v>
      </c>
      <c r="AY397" s="161">
        <v>0.79088120869540501</v>
      </c>
      <c r="AZ397" s="161">
        <v>0.84562952708295902</v>
      </c>
      <c r="BA397" s="161">
        <v>0.67423819528921203</v>
      </c>
      <c r="BB397" s="161">
        <v>0.80265075524732798</v>
      </c>
      <c r="BC397" s="161">
        <v>0.73270255231010994</v>
      </c>
      <c r="BD397" s="161">
        <v>0.95489573695746699</v>
      </c>
      <c r="BE397" s="161">
        <v>0.768112633182083</v>
      </c>
      <c r="BF397" s="161">
        <v>0.79444207263516198</v>
      </c>
      <c r="BG397" s="161">
        <v>0.21821324774043099</v>
      </c>
      <c r="BH397" s="161">
        <v>0.73432891673864098</v>
      </c>
      <c r="BI397" s="161">
        <v>0.47490092298131098</v>
      </c>
      <c r="BJ397" s="161">
        <v>0.97549752099968401</v>
      </c>
      <c r="BK397" s="161">
        <v>0.22380383960466901</v>
      </c>
      <c r="BL397" s="161">
        <v>0.40318290051762701</v>
      </c>
      <c r="BM397" s="161">
        <v>0.65266219297172301</v>
      </c>
      <c r="BN397" s="161">
        <v>0.59368320275714104</v>
      </c>
      <c r="BO397" s="161">
        <v>0.54902944000687803</v>
      </c>
      <c r="BP397" s="161">
        <v>0.67154012230439897</v>
      </c>
      <c r="BQ397" s="161">
        <v>0.82607315596442599</v>
      </c>
      <c r="BR397" s="161">
        <v>0.628487941205915</v>
      </c>
      <c r="BS397" s="161">
        <v>0.75661959402299495</v>
      </c>
      <c r="BT397" s="161">
        <v>0.326453637044895</v>
      </c>
    </row>
    <row r="398" spans="1:72" hidden="1">
      <c r="A398" s="99" t="s">
        <v>577</v>
      </c>
      <c r="B398" s="99" t="s">
        <v>675</v>
      </c>
      <c r="C398" s="98" t="s">
        <v>676</v>
      </c>
      <c r="D398" s="100" t="s">
        <v>677</v>
      </c>
      <c r="E398" s="98" t="s">
        <v>686</v>
      </c>
      <c r="F398" s="98" t="s">
        <v>687</v>
      </c>
      <c r="G398" s="161">
        <v>3.8560806307892402E-2</v>
      </c>
      <c r="H398" s="161">
        <v>5.8888004279636398E-2</v>
      </c>
      <c r="I398" s="161">
        <v>0</v>
      </c>
      <c r="J398" s="161">
        <v>0</v>
      </c>
      <c r="K398" s="161">
        <v>2.0728114475529202E-2</v>
      </c>
      <c r="L398" s="161">
        <v>2.4562439086165299E-2</v>
      </c>
      <c r="M398" s="161">
        <v>0.34459427467173098</v>
      </c>
      <c r="N398" s="161">
        <v>5.1319648100152E-2</v>
      </c>
      <c r="O398" s="161">
        <v>0.13823245657409899</v>
      </c>
      <c r="P398" s="161">
        <v>3.7732328199031703E-2</v>
      </c>
      <c r="Q398" s="161">
        <v>6.3914854792094106E-2</v>
      </c>
      <c r="R398" s="161">
        <v>2.4992626217351E-3</v>
      </c>
      <c r="S398" s="161">
        <v>0.21446032028693299</v>
      </c>
      <c r="T398" s="161">
        <v>0</v>
      </c>
      <c r="U398" s="161">
        <v>5.8974612221188001E-2</v>
      </c>
      <c r="V398" s="161">
        <v>7.3385616732145496E-3</v>
      </c>
      <c r="W398" s="161">
        <v>4.6811364176145402E-4</v>
      </c>
      <c r="X398" s="161">
        <v>5.85206374616494E-2</v>
      </c>
      <c r="Y398" s="161">
        <v>0.14211340125966501</v>
      </c>
      <c r="Z398" s="161">
        <v>0</v>
      </c>
      <c r="AA398" s="161">
        <v>7.7849117173151702E-3</v>
      </c>
      <c r="AB398" s="161">
        <v>9.8816029135140593E-3</v>
      </c>
      <c r="AC398" s="161">
        <v>9.7993445717114006E-2</v>
      </c>
      <c r="AD398" s="161">
        <v>0.20369648192371001</v>
      </c>
      <c r="AE398" s="161">
        <v>2.7315092591657701E-2</v>
      </c>
      <c r="AF398" s="161">
        <v>9.9312089026813693E-3</v>
      </c>
      <c r="AG398" s="161">
        <v>7.7822841753757394E-2</v>
      </c>
      <c r="AH398" s="161">
        <v>0.21357503536824701</v>
      </c>
      <c r="AI398" s="161">
        <v>0.137908178868723</v>
      </c>
      <c r="AJ398" s="161">
        <v>0.38412784957020302</v>
      </c>
      <c r="AK398" s="161">
        <v>0</v>
      </c>
      <c r="AL398" s="161">
        <v>0</v>
      </c>
      <c r="AM398" s="161">
        <v>0</v>
      </c>
      <c r="AN398" s="161">
        <v>0</v>
      </c>
      <c r="AO398" s="161">
        <v>4.6272866859078301E-3</v>
      </c>
      <c r="AP398" s="161">
        <v>5.88142634248445E-3</v>
      </c>
      <c r="AQ398" s="161">
        <v>0.13793231492126401</v>
      </c>
      <c r="AR398" s="161">
        <v>3.3503211645287E-3</v>
      </c>
      <c r="AS398" s="161">
        <v>0.53945341721011397</v>
      </c>
      <c r="AT398" s="161">
        <v>8.9829284345289192E-3</v>
      </c>
      <c r="AU398" s="161">
        <v>0.14281003709748999</v>
      </c>
      <c r="AV398" s="161">
        <v>3.1338362890215597E-2</v>
      </c>
      <c r="AW398" s="161">
        <v>0</v>
      </c>
      <c r="AX398" s="161">
        <v>0.20466313842015199</v>
      </c>
      <c r="AY398" s="161">
        <v>0</v>
      </c>
      <c r="AZ398" s="161">
        <v>1.7207472934280901E-2</v>
      </c>
      <c r="BA398" s="161">
        <v>3.5323960493920198E-2</v>
      </c>
      <c r="BB398" s="161">
        <v>4.0068486579066101E-2</v>
      </c>
      <c r="BC398" s="161">
        <v>0</v>
      </c>
      <c r="BD398" s="161">
        <v>1.4443423132365499E-2</v>
      </c>
      <c r="BE398" s="161">
        <v>0.13105022831027999</v>
      </c>
      <c r="BF398" s="161">
        <v>6.6767069504569801E-2</v>
      </c>
      <c r="BG398" s="161">
        <v>0.130690269423303</v>
      </c>
      <c r="BH398" s="161">
        <v>2.1498722903050799E-2</v>
      </c>
      <c r="BI398" s="161">
        <v>0.16303109355767001</v>
      </c>
      <c r="BJ398" s="161">
        <v>1.9616287198126799E-3</v>
      </c>
      <c r="BK398" s="161">
        <v>0.15425877256412601</v>
      </c>
      <c r="BL398" s="161">
        <v>0</v>
      </c>
      <c r="BM398" s="161">
        <v>8.7971287049159103E-2</v>
      </c>
      <c r="BN398" s="161">
        <v>0</v>
      </c>
      <c r="BO398" s="161">
        <v>2.0813108371399599E-2</v>
      </c>
      <c r="BP398" s="161">
        <v>0</v>
      </c>
      <c r="BQ398" s="161">
        <v>8.6843802465401895E-3</v>
      </c>
      <c r="BR398" s="161">
        <v>2.3448825678226998E-2</v>
      </c>
      <c r="BS398" s="161">
        <v>0</v>
      </c>
      <c r="BT398" s="161">
        <v>0.24493195988781599</v>
      </c>
    </row>
    <row r="399" spans="1:72" hidden="1">
      <c r="A399" s="99" t="s">
        <v>577</v>
      </c>
      <c r="B399" s="99" t="s">
        <v>675</v>
      </c>
      <c r="C399" s="98" t="s">
        <v>676</v>
      </c>
      <c r="D399" s="100" t="s">
        <v>677</v>
      </c>
      <c r="E399" s="98" t="s">
        <v>225</v>
      </c>
      <c r="F399" s="98" t="s">
        <v>688</v>
      </c>
      <c r="G399" s="161">
        <v>1.11182299453822E-2</v>
      </c>
      <c r="H399" s="161">
        <v>0.10495755223860601</v>
      </c>
      <c r="I399" s="161">
        <v>5.9694088648133997E-2</v>
      </c>
      <c r="J399" s="161">
        <v>3.71837348316119E-2</v>
      </c>
      <c r="K399" s="161">
        <v>0</v>
      </c>
      <c r="L399" s="161">
        <v>4.0193396031335697E-2</v>
      </c>
      <c r="M399" s="161">
        <v>8.3004216627662903E-3</v>
      </c>
      <c r="N399" s="161">
        <v>0</v>
      </c>
      <c r="O399" s="161">
        <v>1.11022302462516E-16</v>
      </c>
      <c r="P399" s="161">
        <v>2.7979487001609502E-2</v>
      </c>
      <c r="Q399" s="161">
        <v>6.1669696038395604E-3</v>
      </c>
      <c r="R399" s="161">
        <v>4.22794123118247E-2</v>
      </c>
      <c r="S399" s="161">
        <v>1.7682760338827801E-3</v>
      </c>
      <c r="T399" s="161">
        <v>0</v>
      </c>
      <c r="U399" s="161">
        <v>4.9454758107275202E-3</v>
      </c>
      <c r="V399" s="161">
        <v>0</v>
      </c>
      <c r="W399" s="161">
        <v>6.3829420446517904E-2</v>
      </c>
      <c r="X399" s="161">
        <v>0</v>
      </c>
      <c r="Y399" s="161">
        <v>3.3201312104076001E-2</v>
      </c>
      <c r="Z399" s="161">
        <v>0</v>
      </c>
      <c r="AA399" s="161">
        <v>0</v>
      </c>
      <c r="AB399" s="161">
        <v>0</v>
      </c>
      <c r="AC399" s="161">
        <v>0.144090642956023</v>
      </c>
      <c r="AD399" s="161">
        <v>2.8310729797459099E-2</v>
      </c>
      <c r="AE399" s="161">
        <v>1.3657546295828899E-2</v>
      </c>
      <c r="AF399" s="161">
        <v>4.6613935917124101E-2</v>
      </c>
      <c r="AG399" s="161">
        <v>2.6942449523039199E-2</v>
      </c>
      <c r="AH399" s="161">
        <v>7.1714031084355104E-2</v>
      </c>
      <c r="AI399" s="161">
        <v>0</v>
      </c>
      <c r="AJ399" s="161">
        <v>5.2236189917198403E-2</v>
      </c>
      <c r="AK399" s="161">
        <v>5.7821569238702903E-3</v>
      </c>
      <c r="AL399" s="161">
        <v>1.0394109991763101E-2</v>
      </c>
      <c r="AM399" s="161">
        <v>0</v>
      </c>
      <c r="AN399" s="161">
        <v>0.18811931024335399</v>
      </c>
      <c r="AO399" s="161">
        <v>3.5463068254156398E-2</v>
      </c>
      <c r="AP399" s="161">
        <v>5.6236230002512502E-2</v>
      </c>
      <c r="AQ399" s="161">
        <v>4.9386207324158202E-2</v>
      </c>
      <c r="AR399" s="161">
        <v>7.0587200251182904E-3</v>
      </c>
      <c r="AS399" s="161">
        <v>1.1447334724202301E-2</v>
      </c>
      <c r="AT399" s="161">
        <v>8.7113933227134094E-2</v>
      </c>
      <c r="AU399" s="161">
        <v>5.6577928310023597E-2</v>
      </c>
      <c r="AV399" s="161">
        <v>3.5293871600494699E-3</v>
      </c>
      <c r="AW399" s="161">
        <v>9.1364359813013996E-2</v>
      </c>
      <c r="AX399" s="161">
        <v>1.11022302462516E-16</v>
      </c>
      <c r="AY399" s="161">
        <v>0.217999194244757</v>
      </c>
      <c r="AZ399" s="161">
        <v>1.11022302462516E-16</v>
      </c>
      <c r="BA399" s="161">
        <v>1.33877415966296E-2</v>
      </c>
      <c r="BB399" s="161">
        <v>5.1174158438155502E-2</v>
      </c>
      <c r="BC399" s="161">
        <v>2.3024053211474502E-3</v>
      </c>
      <c r="BD399" s="161">
        <v>0</v>
      </c>
      <c r="BE399" s="161">
        <v>4.6042617958439398E-2</v>
      </c>
      <c r="BF399" s="161">
        <v>0</v>
      </c>
      <c r="BG399" s="161">
        <v>3.28854421443023E-2</v>
      </c>
      <c r="BH399" s="161">
        <v>5.0138948439171098E-2</v>
      </c>
      <c r="BI399" s="161">
        <v>0</v>
      </c>
      <c r="BJ399" s="161">
        <v>4.04908994625281E-4</v>
      </c>
      <c r="BK399" s="161">
        <v>2.13978403038813E-2</v>
      </c>
      <c r="BL399" s="161">
        <v>3.10651163240891E-2</v>
      </c>
      <c r="BM399" s="161">
        <v>1.11022302462516E-16</v>
      </c>
      <c r="BN399" s="161">
        <v>4.63308535197604E-2</v>
      </c>
      <c r="BO399" s="161">
        <v>0</v>
      </c>
      <c r="BP399" s="161">
        <v>0.16856141398440799</v>
      </c>
      <c r="BQ399" s="161">
        <v>2.9099452262990801E-2</v>
      </c>
      <c r="BR399" s="161">
        <v>1.11022302462516E-16</v>
      </c>
      <c r="BS399" s="161">
        <v>4.8006264879135799E-2</v>
      </c>
      <c r="BT399" s="161">
        <v>3.0248842689343702E-2</v>
      </c>
    </row>
    <row r="400" spans="1:72" hidden="1">
      <c r="A400" s="99" t="s">
        <v>577</v>
      </c>
      <c r="B400" s="99" t="s">
        <v>675</v>
      </c>
      <c r="C400" s="98" t="s">
        <v>676</v>
      </c>
      <c r="D400" s="100" t="s">
        <v>677</v>
      </c>
      <c r="E400" s="98" t="s">
        <v>689</v>
      </c>
      <c r="F400" s="98" t="s">
        <v>690</v>
      </c>
      <c r="G400" s="161">
        <v>0.12293552789246</v>
      </c>
      <c r="H400" s="161">
        <v>0.15065159278187401</v>
      </c>
      <c r="I400" s="161">
        <v>7.6080680945457401E-3</v>
      </c>
      <c r="J400" s="161">
        <v>8.9446758921995898E-2</v>
      </c>
      <c r="K400" s="161">
        <v>0.384163213895859</v>
      </c>
      <c r="L400" s="161">
        <v>5.4915436714963101E-2</v>
      </c>
      <c r="M400" s="161">
        <v>7.0452913306131695E-2</v>
      </c>
      <c r="N400" s="161">
        <v>1.3184843825120401E-2</v>
      </c>
      <c r="O400" s="161">
        <v>1.11022302462516E-16</v>
      </c>
      <c r="P400" s="161">
        <v>7.4598777557924004E-2</v>
      </c>
      <c r="Q400" s="161">
        <v>0.18947949695470101</v>
      </c>
      <c r="R400" s="161">
        <v>9.0602717220833406E-2</v>
      </c>
      <c r="S400" s="161">
        <v>3.6387766652755102E-2</v>
      </c>
      <c r="T400" s="161">
        <v>1.0565712772582499E-2</v>
      </c>
      <c r="U400" s="161">
        <v>7.3067185232250406E-2</v>
      </c>
      <c r="V400" s="161">
        <v>0.184535329628367</v>
      </c>
      <c r="W400" s="161">
        <v>0.285196232575741</v>
      </c>
      <c r="X400" s="161">
        <v>0.11684346442286001</v>
      </c>
      <c r="Y400" s="161">
        <v>0.235730498381406</v>
      </c>
      <c r="Z400" s="161">
        <v>0</v>
      </c>
      <c r="AA400" s="161">
        <v>3.5997801672781E-2</v>
      </c>
      <c r="AB400" s="161">
        <v>3.0514215207036299E-2</v>
      </c>
      <c r="AC400" s="161">
        <v>0.10541590900049901</v>
      </c>
      <c r="AD400" s="161">
        <v>5.8564518903425199E-2</v>
      </c>
      <c r="AE400" s="161">
        <v>0.116551906675807</v>
      </c>
      <c r="AF400" s="161">
        <v>0.120750320445427</v>
      </c>
      <c r="AG400" s="161">
        <v>0.13045063601092499</v>
      </c>
      <c r="AH400" s="161">
        <v>6.05285256617005E-2</v>
      </c>
      <c r="AI400" s="161">
        <v>0.114282885490385</v>
      </c>
      <c r="AJ400" s="161">
        <v>6.0469427163387997E-2</v>
      </c>
      <c r="AK400" s="161">
        <v>1.48435592289083E-2</v>
      </c>
      <c r="AL400" s="161">
        <v>6.9109330076685099E-2</v>
      </c>
      <c r="AM400" s="161">
        <v>0</v>
      </c>
      <c r="AN400" s="161">
        <v>8.1785126487032497E-2</v>
      </c>
      <c r="AO400" s="161">
        <v>4.8425612345755098E-2</v>
      </c>
      <c r="AP400" s="161">
        <v>0.11411359962839999</v>
      </c>
      <c r="AQ400" s="161">
        <v>2.4078113059438602E-2</v>
      </c>
      <c r="AR400" s="161">
        <v>0.43513561586174099</v>
      </c>
      <c r="AS400" s="161">
        <v>0.20885417631730699</v>
      </c>
      <c r="AT400" s="161">
        <v>7.6923229108422905E-2</v>
      </c>
      <c r="AU400" s="161">
        <v>0.12188878840765301</v>
      </c>
      <c r="AV400" s="161">
        <v>0.32321759538651701</v>
      </c>
      <c r="AW400" s="161">
        <v>0.17497653025162099</v>
      </c>
      <c r="AX400" s="161">
        <v>0.26189520120346599</v>
      </c>
      <c r="AY400" s="161">
        <v>8.46248539514209E-2</v>
      </c>
      <c r="AZ400" s="161">
        <v>4.5390961694481098E-2</v>
      </c>
      <c r="BA400" s="161">
        <v>9.4006545972893409E-3</v>
      </c>
      <c r="BB400" s="161">
        <v>1.38580931341732E-2</v>
      </c>
      <c r="BC400" s="161">
        <v>0.15555678915781701</v>
      </c>
      <c r="BD400" s="161">
        <v>5.43912973556448E-3</v>
      </c>
      <c r="BE400" s="161">
        <v>0</v>
      </c>
      <c r="BF400" s="161">
        <v>6.44989878530388E-2</v>
      </c>
      <c r="BG400" s="161">
        <v>3.1660871805243601E-2</v>
      </c>
      <c r="BH400" s="161">
        <v>0.13880745291864299</v>
      </c>
      <c r="BI400" s="161">
        <v>0.137634402152012</v>
      </c>
      <c r="BJ400" s="161">
        <v>0</v>
      </c>
      <c r="BK400" s="161">
        <v>0.13219102860850801</v>
      </c>
      <c r="BL400" s="161">
        <v>3.4721385811872001E-2</v>
      </c>
      <c r="BM400" s="161">
        <v>0.117272778103095</v>
      </c>
      <c r="BN400" s="161">
        <v>3.4843712170673898E-2</v>
      </c>
      <c r="BO400" s="161">
        <v>0.33568792672643299</v>
      </c>
      <c r="BP400" s="161">
        <v>0.12135985206166899</v>
      </c>
      <c r="BQ400" s="161">
        <v>1.02075360082253E-2</v>
      </c>
      <c r="BR400" s="161">
        <v>0.15446777027479</v>
      </c>
      <c r="BS400" s="161">
        <v>0.109178445797496</v>
      </c>
      <c r="BT400" s="161">
        <v>8.8938148733833405E-2</v>
      </c>
    </row>
    <row r="401" spans="1:72" hidden="1">
      <c r="A401" s="99" t="s">
        <v>577</v>
      </c>
      <c r="B401" s="99" t="s">
        <v>675</v>
      </c>
      <c r="C401" s="98" t="s">
        <v>676</v>
      </c>
      <c r="D401" s="100" t="s">
        <v>677</v>
      </c>
      <c r="E401" s="98" t="s">
        <v>227</v>
      </c>
      <c r="F401" s="98" t="s">
        <v>228</v>
      </c>
      <c r="G401" s="161">
        <v>6.1574636500686897E-2</v>
      </c>
      <c r="H401" s="161">
        <v>0</v>
      </c>
      <c r="I401" s="161">
        <v>5.7843667647273098E-2</v>
      </c>
      <c r="J401" s="161">
        <v>0</v>
      </c>
      <c r="K401" s="161">
        <v>0.15722183760266001</v>
      </c>
      <c r="L401" s="161">
        <v>8.4473496640333601E-2</v>
      </c>
      <c r="M401" s="161">
        <v>1.00345044444996E-2</v>
      </c>
      <c r="N401" s="161">
        <v>1.02639296200304E-2</v>
      </c>
      <c r="O401" s="161">
        <v>1.11022302462516E-16</v>
      </c>
      <c r="P401" s="161">
        <v>4.8581828752453197E-2</v>
      </c>
      <c r="Q401" s="161">
        <v>7.5876888675461607E-2</v>
      </c>
      <c r="R401" s="161">
        <v>1.3524091110844599E-2</v>
      </c>
      <c r="S401" s="161">
        <v>7.58729130479526E-2</v>
      </c>
      <c r="T401" s="161">
        <v>0</v>
      </c>
      <c r="U401" s="161">
        <v>1.11022302462516E-16</v>
      </c>
      <c r="V401" s="161">
        <v>0</v>
      </c>
      <c r="W401" s="161">
        <v>2.0050184852480599E-2</v>
      </c>
      <c r="X401" s="161">
        <v>1.0180494126447099E-2</v>
      </c>
      <c r="Y401" s="161">
        <v>3.7055177351362698E-2</v>
      </c>
      <c r="Z401" s="161">
        <v>0.10842726726273701</v>
      </c>
      <c r="AA401" s="161">
        <v>0</v>
      </c>
      <c r="AB401" s="161">
        <v>0</v>
      </c>
      <c r="AC401" s="161">
        <v>0</v>
      </c>
      <c r="AD401" s="161">
        <v>4.9623242326160499E-2</v>
      </c>
      <c r="AE401" s="161">
        <v>0</v>
      </c>
      <c r="AF401" s="161">
        <v>0</v>
      </c>
      <c r="AG401" s="161">
        <v>4.2446906072744596E-3</v>
      </c>
      <c r="AH401" s="161">
        <v>4.0128441655009299E-4</v>
      </c>
      <c r="AI401" s="161">
        <v>0</v>
      </c>
      <c r="AJ401" s="161">
        <v>3.81288316168297E-2</v>
      </c>
      <c r="AK401" s="161">
        <v>0</v>
      </c>
      <c r="AL401" s="161">
        <v>6.6908645926996205E-2</v>
      </c>
      <c r="AM401" s="161">
        <v>0</v>
      </c>
      <c r="AN401" s="161">
        <v>0</v>
      </c>
      <c r="AO401" s="161">
        <v>0</v>
      </c>
      <c r="AP401" s="161">
        <v>0.122201751034582</v>
      </c>
      <c r="AQ401" s="161">
        <v>0</v>
      </c>
      <c r="AR401" s="161">
        <v>0</v>
      </c>
      <c r="AS401" s="161">
        <v>2.4209763688975101E-2</v>
      </c>
      <c r="AT401" s="161">
        <v>4.9327820624058598E-2</v>
      </c>
      <c r="AU401" s="161">
        <v>0.11342755106182099</v>
      </c>
      <c r="AV401" s="161">
        <v>1.16175056023658E-2</v>
      </c>
      <c r="AW401" s="161">
        <v>1.7542298969177701E-2</v>
      </c>
      <c r="AX401" s="161">
        <v>9.1023103363096797E-2</v>
      </c>
      <c r="AY401" s="161">
        <v>0</v>
      </c>
      <c r="AZ401" s="161">
        <v>1.63204361511529E-2</v>
      </c>
      <c r="BA401" s="161">
        <v>7.5320133315943005E-2</v>
      </c>
      <c r="BB401" s="161">
        <v>1.47483706236896E-2</v>
      </c>
      <c r="BC401" s="161">
        <v>0</v>
      </c>
      <c r="BD401" s="161">
        <v>0</v>
      </c>
      <c r="BE401" s="161">
        <v>1.3562731030403501E-2</v>
      </c>
      <c r="BF401" s="161">
        <v>6.9944598360347403E-3</v>
      </c>
      <c r="BG401" s="161">
        <v>2.92137943069774E-3</v>
      </c>
      <c r="BH401" s="161">
        <v>1.11022302462516E-16</v>
      </c>
      <c r="BI401" s="161">
        <v>0</v>
      </c>
      <c r="BJ401" s="161">
        <v>0</v>
      </c>
      <c r="BK401" s="161">
        <v>7.3270689948048195E-2</v>
      </c>
      <c r="BL401" s="161">
        <v>0.18260147295557699</v>
      </c>
      <c r="BM401" s="161">
        <v>1.11022302462516E-16</v>
      </c>
      <c r="BN401" s="161">
        <v>0.14171541982492999</v>
      </c>
      <c r="BO401" s="161">
        <v>4.1212804014961801E-2</v>
      </c>
      <c r="BP401" s="161">
        <v>0</v>
      </c>
      <c r="BQ401" s="161">
        <v>0</v>
      </c>
      <c r="BR401" s="161">
        <v>1.11022302462516E-16</v>
      </c>
      <c r="BS401" s="161">
        <v>0</v>
      </c>
      <c r="BT401" s="161">
        <v>4.1013155118113903E-2</v>
      </c>
    </row>
    <row r="402" spans="1:72" hidden="1">
      <c r="A402" s="99" t="s">
        <v>577</v>
      </c>
      <c r="B402" s="99" t="s">
        <v>675</v>
      </c>
      <c r="C402" s="98" t="s">
        <v>691</v>
      </c>
      <c r="D402" s="100" t="s">
        <v>692</v>
      </c>
      <c r="E402" s="98" t="s">
        <v>336</v>
      </c>
      <c r="F402" s="98" t="s">
        <v>337</v>
      </c>
      <c r="G402" s="161">
        <v>0.114513861480213</v>
      </c>
      <c r="H402" s="161">
        <v>0.108129798869394</v>
      </c>
      <c r="I402" s="161">
        <v>2.88953577410162E-4</v>
      </c>
      <c r="J402" s="161">
        <v>0.17048385024997201</v>
      </c>
      <c r="K402" s="161">
        <v>0.16063106113672301</v>
      </c>
      <c r="L402" s="161">
        <v>0.38833021797838602</v>
      </c>
      <c r="M402" s="161">
        <v>0.195211086617508</v>
      </c>
      <c r="N402" s="161">
        <v>0.20036773262500299</v>
      </c>
      <c r="O402" s="161">
        <v>0.35407305438954001</v>
      </c>
      <c r="P402" s="161">
        <v>0.161580084005263</v>
      </c>
      <c r="Q402" s="161">
        <v>8.5243453577752606E-2</v>
      </c>
      <c r="R402" s="161">
        <v>0.114458445149524</v>
      </c>
      <c r="S402" s="161">
        <v>2.5017668493891001E-2</v>
      </c>
      <c r="T402" s="161">
        <v>0.112687622745775</v>
      </c>
      <c r="U402" s="161">
        <v>0.14237430030235201</v>
      </c>
      <c r="V402" s="161">
        <v>7.4448802988620402E-2</v>
      </c>
      <c r="W402" s="161">
        <v>8.2448865979722299E-2</v>
      </c>
      <c r="X402" s="161">
        <v>3.8717725844568701E-2</v>
      </c>
      <c r="Y402" s="161">
        <v>0.121844301996263</v>
      </c>
      <c r="Z402" s="161">
        <v>0.169854972247414</v>
      </c>
      <c r="AA402" s="161">
        <v>0.114695621311954</v>
      </c>
      <c r="AB402" s="161">
        <v>0.186705254033701</v>
      </c>
      <c r="AC402" s="161">
        <v>0.27187655353467</v>
      </c>
      <c r="AD402" s="161">
        <v>0.15178039668624499</v>
      </c>
      <c r="AE402" s="161">
        <v>1.0697652993125899E-2</v>
      </c>
      <c r="AF402" s="161">
        <v>0.12275886956038901</v>
      </c>
      <c r="AG402" s="161">
        <v>0.23529560837894301</v>
      </c>
      <c r="AH402" s="161">
        <v>0.175199469432718</v>
      </c>
      <c r="AI402" s="161">
        <v>0.15662427786608599</v>
      </c>
      <c r="AJ402" s="161">
        <v>0.118815290587057</v>
      </c>
      <c r="AK402" s="161">
        <v>0.45279118525276901</v>
      </c>
      <c r="AL402" s="161">
        <v>0.214176960326462</v>
      </c>
      <c r="AM402" s="161">
        <v>3.69936828520483E-2</v>
      </c>
      <c r="AN402" s="161">
        <v>0.291228433324972</v>
      </c>
      <c r="AO402" s="161">
        <v>0.15839786928736699</v>
      </c>
      <c r="AP402" s="161">
        <v>0.34267880575648002</v>
      </c>
      <c r="AQ402" s="161">
        <v>0.21760681074687099</v>
      </c>
      <c r="AR402" s="161">
        <v>0.18462070557077001</v>
      </c>
      <c r="AS402" s="161">
        <v>6.2748663294013393E-2</v>
      </c>
      <c r="AT402" s="161">
        <v>1.8206810561691999E-2</v>
      </c>
      <c r="AU402" s="161">
        <v>6.7143619525824594E-2</v>
      </c>
      <c r="AV402" s="161">
        <v>0.24889830891617001</v>
      </c>
      <c r="AW402" s="161">
        <v>0.106007647930475</v>
      </c>
      <c r="AX402" s="161">
        <v>9.0265300321336298E-2</v>
      </c>
      <c r="AY402" s="161">
        <v>0.27341247305747601</v>
      </c>
      <c r="AZ402" s="161">
        <v>3.8342313066653699E-2</v>
      </c>
      <c r="BA402" s="161">
        <v>0.14714590098041699</v>
      </c>
      <c r="BB402" s="161">
        <v>2.02916078766101E-2</v>
      </c>
      <c r="BC402" s="161">
        <v>0.105778572087221</v>
      </c>
      <c r="BD402" s="161">
        <v>0.20165298174878599</v>
      </c>
      <c r="BE402" s="161">
        <v>6.8455098930785704E-2</v>
      </c>
      <c r="BF402" s="161">
        <v>2.9771303262957301E-2</v>
      </c>
      <c r="BG402" s="161">
        <v>0.13401620065907599</v>
      </c>
      <c r="BH402" s="161">
        <v>0.254123288022785</v>
      </c>
      <c r="BI402" s="161">
        <v>0.16706703397415801</v>
      </c>
      <c r="BJ402" s="161">
        <v>0.13806379573187699</v>
      </c>
      <c r="BK402" s="161">
        <v>0.20539330766640199</v>
      </c>
      <c r="BL402" s="161">
        <v>0.36782257620696901</v>
      </c>
      <c r="BM402" s="161">
        <v>3.59110040404685E-2</v>
      </c>
      <c r="BN402" s="161">
        <v>0.27178027088982598</v>
      </c>
      <c r="BO402" s="161">
        <v>0.39975334542659702</v>
      </c>
      <c r="BP402" s="161">
        <v>0.29721672989448</v>
      </c>
      <c r="BQ402" s="161">
        <v>2.60531407396206E-2</v>
      </c>
      <c r="BR402" s="161">
        <v>0.145381678467982</v>
      </c>
      <c r="BS402" s="161">
        <v>0.15832833088569601</v>
      </c>
      <c r="BT402" s="161">
        <v>0.31265176869942501</v>
      </c>
    </row>
    <row r="403" spans="1:72" hidden="1">
      <c r="A403" s="99" t="s">
        <v>577</v>
      </c>
      <c r="B403" s="99" t="s">
        <v>675</v>
      </c>
      <c r="C403" s="98" t="s">
        <v>691</v>
      </c>
      <c r="D403" s="100" t="s">
        <v>692</v>
      </c>
      <c r="E403" s="98" t="s">
        <v>339</v>
      </c>
      <c r="F403" s="98" t="s">
        <v>340</v>
      </c>
      <c r="G403" s="161">
        <v>0.88548613851978697</v>
      </c>
      <c r="H403" s="161">
        <v>0.891870201130606</v>
      </c>
      <c r="I403" s="161">
        <v>0.99971104642259001</v>
      </c>
      <c r="J403" s="161">
        <v>0.82951614975002796</v>
      </c>
      <c r="K403" s="161">
        <v>0.83936893886327701</v>
      </c>
      <c r="L403" s="161">
        <v>0.61166978202161404</v>
      </c>
      <c r="M403" s="161">
        <v>0.80478891338249203</v>
      </c>
      <c r="N403" s="161">
        <v>0.79963226737499804</v>
      </c>
      <c r="O403" s="161">
        <v>0.64592694561046005</v>
      </c>
      <c r="P403" s="161">
        <v>0.83841991599473698</v>
      </c>
      <c r="Q403" s="161">
        <v>0.91475654642224702</v>
      </c>
      <c r="R403" s="161">
        <v>0.88554155485047603</v>
      </c>
      <c r="S403" s="161">
        <v>0.97498233150610902</v>
      </c>
      <c r="T403" s="161">
        <v>0.88731237725422496</v>
      </c>
      <c r="U403" s="161">
        <v>0.85762569969764801</v>
      </c>
      <c r="V403" s="161">
        <v>0.92555119701138</v>
      </c>
      <c r="W403" s="161">
        <v>0.91755113402027799</v>
      </c>
      <c r="X403" s="161">
        <v>0.96128227415543099</v>
      </c>
      <c r="Y403" s="161">
        <v>0.87815569800373705</v>
      </c>
      <c r="Z403" s="161">
        <v>0.83014502775258603</v>
      </c>
      <c r="AA403" s="161">
        <v>0.88530437868804601</v>
      </c>
      <c r="AB403" s="161">
        <v>0.81329474596629903</v>
      </c>
      <c r="AC403" s="161">
        <v>0.72812344646533</v>
      </c>
      <c r="AD403" s="161">
        <v>0.84821960331375501</v>
      </c>
      <c r="AE403" s="161">
        <v>0.98930234700687403</v>
      </c>
      <c r="AF403" s="161">
        <v>0.87724113043961005</v>
      </c>
      <c r="AG403" s="161">
        <v>0.76470439162105697</v>
      </c>
      <c r="AH403" s="161">
        <v>0.82480053056728198</v>
      </c>
      <c r="AI403" s="161">
        <v>0.84337572213391498</v>
      </c>
      <c r="AJ403" s="161">
        <v>0.88118470941294302</v>
      </c>
      <c r="AK403" s="161">
        <v>0.54720881474723104</v>
      </c>
      <c r="AL403" s="161">
        <v>0.78582303967353795</v>
      </c>
      <c r="AM403" s="161">
        <v>0.96300631714795204</v>
      </c>
      <c r="AN403" s="161">
        <v>0.70877156667502805</v>
      </c>
      <c r="AO403" s="161">
        <v>0.84160213071263301</v>
      </c>
      <c r="AP403" s="161">
        <v>0.65732119424351998</v>
      </c>
      <c r="AQ403" s="161">
        <v>0.78239318925312895</v>
      </c>
      <c r="AR403" s="161">
        <v>0.81537929442922996</v>
      </c>
      <c r="AS403" s="161">
        <v>0.93725133670598604</v>
      </c>
      <c r="AT403" s="161">
        <v>0.98179318943830796</v>
      </c>
      <c r="AU403" s="161">
        <v>0.93285638047417496</v>
      </c>
      <c r="AV403" s="161">
        <v>0.75110169108382996</v>
      </c>
      <c r="AW403" s="161">
        <v>0.89399235206952499</v>
      </c>
      <c r="AX403" s="161">
        <v>0.90973469967866405</v>
      </c>
      <c r="AY403" s="161">
        <v>0.72658752694252404</v>
      </c>
      <c r="AZ403" s="161">
        <v>0.96165768693334597</v>
      </c>
      <c r="BA403" s="161">
        <v>0.85285409901958298</v>
      </c>
      <c r="BB403" s="161">
        <v>0.97970839212339</v>
      </c>
      <c r="BC403" s="161">
        <v>0.89422142791277903</v>
      </c>
      <c r="BD403" s="161">
        <v>0.79834701825121401</v>
      </c>
      <c r="BE403" s="161">
        <v>0.93154490106921395</v>
      </c>
      <c r="BF403" s="161">
        <v>0.97022869673704304</v>
      </c>
      <c r="BG403" s="161">
        <v>0.86598379934092395</v>
      </c>
      <c r="BH403" s="161">
        <v>0.74587671197721495</v>
      </c>
      <c r="BI403" s="161">
        <v>0.83293296602584199</v>
      </c>
      <c r="BJ403" s="161">
        <v>0.86193620426812301</v>
      </c>
      <c r="BK403" s="161">
        <v>0.79460669233359804</v>
      </c>
      <c r="BL403" s="161">
        <v>0.63217742379303099</v>
      </c>
      <c r="BM403" s="161">
        <v>0.96408899595953101</v>
      </c>
      <c r="BN403" s="161">
        <v>0.72821972911017396</v>
      </c>
      <c r="BO403" s="161">
        <v>0.60024665457340298</v>
      </c>
      <c r="BP403" s="161">
        <v>0.70278327010552</v>
      </c>
      <c r="BQ403" s="161">
        <v>0.97394685926037905</v>
      </c>
      <c r="BR403" s="161">
        <v>0.854618321532018</v>
      </c>
      <c r="BS403" s="161">
        <v>0.84167166911430402</v>
      </c>
      <c r="BT403" s="161">
        <v>0.68734823130057499</v>
      </c>
    </row>
    <row r="404" spans="1:72" hidden="1">
      <c r="A404" s="99" t="s">
        <v>283</v>
      </c>
      <c r="B404" s="99" t="s">
        <v>693</v>
      </c>
      <c r="C404" s="98" t="s">
        <v>694</v>
      </c>
      <c r="D404" s="100" t="s">
        <v>695</v>
      </c>
      <c r="E404" s="98" t="s">
        <v>266</v>
      </c>
      <c r="F404" s="98" t="s">
        <v>216</v>
      </c>
      <c r="G404" s="165">
        <v>2.8301497197166601</v>
      </c>
      <c r="H404" s="165">
        <v>4.24126805513463</v>
      </c>
      <c r="I404" s="165">
        <v>4.3010025814669399</v>
      </c>
      <c r="J404" s="165">
        <v>2.5915768266399399</v>
      </c>
      <c r="K404" s="165">
        <v>3.8417952724009301</v>
      </c>
      <c r="L404" s="165">
        <v>1.7258546128839101</v>
      </c>
      <c r="M404" s="165">
        <v>2.7835185898059098</v>
      </c>
      <c r="N404" s="165">
        <v>3.0370176419135402</v>
      </c>
      <c r="O404" s="165">
        <v>1.9392959095923199</v>
      </c>
      <c r="P404" s="165">
        <v>4.1384049634933602</v>
      </c>
      <c r="Q404" s="165">
        <v>3.0849261303950599</v>
      </c>
      <c r="R404" s="165">
        <v>3.08435169459535</v>
      </c>
      <c r="S404" s="165">
        <v>3.7883909025984801</v>
      </c>
      <c r="T404" s="165">
        <v>3.9440127302546801</v>
      </c>
      <c r="U404" s="165">
        <v>3.9104006167266698</v>
      </c>
      <c r="V404" s="165">
        <v>3.95381136111622</v>
      </c>
      <c r="W404" s="165">
        <v>3.9257347052923799</v>
      </c>
      <c r="X404" s="165">
        <v>3.8347842570273798</v>
      </c>
      <c r="Y404" s="165">
        <v>3.4297222541821699</v>
      </c>
      <c r="Z404" s="165">
        <v>2.7954214635518402</v>
      </c>
      <c r="AA404" s="165">
        <v>4.2295927330993797</v>
      </c>
      <c r="AB404" s="165">
        <v>3.23892891127102</v>
      </c>
      <c r="AC404" s="165">
        <v>2.1213197507232899</v>
      </c>
      <c r="AD404" s="165">
        <v>3.2063631543504201</v>
      </c>
      <c r="AE404" s="165">
        <v>4.35728744997955</v>
      </c>
      <c r="AF404" s="165">
        <v>2.75550088324154</v>
      </c>
      <c r="AG404" s="165">
        <v>2.0506736968383201</v>
      </c>
      <c r="AH404" s="165">
        <v>2.3613016565459799</v>
      </c>
      <c r="AI404" s="165">
        <v>2.9914463470279302</v>
      </c>
      <c r="AJ404" s="165">
        <v>2.82228732215078</v>
      </c>
      <c r="AK404" s="165">
        <v>3.0577894735210802</v>
      </c>
      <c r="AL404" s="165">
        <v>2.26520873491171</v>
      </c>
      <c r="AM404" s="165">
        <v>4.1122209677375796</v>
      </c>
      <c r="AN404" s="165">
        <v>2.24529013681695</v>
      </c>
      <c r="AO404" s="165">
        <v>3.4926986887403801</v>
      </c>
      <c r="AP404" s="165">
        <v>1.46367040065788</v>
      </c>
      <c r="AQ404" s="165">
        <v>3.5448472146289398</v>
      </c>
      <c r="AR404" s="165">
        <v>3.5885394006221398</v>
      </c>
      <c r="AS404" s="165">
        <v>4.6871640247179904</v>
      </c>
      <c r="AT404" s="165">
        <v>5.7877580430758799</v>
      </c>
      <c r="AU404" s="165">
        <v>5.3031949249618302</v>
      </c>
      <c r="AV404" s="165">
        <v>2.1654645552047</v>
      </c>
      <c r="AW404" s="165">
        <v>3.7629184896082801</v>
      </c>
      <c r="AX404" s="165">
        <v>3.7204962539571</v>
      </c>
      <c r="AY404" s="165">
        <v>2.2464911937916199</v>
      </c>
      <c r="AZ404" s="165">
        <v>3.1324563996065402</v>
      </c>
      <c r="BA404" s="165">
        <v>2.7448217125517198</v>
      </c>
      <c r="BB404" s="165">
        <v>5.22036847730533</v>
      </c>
      <c r="BC404" s="165">
        <v>3.4202860311199501</v>
      </c>
      <c r="BD404" s="165">
        <v>2.17421972690867</v>
      </c>
      <c r="BE404" s="165">
        <v>3.3172483148791598</v>
      </c>
      <c r="BF404" s="165">
        <v>3.24442205350263</v>
      </c>
      <c r="BG404" s="165">
        <v>2.6565492892045302</v>
      </c>
      <c r="BH404" s="165">
        <v>2.7886528281456102</v>
      </c>
      <c r="BI404" s="165">
        <v>3.2971954585363599</v>
      </c>
      <c r="BJ404" s="165">
        <v>3.6166034260202</v>
      </c>
      <c r="BK404" s="165">
        <v>2.31462017744329</v>
      </c>
      <c r="BL404" s="165">
        <v>1.29078603356125</v>
      </c>
      <c r="BM404" s="165">
        <v>4.1153003111268998</v>
      </c>
      <c r="BN404" s="165">
        <v>2.6641891401703801</v>
      </c>
      <c r="BO404" s="165">
        <v>1.2926956529035101</v>
      </c>
      <c r="BP404" s="165">
        <v>2.1365494162662602</v>
      </c>
      <c r="BQ404" s="165">
        <v>4.30177802965407</v>
      </c>
      <c r="BR404" s="165">
        <v>3.7031154360217702</v>
      </c>
      <c r="BS404" s="165">
        <v>3.2272781216216302</v>
      </c>
      <c r="BT404" s="165">
        <v>2.9623483499444601</v>
      </c>
    </row>
    <row r="405" spans="1:72" hidden="1">
      <c r="A405" s="99" t="s">
        <v>283</v>
      </c>
      <c r="B405" s="99" t="s">
        <v>693</v>
      </c>
      <c r="C405" s="98" t="s">
        <v>696</v>
      </c>
      <c r="D405" s="100" t="s">
        <v>697</v>
      </c>
      <c r="E405" s="98" t="s">
        <v>336</v>
      </c>
      <c r="F405" s="98" t="s">
        <v>337</v>
      </c>
      <c r="G405" s="161">
        <v>0.412410396442348</v>
      </c>
      <c r="H405" s="161">
        <v>0.52101292433795698</v>
      </c>
      <c r="I405" s="161">
        <v>0.41517146381370001</v>
      </c>
      <c r="J405" s="161">
        <v>0.40540009504032398</v>
      </c>
      <c r="K405" s="161">
        <v>0.61465727389204505</v>
      </c>
      <c r="L405" s="161">
        <v>0.53867164648364296</v>
      </c>
      <c r="M405" s="161">
        <v>0.44800536877013503</v>
      </c>
      <c r="N405" s="161">
        <v>0.70506912443826697</v>
      </c>
      <c r="O405" s="161">
        <v>0.60013075429927298</v>
      </c>
      <c r="P405" s="161">
        <v>0.24525049159576801</v>
      </c>
      <c r="Q405" s="161">
        <v>0.71238095754053199</v>
      </c>
      <c r="R405" s="161">
        <v>0.48024452962874298</v>
      </c>
      <c r="S405" s="161">
        <v>0.50194853421223795</v>
      </c>
      <c r="T405" s="161">
        <v>0.57497774049063</v>
      </c>
      <c r="U405" s="161">
        <v>0.53538541442740795</v>
      </c>
      <c r="V405" s="161">
        <v>0.598262093517411</v>
      </c>
      <c r="W405" s="161">
        <v>0.25116872260169798</v>
      </c>
      <c r="X405" s="161">
        <v>0.68739456643494401</v>
      </c>
      <c r="Y405" s="161">
        <v>0.40449508777861598</v>
      </c>
      <c r="Z405" s="161">
        <v>0.45558271430838498</v>
      </c>
      <c r="AA405" s="161">
        <v>0.44095198759520798</v>
      </c>
      <c r="AB405" s="161">
        <v>0.53468200323716497</v>
      </c>
      <c r="AC405" s="161">
        <v>0.36918783326235599</v>
      </c>
      <c r="AD405" s="161">
        <v>0.63815297029832596</v>
      </c>
      <c r="AE405" s="161">
        <v>0.708452758348041</v>
      </c>
      <c r="AF405" s="161">
        <v>0.54235104123182298</v>
      </c>
      <c r="AG405" s="161">
        <v>0.348958782135731</v>
      </c>
      <c r="AH405" s="161">
        <v>0.35133787263477101</v>
      </c>
      <c r="AI405" s="161">
        <v>0.45238947677170999</v>
      </c>
      <c r="AJ405" s="161">
        <v>0.51537336311741</v>
      </c>
      <c r="AK405" s="161">
        <v>0.37620533025215702</v>
      </c>
      <c r="AL405" s="161">
        <v>0.50333452686635904</v>
      </c>
      <c r="AM405" s="161">
        <v>0.42962930519372799</v>
      </c>
      <c r="AN405" s="161">
        <v>0.44216559930999</v>
      </c>
      <c r="AO405" s="161">
        <v>0.58560747228239995</v>
      </c>
      <c r="AP405" s="161">
        <v>0.31206613692608098</v>
      </c>
      <c r="AQ405" s="161">
        <v>0.56839535158247201</v>
      </c>
      <c r="AR405" s="161">
        <v>0.58281745857857703</v>
      </c>
      <c r="AS405" s="161">
        <v>0.46115135165446203</v>
      </c>
      <c r="AT405" s="161">
        <v>0.51865520681199295</v>
      </c>
      <c r="AU405" s="161">
        <v>0.63095470593441805</v>
      </c>
      <c r="AV405" s="161">
        <v>0.24562934573041001</v>
      </c>
      <c r="AW405" s="161">
        <v>0.46437853310160199</v>
      </c>
      <c r="AX405" s="161">
        <v>0.38789561807922102</v>
      </c>
      <c r="AY405" s="161">
        <v>0.357675153778437</v>
      </c>
      <c r="AZ405" s="161">
        <v>0.38147545308707198</v>
      </c>
      <c r="BA405" s="161">
        <v>0.51421753991036501</v>
      </c>
      <c r="BB405" s="161">
        <v>0.57912111293600899</v>
      </c>
      <c r="BC405" s="161">
        <v>0.44567643177674898</v>
      </c>
      <c r="BD405" s="161">
        <v>0.42864157230117</v>
      </c>
      <c r="BE405" s="161">
        <v>0.38024026962509899</v>
      </c>
      <c r="BF405" s="161">
        <v>0.40723858402820001</v>
      </c>
      <c r="BG405" s="161">
        <v>0.54506886216620898</v>
      </c>
      <c r="BH405" s="161">
        <v>0.67230287323141802</v>
      </c>
      <c r="BI405" s="161">
        <v>0.42126155646156099</v>
      </c>
      <c r="BJ405" s="161">
        <v>0.56160436302678696</v>
      </c>
      <c r="BK405" s="161">
        <v>0.59794371538206803</v>
      </c>
      <c r="BL405" s="161">
        <v>0.27602868488028198</v>
      </c>
      <c r="BM405" s="161">
        <v>0.36378817988937201</v>
      </c>
      <c r="BN405" s="161">
        <v>0.70489500737267197</v>
      </c>
      <c r="BO405" s="161">
        <v>0.25568220946813403</v>
      </c>
      <c r="BP405" s="161">
        <v>0.57069622518547503</v>
      </c>
      <c r="BQ405" s="161">
        <v>0.40273660356605501</v>
      </c>
      <c r="BR405" s="161">
        <v>0.61569426212190803</v>
      </c>
      <c r="BS405" s="161">
        <v>0.471982600049694</v>
      </c>
      <c r="BT405" s="161">
        <v>0.55348884782004404</v>
      </c>
    </row>
    <row r="406" spans="1:72" hidden="1">
      <c r="A406" s="99" t="s">
        <v>283</v>
      </c>
      <c r="B406" s="99" t="s">
        <v>693</v>
      </c>
      <c r="C406" s="98" t="s">
        <v>696</v>
      </c>
      <c r="D406" s="100" t="s">
        <v>697</v>
      </c>
      <c r="E406" s="98" t="s">
        <v>339</v>
      </c>
      <c r="F406" s="98" t="s">
        <v>340</v>
      </c>
      <c r="G406" s="161">
        <v>0.587589603557652</v>
      </c>
      <c r="H406" s="161">
        <v>0.47898707566204302</v>
      </c>
      <c r="I406" s="161">
        <v>0.58482853618630004</v>
      </c>
      <c r="J406" s="161">
        <v>0.59459990495967596</v>
      </c>
      <c r="K406" s="161">
        <v>0.385342726107955</v>
      </c>
      <c r="L406" s="161">
        <v>0.46132835351635698</v>
      </c>
      <c r="M406" s="161">
        <v>0.55199463122986503</v>
      </c>
      <c r="N406" s="161">
        <v>0.29493087556173297</v>
      </c>
      <c r="O406" s="161">
        <v>0.39986924570072702</v>
      </c>
      <c r="P406" s="161">
        <v>0.75474950840423205</v>
      </c>
      <c r="Q406" s="161">
        <v>0.28761904245946801</v>
      </c>
      <c r="R406" s="161">
        <v>0.51975547037125702</v>
      </c>
      <c r="S406" s="161">
        <v>0.49805146578776199</v>
      </c>
      <c r="T406" s="161">
        <v>0.42502225950937</v>
      </c>
      <c r="U406" s="161">
        <v>0.464614585572592</v>
      </c>
      <c r="V406" s="161">
        <v>0.401737906482589</v>
      </c>
      <c r="W406" s="161">
        <v>0.74883127739830202</v>
      </c>
      <c r="X406" s="161">
        <v>0.31260543356505499</v>
      </c>
      <c r="Y406" s="161">
        <v>0.59550491222138402</v>
      </c>
      <c r="Z406" s="161">
        <v>0.54441728569161496</v>
      </c>
      <c r="AA406" s="161">
        <v>0.55904801240479196</v>
      </c>
      <c r="AB406" s="161">
        <v>0.46531799676283497</v>
      </c>
      <c r="AC406" s="161">
        <v>0.63081216673764395</v>
      </c>
      <c r="AD406" s="161">
        <v>0.36184702970167398</v>
      </c>
      <c r="AE406" s="161">
        <v>0.291547241651959</v>
      </c>
      <c r="AF406" s="161">
        <v>0.45764895876817702</v>
      </c>
      <c r="AG406" s="161">
        <v>0.65104121786426905</v>
      </c>
      <c r="AH406" s="161">
        <v>0.64866212736522899</v>
      </c>
      <c r="AI406" s="161">
        <v>0.54761052322828996</v>
      </c>
      <c r="AJ406" s="161">
        <v>0.48462663688259</v>
      </c>
      <c r="AK406" s="161">
        <v>0.62379466974784303</v>
      </c>
      <c r="AL406" s="161">
        <v>0.49666547313364101</v>
      </c>
      <c r="AM406" s="161">
        <v>0.57037069480627201</v>
      </c>
      <c r="AN406" s="161">
        <v>0.55783440069001</v>
      </c>
      <c r="AO406" s="161">
        <v>0.41439252771759999</v>
      </c>
      <c r="AP406" s="161">
        <v>0.68793386307391902</v>
      </c>
      <c r="AQ406" s="161">
        <v>0.43160464841752799</v>
      </c>
      <c r="AR406" s="161">
        <v>0.41718254142142303</v>
      </c>
      <c r="AS406" s="161">
        <v>0.53884864834553803</v>
      </c>
      <c r="AT406" s="161">
        <v>0.48134479318800699</v>
      </c>
      <c r="AU406" s="161">
        <v>0.36904529406558201</v>
      </c>
      <c r="AV406" s="161">
        <v>0.75437065426959005</v>
      </c>
      <c r="AW406" s="161">
        <v>0.53562146689839796</v>
      </c>
      <c r="AX406" s="161">
        <v>0.61210438192077898</v>
      </c>
      <c r="AY406" s="161">
        <v>0.64232484622156305</v>
      </c>
      <c r="AZ406" s="161">
        <v>0.61852454691292802</v>
      </c>
      <c r="BA406" s="161">
        <v>0.48578246008963499</v>
      </c>
      <c r="BB406" s="161">
        <v>0.42087888706399101</v>
      </c>
      <c r="BC406" s="161">
        <v>0.55432356822325102</v>
      </c>
      <c r="BD406" s="161">
        <v>0.57135842769883005</v>
      </c>
      <c r="BE406" s="161">
        <v>0.61975973037490095</v>
      </c>
      <c r="BF406" s="161">
        <v>0.59276141597179999</v>
      </c>
      <c r="BG406" s="161">
        <v>0.45493113783379102</v>
      </c>
      <c r="BH406" s="161">
        <v>0.32769712676858098</v>
      </c>
      <c r="BI406" s="161">
        <v>0.57873844353843895</v>
      </c>
      <c r="BJ406" s="161">
        <v>0.43839563697321299</v>
      </c>
      <c r="BK406" s="161">
        <v>0.40205628461793202</v>
      </c>
      <c r="BL406" s="161">
        <v>0.72397131511971802</v>
      </c>
      <c r="BM406" s="161">
        <v>0.63621182011062705</v>
      </c>
      <c r="BN406" s="161">
        <v>0.29510499262732798</v>
      </c>
      <c r="BO406" s="161">
        <v>0.74431779053186597</v>
      </c>
      <c r="BP406" s="161">
        <v>0.42930377481452497</v>
      </c>
      <c r="BQ406" s="161">
        <v>0.59726339643394499</v>
      </c>
      <c r="BR406" s="161">
        <v>0.38430573787809202</v>
      </c>
      <c r="BS406" s="161">
        <v>0.52801739995030605</v>
      </c>
      <c r="BT406" s="161">
        <v>0.44651115217995602</v>
      </c>
    </row>
    <row r="407" spans="1:72" hidden="1">
      <c r="A407" s="99" t="s">
        <v>283</v>
      </c>
      <c r="B407" s="99" t="s">
        <v>693</v>
      </c>
      <c r="C407" s="98" t="s">
        <v>698</v>
      </c>
      <c r="D407" s="100" t="s">
        <v>699</v>
      </c>
      <c r="E407" s="98" t="s">
        <v>266</v>
      </c>
      <c r="F407" s="98" t="s">
        <v>216</v>
      </c>
      <c r="G407" s="165">
        <v>1.43166713289689</v>
      </c>
      <c r="H407" s="165">
        <v>1.3835202942153699</v>
      </c>
      <c r="I407" s="165">
        <v>1.92517543036076</v>
      </c>
      <c r="J407" s="165">
        <v>1.61173841718977</v>
      </c>
      <c r="K407" s="165">
        <v>0.75837296724629699</v>
      </c>
      <c r="L407" s="165">
        <v>1.07956736849312</v>
      </c>
      <c r="M407" s="165">
        <v>1.1360926168145</v>
      </c>
      <c r="N407" s="165">
        <v>0.561746497185588</v>
      </c>
      <c r="O407" s="165">
        <v>0.84927383231272502</v>
      </c>
      <c r="P407" s="165">
        <v>2.3385750289398599</v>
      </c>
      <c r="Q407" s="165">
        <v>0.50083286787288595</v>
      </c>
      <c r="R407" s="165">
        <v>1.3290502093282599</v>
      </c>
      <c r="S407" s="165">
        <v>1.0637565464441301</v>
      </c>
      <c r="T407" s="165">
        <v>1.54517509509147</v>
      </c>
      <c r="U407" s="165">
        <v>1.0851658815512699</v>
      </c>
      <c r="V407" s="165">
        <v>0.69041152982943998</v>
      </c>
      <c r="W407" s="165">
        <v>1.52132428695844</v>
      </c>
      <c r="X407" s="165">
        <v>0.61439878698860195</v>
      </c>
      <c r="Y407" s="165">
        <v>1.66463203263016</v>
      </c>
      <c r="Z407" s="165">
        <v>1.0662108088196001</v>
      </c>
      <c r="AA407" s="165">
        <v>1.77266085198839</v>
      </c>
      <c r="AB407" s="165">
        <v>1.1954858357346201</v>
      </c>
      <c r="AC407" s="165">
        <v>1.4082422856914301</v>
      </c>
      <c r="AD407" s="165">
        <v>0.96007898857035201</v>
      </c>
      <c r="AE407" s="165">
        <v>0.66139993535164698</v>
      </c>
      <c r="AF407" s="165">
        <v>1.1219605068643399</v>
      </c>
      <c r="AG407" s="165">
        <v>1.28823648077969</v>
      </c>
      <c r="AH407" s="165">
        <v>1.4900146456949499</v>
      </c>
      <c r="AI407" s="165">
        <v>1.2195405798724499</v>
      </c>
      <c r="AJ407" s="165">
        <v>1.0626033418693499</v>
      </c>
      <c r="AK407" s="165">
        <v>2.0222157536237702</v>
      </c>
      <c r="AL407" s="165">
        <v>1.07955881999875</v>
      </c>
      <c r="AM407" s="165">
        <v>1.82542047235255</v>
      </c>
      <c r="AN407" s="165">
        <v>1.13673051987464</v>
      </c>
      <c r="AO407" s="165">
        <v>0.74154178346328004</v>
      </c>
      <c r="AP407" s="165">
        <v>1.61345802133787</v>
      </c>
      <c r="AQ407" s="165">
        <v>0.92610147597358194</v>
      </c>
      <c r="AR407" s="165">
        <v>1.0292602931474999</v>
      </c>
      <c r="AS407" s="165">
        <v>1.1696632407377701</v>
      </c>
      <c r="AT407" s="165">
        <v>1.3522127919726501</v>
      </c>
      <c r="AU407" s="165">
        <v>1.09814601398624</v>
      </c>
      <c r="AV407" s="165">
        <v>1.77982329312861</v>
      </c>
      <c r="AW407" s="165">
        <v>1.4975310521621501</v>
      </c>
      <c r="AX407" s="165">
        <v>1.74227167834143</v>
      </c>
      <c r="AY407" s="165">
        <v>1.29184853275661</v>
      </c>
      <c r="AZ407" s="165">
        <v>1.4999554198287199</v>
      </c>
      <c r="BA407" s="165">
        <v>1.02604395007918</v>
      </c>
      <c r="BB407" s="165">
        <v>1.17411884122317</v>
      </c>
      <c r="BC407" s="165">
        <v>1.3500596416642701</v>
      </c>
      <c r="BD407" s="165">
        <v>1.15289134517304</v>
      </c>
      <c r="BE407" s="165">
        <v>1.2808056099059599</v>
      </c>
      <c r="BF407" s="165">
        <v>1.5075493641532101</v>
      </c>
      <c r="BG407" s="165">
        <v>0.80171278117360101</v>
      </c>
      <c r="BH407" s="165">
        <v>0.81738410343478196</v>
      </c>
      <c r="BI407" s="165">
        <v>1.6312886228224199</v>
      </c>
      <c r="BJ407" s="165">
        <v>1.7825765052349201</v>
      </c>
      <c r="BK407" s="165">
        <v>0.88936624314646195</v>
      </c>
      <c r="BL407" s="165">
        <v>1.7421967660920199</v>
      </c>
      <c r="BM407" s="165">
        <v>1.20018600747599</v>
      </c>
      <c r="BN407" s="165">
        <v>0.81501396143259897</v>
      </c>
      <c r="BO407" s="165">
        <v>1.4800538427645</v>
      </c>
      <c r="BP407" s="165">
        <v>0.94608928326483799</v>
      </c>
      <c r="BQ407" s="165">
        <v>1.86955559704278</v>
      </c>
      <c r="BR407" s="165">
        <v>0.80526957724732795</v>
      </c>
      <c r="BS407" s="165">
        <v>1.3677158444428099</v>
      </c>
      <c r="BT407" s="165">
        <v>1.7002394193624</v>
      </c>
    </row>
    <row r="408" spans="1:72" hidden="1">
      <c r="A408" s="99" t="s">
        <v>283</v>
      </c>
      <c r="B408" s="99" t="s">
        <v>693</v>
      </c>
      <c r="C408" s="98" t="s">
        <v>700</v>
      </c>
      <c r="D408" s="100" t="s">
        <v>701</v>
      </c>
      <c r="E408" s="98" t="s">
        <v>336</v>
      </c>
      <c r="F408" s="98" t="s">
        <v>337</v>
      </c>
      <c r="G408" s="161">
        <v>0.35000118741876202</v>
      </c>
      <c r="H408" s="161">
        <v>0.17053270595178399</v>
      </c>
      <c r="I408" s="161">
        <v>5.7790715482032302E-4</v>
      </c>
      <c r="J408" s="161">
        <v>0.17789518688612299</v>
      </c>
      <c r="K408" s="161">
        <v>0.187851245299682</v>
      </c>
      <c r="L408" s="161">
        <v>0.19032619174596799</v>
      </c>
      <c r="M408" s="161">
        <v>0.31911781355837998</v>
      </c>
      <c r="N408" s="161">
        <v>0.14904808452484999</v>
      </c>
      <c r="O408" s="161">
        <v>0.76313597579902004</v>
      </c>
      <c r="P408" s="161">
        <v>0.101976797393973</v>
      </c>
      <c r="Q408" s="161">
        <v>0.211946655447215</v>
      </c>
      <c r="R408" s="161">
        <v>0.34888766083528899</v>
      </c>
      <c r="S408" s="161">
        <v>0.44087076923105301</v>
      </c>
      <c r="T408" s="161">
        <v>0.323029912480707</v>
      </c>
      <c r="U408" s="161">
        <v>9.8843422669753295E-2</v>
      </c>
      <c r="V408" s="161">
        <v>0.17993567160984</v>
      </c>
      <c r="W408" s="161">
        <v>0.15133278419337401</v>
      </c>
      <c r="X408" s="161">
        <v>0.27535719040589401</v>
      </c>
      <c r="Y408" s="161">
        <v>0.17481275066318899</v>
      </c>
      <c r="Z408" s="161">
        <v>0.24677022037490101</v>
      </c>
      <c r="AA408" s="161">
        <v>0.38095804327169303</v>
      </c>
      <c r="AB408" s="161">
        <v>0.25517314420801501</v>
      </c>
      <c r="AC408" s="161">
        <v>0.64018074498979705</v>
      </c>
      <c r="AD408" s="161">
        <v>0.25753414524996199</v>
      </c>
      <c r="AE408" s="161">
        <v>0.177922719609861</v>
      </c>
      <c r="AF408" s="161">
        <v>0.37235453222313097</v>
      </c>
      <c r="AG408" s="161">
        <v>0.225800658786872</v>
      </c>
      <c r="AH408" s="161">
        <v>0.38244620705184501</v>
      </c>
      <c r="AI408" s="161">
        <v>0.264809680200635</v>
      </c>
      <c r="AJ408" s="161">
        <v>0.244706334373755</v>
      </c>
      <c r="AK408" s="161">
        <v>3.9977336460545699E-3</v>
      </c>
      <c r="AL408" s="161">
        <v>0.42272792277134902</v>
      </c>
      <c r="AM408" s="161">
        <v>0.12105669315409499</v>
      </c>
      <c r="AN408" s="161">
        <v>0.469514712052092</v>
      </c>
      <c r="AO408" s="161">
        <v>0.13900458972285401</v>
      </c>
      <c r="AP408" s="161">
        <v>0.109606632808675</v>
      </c>
      <c r="AQ408" s="161">
        <v>0.17053153258634299</v>
      </c>
      <c r="AR408" s="161">
        <v>0.29273685988056702</v>
      </c>
      <c r="AS408" s="161">
        <v>0.15073339414523501</v>
      </c>
      <c r="AT408" s="161">
        <v>0.27208243891586897</v>
      </c>
      <c r="AU408" s="161">
        <v>0.14641556630488001</v>
      </c>
      <c r="AV408" s="161">
        <v>0.191234373239733</v>
      </c>
      <c r="AW408" s="161">
        <v>0.22873972201192899</v>
      </c>
      <c r="AX408" s="161">
        <v>0.16633396906895501</v>
      </c>
      <c r="AY408" s="161">
        <v>0.53380108617079902</v>
      </c>
      <c r="AZ408" s="161">
        <v>0.16187499161866001</v>
      </c>
      <c r="BA408" s="161">
        <v>0.26363813960028898</v>
      </c>
      <c r="BB408" s="161">
        <v>0.26489155092817301</v>
      </c>
      <c r="BC408" s="161">
        <v>0.350919703806921</v>
      </c>
      <c r="BD408" s="161">
        <v>0.35863117595625899</v>
      </c>
      <c r="BE408" s="161">
        <v>0.169520547946092</v>
      </c>
      <c r="BF408" s="161">
        <v>0.26686364615025399</v>
      </c>
      <c r="BG408" s="161">
        <v>0.28550249863759097</v>
      </c>
      <c r="BH408" s="161">
        <v>0.305673096426266</v>
      </c>
      <c r="BI408" s="161">
        <v>0.18330465742093</v>
      </c>
      <c r="BJ408" s="161">
        <v>0.31271148015089301</v>
      </c>
      <c r="BK408" s="161">
        <v>0.151369587359312</v>
      </c>
      <c r="BL408" s="161">
        <v>0.11374286165947101</v>
      </c>
      <c r="BM408" s="161">
        <v>0.428343958550015</v>
      </c>
      <c r="BN408" s="161">
        <v>0.174751708036432</v>
      </c>
      <c r="BO408" s="161">
        <v>0.141282198242969</v>
      </c>
      <c r="BP408" s="161">
        <v>0.55441587860068597</v>
      </c>
      <c r="BQ408" s="161">
        <v>0.14427714178259801</v>
      </c>
      <c r="BR408" s="161">
        <v>0.23643538819229501</v>
      </c>
      <c r="BS408" s="161">
        <v>0.26997765092769199</v>
      </c>
      <c r="BT408" s="161">
        <v>7.5048021971347606E-2</v>
      </c>
    </row>
    <row r="409" spans="1:72" hidden="1">
      <c r="A409" s="99" t="s">
        <v>283</v>
      </c>
      <c r="B409" s="99" t="s">
        <v>693</v>
      </c>
      <c r="C409" s="98" t="s">
        <v>700</v>
      </c>
      <c r="D409" s="100" t="s">
        <v>701</v>
      </c>
      <c r="E409" s="98" t="s">
        <v>339</v>
      </c>
      <c r="F409" s="98" t="s">
        <v>340</v>
      </c>
      <c r="G409" s="161">
        <v>0.64999881258123804</v>
      </c>
      <c r="H409" s="161">
        <v>0.82946729404821595</v>
      </c>
      <c r="I409" s="161">
        <v>0.99942209284518002</v>
      </c>
      <c r="J409" s="161">
        <v>0.82210481311387695</v>
      </c>
      <c r="K409" s="161">
        <v>0.812148754700318</v>
      </c>
      <c r="L409" s="161">
        <v>0.80967380825403201</v>
      </c>
      <c r="M409" s="161">
        <v>0.68088218644162002</v>
      </c>
      <c r="N409" s="161">
        <v>0.85095191547515003</v>
      </c>
      <c r="O409" s="161">
        <v>0.23686402420097999</v>
      </c>
      <c r="P409" s="161">
        <v>0.89802320260602697</v>
      </c>
      <c r="Q409" s="161">
        <v>0.78805334455278497</v>
      </c>
      <c r="R409" s="161">
        <v>0.65111233916471101</v>
      </c>
      <c r="S409" s="161">
        <v>0.55912923076894705</v>
      </c>
      <c r="T409" s="161">
        <v>0.676970087519293</v>
      </c>
      <c r="U409" s="161">
        <v>0.90115657733024701</v>
      </c>
      <c r="V409" s="161">
        <v>0.82006432839015997</v>
      </c>
      <c r="W409" s="161">
        <v>0.84866721580662596</v>
      </c>
      <c r="X409" s="161">
        <v>0.72464280959410599</v>
      </c>
      <c r="Y409" s="161">
        <v>0.82518724933681098</v>
      </c>
      <c r="Z409" s="161">
        <v>0.75322977962509896</v>
      </c>
      <c r="AA409" s="161">
        <v>0.61904195672830697</v>
      </c>
      <c r="AB409" s="161">
        <v>0.74482685579198504</v>
      </c>
      <c r="AC409" s="161">
        <v>0.35981925501020301</v>
      </c>
      <c r="AD409" s="161">
        <v>0.74246585475003801</v>
      </c>
      <c r="AE409" s="161">
        <v>0.82207728039013905</v>
      </c>
      <c r="AF409" s="161">
        <v>0.62764546777686903</v>
      </c>
      <c r="AG409" s="161">
        <v>0.77419934121312795</v>
      </c>
      <c r="AH409" s="161">
        <v>0.61755379294815504</v>
      </c>
      <c r="AI409" s="161">
        <v>0.735190319799365</v>
      </c>
      <c r="AJ409" s="161">
        <v>0.755293665626245</v>
      </c>
      <c r="AK409" s="161">
        <v>0.99600226635394595</v>
      </c>
      <c r="AL409" s="161">
        <v>0.57727207722865104</v>
      </c>
      <c r="AM409" s="161">
        <v>0.87894330684590505</v>
      </c>
      <c r="AN409" s="161">
        <v>0.53048528794790795</v>
      </c>
      <c r="AO409" s="161">
        <v>0.86099541027714599</v>
      </c>
      <c r="AP409" s="161">
        <v>0.890393367191325</v>
      </c>
      <c r="AQ409" s="161">
        <v>0.82946846741365698</v>
      </c>
      <c r="AR409" s="161">
        <v>0.70726314011943303</v>
      </c>
      <c r="AS409" s="161">
        <v>0.84926660585476499</v>
      </c>
      <c r="AT409" s="161">
        <v>0.72791756108413097</v>
      </c>
      <c r="AU409" s="161">
        <v>0.85358443369512005</v>
      </c>
      <c r="AV409" s="161">
        <v>0.80876562676026698</v>
      </c>
      <c r="AW409" s="161">
        <v>0.77126027798807095</v>
      </c>
      <c r="AX409" s="161">
        <v>0.83366603093104497</v>
      </c>
      <c r="AY409" s="161">
        <v>0.46619891382920098</v>
      </c>
      <c r="AZ409" s="161">
        <v>0.83812500838133996</v>
      </c>
      <c r="BA409" s="161">
        <v>0.73636186039971097</v>
      </c>
      <c r="BB409" s="161">
        <v>0.73510844907182704</v>
      </c>
      <c r="BC409" s="161">
        <v>0.64908029619307905</v>
      </c>
      <c r="BD409" s="161">
        <v>0.64136882404374096</v>
      </c>
      <c r="BE409" s="161">
        <v>0.83047945205390805</v>
      </c>
      <c r="BF409" s="161">
        <v>0.73313635384974596</v>
      </c>
      <c r="BG409" s="161">
        <v>0.71449750136240897</v>
      </c>
      <c r="BH409" s="161">
        <v>0.69432690357373394</v>
      </c>
      <c r="BI409" s="161">
        <v>0.81669534257906995</v>
      </c>
      <c r="BJ409" s="161">
        <v>0.68728851984910699</v>
      </c>
      <c r="BK409" s="161">
        <v>0.84863041264068795</v>
      </c>
      <c r="BL409" s="161">
        <v>0.88625713834052899</v>
      </c>
      <c r="BM409" s="161">
        <v>0.57165604144998505</v>
      </c>
      <c r="BN409" s="161">
        <v>0.82524829196356797</v>
      </c>
      <c r="BO409" s="161">
        <v>0.85871780175703105</v>
      </c>
      <c r="BP409" s="161">
        <v>0.44558412139931403</v>
      </c>
      <c r="BQ409" s="161">
        <v>0.85572285821740202</v>
      </c>
      <c r="BR409" s="161">
        <v>0.76356461180770496</v>
      </c>
      <c r="BS409" s="161">
        <v>0.73002234907230801</v>
      </c>
      <c r="BT409" s="161">
        <v>0.92495197802865203</v>
      </c>
    </row>
    <row r="410" spans="1:72" hidden="1">
      <c r="A410" s="99" t="s">
        <v>283</v>
      </c>
      <c r="B410" s="99" t="s">
        <v>693</v>
      </c>
      <c r="C410" s="98" t="s">
        <v>702</v>
      </c>
      <c r="D410" s="100" t="s">
        <v>703</v>
      </c>
      <c r="E410" s="98" t="s">
        <v>266</v>
      </c>
      <c r="F410" s="98" t="s">
        <v>216</v>
      </c>
      <c r="G410" s="165">
        <v>1.56987553747002</v>
      </c>
      <c r="H410" s="165">
        <v>3.3797422127317298</v>
      </c>
      <c r="I410" s="165">
        <v>3.9727715086336</v>
      </c>
      <c r="J410" s="165">
        <v>2.0366852020114998</v>
      </c>
      <c r="K410" s="165">
        <v>3.08917176401004</v>
      </c>
      <c r="L410" s="165">
        <v>2.5699323369414699</v>
      </c>
      <c r="M410" s="165">
        <v>2.5674952270206099</v>
      </c>
      <c r="N410" s="165">
        <v>2.23489503329108</v>
      </c>
      <c r="O410" s="165">
        <v>0.59849179872168601</v>
      </c>
      <c r="P410" s="165">
        <v>4.3638939834708603</v>
      </c>
      <c r="Q410" s="165">
        <v>2.84066389262957</v>
      </c>
      <c r="R410" s="165">
        <v>1.5094793438526899</v>
      </c>
      <c r="S410" s="165">
        <v>1.79695065717808</v>
      </c>
      <c r="T410" s="165">
        <v>2.61658254813582</v>
      </c>
      <c r="U410" s="165">
        <v>3.5259104700432502</v>
      </c>
      <c r="V410" s="165">
        <v>3.1713954351331002</v>
      </c>
      <c r="W410" s="165">
        <v>2.50683815394836</v>
      </c>
      <c r="X410" s="165">
        <v>2.7208817261312501</v>
      </c>
      <c r="Y410" s="165">
        <v>3.2052705151167098</v>
      </c>
      <c r="Z410" s="165">
        <v>2.4069162963766</v>
      </c>
      <c r="AA410" s="165">
        <v>2.0996340895707699</v>
      </c>
      <c r="AB410" s="165">
        <v>2.4346240192228401</v>
      </c>
      <c r="AC410" s="165">
        <v>0.84164699152849498</v>
      </c>
      <c r="AD410" s="165">
        <v>2.38948372756168</v>
      </c>
      <c r="AE410" s="165">
        <v>3.3281454800241899</v>
      </c>
      <c r="AF410" s="165">
        <v>1.71171600395761</v>
      </c>
      <c r="AG410" s="165">
        <v>2.0366538703848902</v>
      </c>
      <c r="AH410" s="165">
        <v>1.67082320459022</v>
      </c>
      <c r="AI410" s="165">
        <v>2.8375115037562701</v>
      </c>
      <c r="AJ410" s="165">
        <v>2.2421625524837401</v>
      </c>
      <c r="AK410" s="165">
        <v>3.9883050812645902</v>
      </c>
      <c r="AL410" s="165">
        <v>1.2569174029864001</v>
      </c>
      <c r="AM410" s="165">
        <v>3.1750162153771901</v>
      </c>
      <c r="AN410" s="165">
        <v>1.6948391079931899</v>
      </c>
      <c r="AO410" s="165">
        <v>2.55626197596591</v>
      </c>
      <c r="AP410" s="165">
        <v>2.8737047203013</v>
      </c>
      <c r="AQ410" s="165">
        <v>2.3797555277098299</v>
      </c>
      <c r="AR410" s="165">
        <v>2.6637345250208102</v>
      </c>
      <c r="AS410" s="165">
        <v>3.3600897351488901</v>
      </c>
      <c r="AT410" s="165">
        <v>3.6862323019772498</v>
      </c>
      <c r="AU410" s="165">
        <v>3.8412173394428999</v>
      </c>
      <c r="AV410" s="165">
        <v>2.8935384745668098</v>
      </c>
      <c r="AW410" s="165">
        <v>3.1297226842649999</v>
      </c>
      <c r="AX410" s="165">
        <v>3.3805055751644502</v>
      </c>
      <c r="AY410" s="165">
        <v>1.3922813075743501</v>
      </c>
      <c r="AZ410" s="165">
        <v>2.2959845199103301</v>
      </c>
      <c r="BA410" s="165">
        <v>2.0990554453348098</v>
      </c>
      <c r="BB410" s="165">
        <v>3.29602566689453</v>
      </c>
      <c r="BC410" s="165">
        <v>2.4263570392607101</v>
      </c>
      <c r="BD410" s="165">
        <v>1.47351682226039</v>
      </c>
      <c r="BE410" s="165">
        <v>2.4754674929352798</v>
      </c>
      <c r="BF410" s="165">
        <v>1.9708201717840801</v>
      </c>
      <c r="BG410" s="165">
        <v>1.85241457919574</v>
      </c>
      <c r="BH410" s="165">
        <v>2.1820205428760899</v>
      </c>
      <c r="BI410" s="165">
        <v>3.67218474282254</v>
      </c>
      <c r="BJ410" s="165">
        <v>2.9194114869011401</v>
      </c>
      <c r="BK410" s="165">
        <v>2.5839105010699699</v>
      </c>
      <c r="BL410" s="165">
        <v>2.59119757779952</v>
      </c>
      <c r="BM410" s="165">
        <v>1.7754237587534001</v>
      </c>
      <c r="BN410" s="165">
        <v>3.7575403130130698</v>
      </c>
      <c r="BO410" s="165">
        <v>3.37850717554111</v>
      </c>
      <c r="BP410" s="165">
        <v>1.2062674645296401</v>
      </c>
      <c r="BQ410" s="165">
        <v>3.2041246623008699</v>
      </c>
      <c r="BR410" s="165">
        <v>2.7794194026182999</v>
      </c>
      <c r="BS410" s="165">
        <v>2.53254945671413</v>
      </c>
      <c r="BT410" s="165">
        <v>3.97904736317642</v>
      </c>
    </row>
    <row r="411" spans="1:72" hidden="1">
      <c r="A411" s="99" t="s">
        <v>283</v>
      </c>
      <c r="B411" s="99" t="s">
        <v>693</v>
      </c>
      <c r="C411" s="98" t="s">
        <v>704</v>
      </c>
      <c r="D411" s="100" t="s">
        <v>705</v>
      </c>
      <c r="E411" s="98" t="s">
        <v>336</v>
      </c>
      <c r="F411" s="98" t="s">
        <v>337</v>
      </c>
      <c r="G411" s="161">
        <v>0.52011698870424905</v>
      </c>
      <c r="H411" s="161">
        <v>0.21060674299184701</v>
      </c>
      <c r="I411" s="161">
        <v>5.49833428205155E-2</v>
      </c>
      <c r="J411" s="161">
        <v>0.375529630208914</v>
      </c>
      <c r="K411" s="161">
        <v>0.44881456370780198</v>
      </c>
      <c r="L411" s="161">
        <v>0.19098169614374699</v>
      </c>
      <c r="M411" s="161">
        <v>0.30309555528356602</v>
      </c>
      <c r="N411" s="161">
        <v>0.35906298000709302</v>
      </c>
      <c r="O411" s="161">
        <v>0.60995073192198201</v>
      </c>
      <c r="P411" s="161">
        <v>0.21907985264987201</v>
      </c>
      <c r="Q411" s="161">
        <v>0.405440733451087</v>
      </c>
      <c r="R411" s="161">
        <v>0.46303724795671702</v>
      </c>
      <c r="S411" s="161">
        <v>0.61498642654274405</v>
      </c>
      <c r="T411" s="161">
        <v>0.393865778624021</v>
      </c>
      <c r="U411" s="161">
        <v>0.21988796734459701</v>
      </c>
      <c r="V411" s="161">
        <v>0.52182565204801201</v>
      </c>
      <c r="W411" s="161">
        <v>0.27552969907049302</v>
      </c>
      <c r="X411" s="161">
        <v>0.59652010152997004</v>
      </c>
      <c r="Y411" s="161">
        <v>0.32775813960643302</v>
      </c>
      <c r="Z411" s="161">
        <v>0.33972659336627398</v>
      </c>
      <c r="AA411" s="161">
        <v>0.42206295692185802</v>
      </c>
      <c r="AB411" s="161">
        <v>0.40445937392363401</v>
      </c>
      <c r="AC411" s="161">
        <v>0.69645086659611999</v>
      </c>
      <c r="AD411" s="161">
        <v>0.27892214918553399</v>
      </c>
      <c r="AE411" s="161">
        <v>0.46024962658038598</v>
      </c>
      <c r="AF411" s="161">
        <v>0.53662169995426101</v>
      </c>
      <c r="AG411" s="161">
        <v>0.50264876362793098</v>
      </c>
      <c r="AH411" s="161">
        <v>0.43020155902978702</v>
      </c>
      <c r="AI411" s="161">
        <v>0.39268708506120398</v>
      </c>
      <c r="AJ411" s="161">
        <v>0.32626250512613297</v>
      </c>
      <c r="AK411" s="161">
        <v>0.16101783656035101</v>
      </c>
      <c r="AL411" s="161">
        <v>0.53763767497064796</v>
      </c>
      <c r="AM411" s="161">
        <v>0.14143464257253399</v>
      </c>
      <c r="AN411" s="161">
        <v>0.56885546913220097</v>
      </c>
      <c r="AO411" s="161">
        <v>0.45112302426406897</v>
      </c>
      <c r="AP411" s="161">
        <v>0.108106356858723</v>
      </c>
      <c r="AQ411" s="161">
        <v>0.28420318416484702</v>
      </c>
      <c r="AR411" s="161">
        <v>0.56652031827301996</v>
      </c>
      <c r="AS411" s="161">
        <v>0.58973266106087796</v>
      </c>
      <c r="AT411" s="161">
        <v>0.38526431369750402</v>
      </c>
      <c r="AU411" s="161">
        <v>0.29610445014872699</v>
      </c>
      <c r="AV411" s="161">
        <v>0.19568680741109901</v>
      </c>
      <c r="AW411" s="161">
        <v>0.54196597582834705</v>
      </c>
      <c r="AX411" s="161">
        <v>0.33695268447821503</v>
      </c>
      <c r="AY411" s="161">
        <v>0.63695495482062003</v>
      </c>
      <c r="AZ411" s="161">
        <v>0.27535345521485999</v>
      </c>
      <c r="BA411" s="161">
        <v>0.35104185104726099</v>
      </c>
      <c r="BB411" s="161">
        <v>0.35192077571728297</v>
      </c>
      <c r="BC411" s="161">
        <v>0.33457184635173998</v>
      </c>
      <c r="BD411" s="161">
        <v>0.39585181711696699</v>
      </c>
      <c r="BE411" s="161">
        <v>0.38987279843101302</v>
      </c>
      <c r="BF411" s="161">
        <v>0.39168846967504101</v>
      </c>
      <c r="BG411" s="161">
        <v>0.42736788186297098</v>
      </c>
      <c r="BH411" s="161">
        <v>0.37249262317357001</v>
      </c>
      <c r="BI411" s="161">
        <v>0.372765071230373</v>
      </c>
      <c r="BJ411" s="161">
        <v>0.36404969413079602</v>
      </c>
      <c r="BK411" s="161">
        <v>0.394004001714645</v>
      </c>
      <c r="BL411" s="161">
        <v>0.11316598615423901</v>
      </c>
      <c r="BM411" s="161">
        <v>0.58838024501277997</v>
      </c>
      <c r="BN411" s="161">
        <v>0.21966080028075699</v>
      </c>
      <c r="BO411" s="161">
        <v>0.19935278172701901</v>
      </c>
      <c r="BP411" s="161">
        <v>0.579030763044599</v>
      </c>
      <c r="BQ411" s="161">
        <v>0.23840178828524</v>
      </c>
      <c r="BR411" s="161">
        <v>0.53671297863030099</v>
      </c>
      <c r="BS411" s="161">
        <v>0.41940476443035901</v>
      </c>
      <c r="BT411" s="161">
        <v>0.239404781249274</v>
      </c>
    </row>
    <row r="412" spans="1:72" hidden="1">
      <c r="A412" s="99" t="s">
        <v>283</v>
      </c>
      <c r="B412" s="99" t="s">
        <v>693</v>
      </c>
      <c r="C412" s="98" t="s">
        <v>704</v>
      </c>
      <c r="D412" s="100" t="s">
        <v>705</v>
      </c>
      <c r="E412" s="98" t="s">
        <v>339</v>
      </c>
      <c r="F412" s="98" t="s">
        <v>340</v>
      </c>
      <c r="G412" s="161">
        <v>0.47988301129575101</v>
      </c>
      <c r="H412" s="161">
        <v>0.78939325700815399</v>
      </c>
      <c r="I412" s="161">
        <v>0.94501665717948502</v>
      </c>
      <c r="J412" s="161">
        <v>0.62447036979108606</v>
      </c>
      <c r="K412" s="161">
        <v>0.55118543629219796</v>
      </c>
      <c r="L412" s="161">
        <v>0.80901830385625295</v>
      </c>
      <c r="M412" s="161">
        <v>0.69690444471643398</v>
      </c>
      <c r="N412" s="161">
        <v>0.64093701999290698</v>
      </c>
      <c r="O412" s="161">
        <v>0.39004926807801799</v>
      </c>
      <c r="P412" s="161">
        <v>0.78092014735012805</v>
      </c>
      <c r="Q412" s="161">
        <v>0.594559266548913</v>
      </c>
      <c r="R412" s="161">
        <v>0.53696275204328303</v>
      </c>
      <c r="S412" s="161">
        <v>0.38501357345725501</v>
      </c>
      <c r="T412" s="161">
        <v>0.60613422137597905</v>
      </c>
      <c r="U412" s="161">
        <v>0.78011203265540296</v>
      </c>
      <c r="V412" s="161">
        <v>0.47817434795198799</v>
      </c>
      <c r="W412" s="161">
        <v>0.72447030092950604</v>
      </c>
      <c r="X412" s="161">
        <v>0.40347989847003002</v>
      </c>
      <c r="Y412" s="161">
        <v>0.67224186039356704</v>
      </c>
      <c r="Z412" s="161">
        <v>0.66027340663372602</v>
      </c>
      <c r="AA412" s="161">
        <v>0.57793704307814198</v>
      </c>
      <c r="AB412" s="161">
        <v>0.59554062607636604</v>
      </c>
      <c r="AC412" s="161">
        <v>0.30354913340388001</v>
      </c>
      <c r="AD412" s="161">
        <v>0.72107785081446596</v>
      </c>
      <c r="AE412" s="161">
        <v>0.53975037341961396</v>
      </c>
      <c r="AF412" s="161">
        <v>0.46337830004573899</v>
      </c>
      <c r="AG412" s="161">
        <v>0.49735123637206902</v>
      </c>
      <c r="AH412" s="161">
        <v>0.56979844097021304</v>
      </c>
      <c r="AI412" s="161">
        <v>0.60731291493879702</v>
      </c>
      <c r="AJ412" s="161">
        <v>0.67373749487386703</v>
      </c>
      <c r="AK412" s="161">
        <v>0.83898216343964904</v>
      </c>
      <c r="AL412" s="161">
        <v>0.46236232502935198</v>
      </c>
      <c r="AM412" s="161">
        <v>0.85856535742746598</v>
      </c>
      <c r="AN412" s="161">
        <v>0.43114453086779903</v>
      </c>
      <c r="AO412" s="161">
        <v>0.54887697573593097</v>
      </c>
      <c r="AP412" s="161">
        <v>0.89189364314127695</v>
      </c>
      <c r="AQ412" s="161">
        <v>0.71579681583515298</v>
      </c>
      <c r="AR412" s="161">
        <v>0.43347968172697998</v>
      </c>
      <c r="AS412" s="161">
        <v>0.41026733893912198</v>
      </c>
      <c r="AT412" s="161">
        <v>0.61473568630249598</v>
      </c>
      <c r="AU412" s="161">
        <v>0.70389554985127301</v>
      </c>
      <c r="AV412" s="161">
        <v>0.80431319258890099</v>
      </c>
      <c r="AW412" s="161">
        <v>0.45803402417165301</v>
      </c>
      <c r="AX412" s="161">
        <v>0.66304731552178398</v>
      </c>
      <c r="AY412" s="161">
        <v>0.36304504517938002</v>
      </c>
      <c r="AZ412" s="161">
        <v>0.72464654478514001</v>
      </c>
      <c r="BA412" s="161">
        <v>0.64895814895273896</v>
      </c>
      <c r="BB412" s="161">
        <v>0.64807922428271703</v>
      </c>
      <c r="BC412" s="161">
        <v>0.66542815364826002</v>
      </c>
      <c r="BD412" s="161">
        <v>0.60414818288303296</v>
      </c>
      <c r="BE412" s="161">
        <v>0.61012720156898703</v>
      </c>
      <c r="BF412" s="161">
        <v>0.60831153032495899</v>
      </c>
      <c r="BG412" s="161">
        <v>0.57263211813702897</v>
      </c>
      <c r="BH412" s="161">
        <v>0.62750737682642999</v>
      </c>
      <c r="BI412" s="161">
        <v>0.62723492876962705</v>
      </c>
      <c r="BJ412" s="161">
        <v>0.63595030586920398</v>
      </c>
      <c r="BK412" s="161">
        <v>0.605995998285355</v>
      </c>
      <c r="BL412" s="161">
        <v>0.88683401384576099</v>
      </c>
      <c r="BM412" s="161">
        <v>0.41161975498721898</v>
      </c>
      <c r="BN412" s="161">
        <v>0.78033919971924304</v>
      </c>
      <c r="BO412" s="161">
        <v>0.80064721827298102</v>
      </c>
      <c r="BP412" s="161">
        <v>0.420969236955401</v>
      </c>
      <c r="BQ412" s="161">
        <v>0.76159821171476005</v>
      </c>
      <c r="BR412" s="161">
        <v>0.46328702136969901</v>
      </c>
      <c r="BS412" s="161">
        <v>0.58059523556964099</v>
      </c>
      <c r="BT412" s="161">
        <v>0.760595218750726</v>
      </c>
    </row>
    <row r="413" spans="1:72" hidden="1">
      <c r="A413" s="99" t="s">
        <v>283</v>
      </c>
      <c r="B413" s="99" t="s">
        <v>693</v>
      </c>
      <c r="C413" s="98" t="s">
        <v>706</v>
      </c>
      <c r="D413" s="100" t="s">
        <v>707</v>
      </c>
      <c r="E413" s="98" t="s">
        <v>266</v>
      </c>
      <c r="F413" s="98" t="s">
        <v>216</v>
      </c>
      <c r="G413" s="165">
        <v>0.98669041585884598</v>
      </c>
      <c r="H413" s="165">
        <v>3.0179137445767701</v>
      </c>
      <c r="I413" s="165">
        <v>3.5150798516446402</v>
      </c>
      <c r="J413" s="165">
        <v>1.54768676873412</v>
      </c>
      <c r="K413" s="165">
        <v>1.4798270475933299</v>
      </c>
      <c r="L413" s="165">
        <v>2.8873024169238199</v>
      </c>
      <c r="M413" s="165">
        <v>2.1881717645452601</v>
      </c>
      <c r="N413" s="165">
        <v>1.5144183773898301</v>
      </c>
      <c r="O413" s="165">
        <v>1.18679362434464</v>
      </c>
      <c r="P413" s="165">
        <v>3.0994468886024999</v>
      </c>
      <c r="Q413" s="165">
        <v>1.818495505876</v>
      </c>
      <c r="R413" s="165">
        <v>1.2624538511505099</v>
      </c>
      <c r="S413" s="165">
        <v>1.3684126905037399</v>
      </c>
      <c r="T413" s="165">
        <v>2.3986496227818899</v>
      </c>
      <c r="U413" s="165">
        <v>2.6599629899281898</v>
      </c>
      <c r="V413" s="165">
        <v>1.96019993199045</v>
      </c>
      <c r="W413" s="165">
        <v>1.7686172330963501</v>
      </c>
      <c r="X413" s="165">
        <v>1.73709985558937</v>
      </c>
      <c r="Y413" s="165">
        <v>2.0895314379960301</v>
      </c>
      <c r="Z413" s="165">
        <v>2.2499721184869199</v>
      </c>
      <c r="AA413" s="165">
        <v>2.13493589433347</v>
      </c>
      <c r="AB413" s="165">
        <v>1.7364571530052599</v>
      </c>
      <c r="AC413" s="165">
        <v>0.65173614797664303</v>
      </c>
      <c r="AD413" s="165">
        <v>2.1257601473174002</v>
      </c>
      <c r="AE413" s="165">
        <v>2.0795468064187301</v>
      </c>
      <c r="AF413" s="165">
        <v>1.0070848510647501</v>
      </c>
      <c r="AG413" s="165">
        <v>1.0637700891588</v>
      </c>
      <c r="AH413" s="165">
        <v>1.4219727854281501</v>
      </c>
      <c r="AI413" s="165">
        <v>1.43043959958206</v>
      </c>
      <c r="AJ413" s="165">
        <v>1.7656922986202299</v>
      </c>
      <c r="AK413" s="165">
        <v>2.5579431585101999</v>
      </c>
      <c r="AL413" s="165">
        <v>1.10179182150246</v>
      </c>
      <c r="AM413" s="165">
        <v>3.3665296471118702</v>
      </c>
      <c r="AN413" s="165">
        <v>1.06383090336918</v>
      </c>
      <c r="AO413" s="165">
        <v>1.26208268661099</v>
      </c>
      <c r="AP413" s="165">
        <v>2.5558211110094802</v>
      </c>
      <c r="AQ413" s="165">
        <v>1.63791760816221</v>
      </c>
      <c r="AR413" s="165">
        <v>0.91823966301208004</v>
      </c>
      <c r="AS413" s="165">
        <v>1.43321160360669</v>
      </c>
      <c r="AT413" s="165">
        <v>1.74372412128703</v>
      </c>
      <c r="AU413" s="165">
        <v>2.0643082000876101</v>
      </c>
      <c r="AV413" s="165">
        <v>2.8029322411216602</v>
      </c>
      <c r="AW413" s="165">
        <v>1.20473350697949</v>
      </c>
      <c r="AX413" s="165">
        <v>2.2861887334779101</v>
      </c>
      <c r="AY413" s="165">
        <v>0.82023308304031795</v>
      </c>
      <c r="AZ413" s="165">
        <v>1.98245516705214</v>
      </c>
      <c r="BA413" s="165">
        <v>1.6539207087002601</v>
      </c>
      <c r="BB413" s="165">
        <v>1.8586298524985001</v>
      </c>
      <c r="BC413" s="165">
        <v>1.6984476943582001</v>
      </c>
      <c r="BD413" s="165">
        <v>1.30343728398607</v>
      </c>
      <c r="BE413" s="165">
        <v>1.9343009349881199</v>
      </c>
      <c r="BF413" s="165">
        <v>1.7436525988609399</v>
      </c>
      <c r="BG413" s="165">
        <v>1.1968500660852801</v>
      </c>
      <c r="BH413" s="165">
        <v>1.7942383889350999</v>
      </c>
      <c r="BI413" s="165">
        <v>1.86275351787901</v>
      </c>
      <c r="BJ413" s="165">
        <v>3.0055793533396802</v>
      </c>
      <c r="BK413" s="165">
        <v>1.99120682677734</v>
      </c>
      <c r="BL413" s="165">
        <v>2.4214428037979698</v>
      </c>
      <c r="BM413" s="165">
        <v>0.89568143097440001</v>
      </c>
      <c r="BN413" s="165">
        <v>3.0271209252924001</v>
      </c>
      <c r="BO413" s="165">
        <v>3.3032353789814901</v>
      </c>
      <c r="BP413" s="165">
        <v>0.92490604774773399</v>
      </c>
      <c r="BQ413" s="165">
        <v>2.8930739263116698</v>
      </c>
      <c r="BR413" s="165">
        <v>1.7173423084894399</v>
      </c>
      <c r="BS413" s="165">
        <v>1.3723348226138199</v>
      </c>
      <c r="BT413" s="165">
        <v>2.72603074082833</v>
      </c>
    </row>
    <row r="414" spans="1:72" hidden="1">
      <c r="A414" s="99" t="s">
        <v>283</v>
      </c>
      <c r="B414" s="99" t="s">
        <v>693</v>
      </c>
      <c r="C414" s="98" t="s">
        <v>708</v>
      </c>
      <c r="D414" s="100" t="s">
        <v>709</v>
      </c>
      <c r="E414" s="98" t="s">
        <v>336</v>
      </c>
      <c r="F414" s="98" t="s">
        <v>337</v>
      </c>
      <c r="G414" s="161">
        <v>0.20937610226974299</v>
      </c>
      <c r="H414" s="161">
        <v>0.19677055275581601</v>
      </c>
      <c r="I414" s="161">
        <v>3.3015799292421003E-2</v>
      </c>
      <c r="J414" s="161">
        <v>0.14446085816788601</v>
      </c>
      <c r="K414" s="161">
        <v>0.26352758590797798</v>
      </c>
      <c r="L414" s="161">
        <v>0.18839454507366801</v>
      </c>
      <c r="M414" s="161">
        <v>0.30728352239242801</v>
      </c>
      <c r="N414" s="161">
        <v>0.184087417952987</v>
      </c>
      <c r="O414" s="161">
        <v>0.66758485506990795</v>
      </c>
      <c r="P414" s="161">
        <v>0.149517048322624</v>
      </c>
      <c r="Q414" s="161">
        <v>0.14815073127287501</v>
      </c>
      <c r="R414" s="161">
        <v>0.25952535374603303</v>
      </c>
      <c r="S414" s="161">
        <v>0.465913007160287</v>
      </c>
      <c r="T414" s="161">
        <v>0.29244526208176302</v>
      </c>
      <c r="U414" s="161">
        <v>0.102776233151606</v>
      </c>
      <c r="V414" s="161">
        <v>0.173548004798732</v>
      </c>
      <c r="W414" s="161">
        <v>0.20282252643783499</v>
      </c>
      <c r="X414" s="161">
        <v>0.31776326436937902</v>
      </c>
      <c r="Y414" s="161">
        <v>0.184276268714191</v>
      </c>
      <c r="Z414" s="161">
        <v>0.247327567679962</v>
      </c>
      <c r="AA414" s="161">
        <v>0.35008807926235602</v>
      </c>
      <c r="AB414" s="161">
        <v>0.28053588216672198</v>
      </c>
      <c r="AC414" s="161">
        <v>0.63074466817211305</v>
      </c>
      <c r="AD414" s="161">
        <v>0.164037697838014</v>
      </c>
      <c r="AE414" s="161">
        <v>0.16557969006491599</v>
      </c>
      <c r="AF414" s="161">
        <v>0.29045490193579798</v>
      </c>
      <c r="AG414" s="161">
        <v>0.248235257806879</v>
      </c>
      <c r="AH414" s="161">
        <v>0.378981428931984</v>
      </c>
      <c r="AI414" s="161">
        <v>0.239888488229962</v>
      </c>
      <c r="AJ414" s="161">
        <v>0.226978860674833</v>
      </c>
      <c r="AK414" s="161">
        <v>8.2600652108082897E-3</v>
      </c>
      <c r="AL414" s="161">
        <v>0.51367844765957305</v>
      </c>
      <c r="AM414" s="161">
        <v>7.3633286223092301E-2</v>
      </c>
      <c r="AN414" s="161">
        <v>0.52283507147591302</v>
      </c>
      <c r="AO414" s="161">
        <v>5.6707621354095301E-2</v>
      </c>
      <c r="AP414" s="161">
        <v>4.0903066052139503E-2</v>
      </c>
      <c r="AQ414" s="161">
        <v>0.13063034702454099</v>
      </c>
      <c r="AR414" s="161">
        <v>0.41763390811720102</v>
      </c>
      <c r="AS414" s="161">
        <v>0.20955930605779699</v>
      </c>
      <c r="AT414" s="161">
        <v>0.30969673063070802</v>
      </c>
      <c r="AU414" s="161">
        <v>0.24276895737712201</v>
      </c>
      <c r="AV414" s="161">
        <v>0.19654956908228199</v>
      </c>
      <c r="AW414" s="161">
        <v>0.30129842287942898</v>
      </c>
      <c r="AX414" s="161">
        <v>0.106636836907049</v>
      </c>
      <c r="AY414" s="161">
        <v>0.56707870477715205</v>
      </c>
      <c r="AZ414" s="161">
        <v>0.20486239724372399</v>
      </c>
      <c r="BA414" s="161">
        <v>0.29391160409773098</v>
      </c>
      <c r="BB414" s="161">
        <v>0.27773938306354201</v>
      </c>
      <c r="BC414" s="161">
        <v>0.17790375055015201</v>
      </c>
      <c r="BD414" s="161">
        <v>0.43460258839624599</v>
      </c>
      <c r="BE414" s="161">
        <v>0.17429876060277399</v>
      </c>
      <c r="BF414" s="161">
        <v>0.27495061880817701</v>
      </c>
      <c r="BG414" s="161">
        <v>0.329829748473702</v>
      </c>
      <c r="BH414" s="161">
        <v>0.34548869952379602</v>
      </c>
      <c r="BI414" s="161">
        <v>0.26273160766405101</v>
      </c>
      <c r="BJ414" s="161">
        <v>0.35908460428284</v>
      </c>
      <c r="BK414" s="161">
        <v>0.140632702688712</v>
      </c>
      <c r="BL414" s="161">
        <v>0.19319267975297499</v>
      </c>
      <c r="BM414" s="161">
        <v>0.369813453794755</v>
      </c>
      <c r="BN414" s="161">
        <v>0.137608029415173</v>
      </c>
      <c r="BO414" s="161">
        <v>0.16301408832304201</v>
      </c>
      <c r="BP414" s="161">
        <v>0.50090432851879196</v>
      </c>
      <c r="BQ414" s="161">
        <v>0.156007833552508</v>
      </c>
      <c r="BR414" s="161">
        <v>0.311171503497083</v>
      </c>
      <c r="BS414" s="161">
        <v>0.29859292055081998</v>
      </c>
      <c r="BT414" s="161">
        <v>0.103057803100539</v>
      </c>
    </row>
    <row r="415" spans="1:72" hidden="1">
      <c r="A415" s="99" t="s">
        <v>283</v>
      </c>
      <c r="B415" s="99" t="s">
        <v>693</v>
      </c>
      <c r="C415" s="98" t="s">
        <v>708</v>
      </c>
      <c r="D415" s="100" t="s">
        <v>709</v>
      </c>
      <c r="E415" s="98" t="s">
        <v>339</v>
      </c>
      <c r="F415" s="98" t="s">
        <v>340</v>
      </c>
      <c r="G415" s="161">
        <v>0.79062389773025699</v>
      </c>
      <c r="H415" s="161">
        <v>0.80322944724418399</v>
      </c>
      <c r="I415" s="161">
        <v>0.96698420070757896</v>
      </c>
      <c r="J415" s="161">
        <v>0.85553914183211399</v>
      </c>
      <c r="K415" s="161">
        <v>0.73647241409202202</v>
      </c>
      <c r="L415" s="161">
        <v>0.81160545492633196</v>
      </c>
      <c r="M415" s="161">
        <v>0.69271647760757205</v>
      </c>
      <c r="N415" s="161">
        <v>0.815912582047013</v>
      </c>
      <c r="O415" s="161">
        <v>0.332415144930092</v>
      </c>
      <c r="P415" s="161">
        <v>0.85048295167737598</v>
      </c>
      <c r="Q415" s="161">
        <v>0.85184926872712496</v>
      </c>
      <c r="R415" s="161">
        <v>0.74047464625396797</v>
      </c>
      <c r="S415" s="161">
        <v>0.53408699283971295</v>
      </c>
      <c r="T415" s="161">
        <v>0.70755473791823698</v>
      </c>
      <c r="U415" s="161">
        <v>0.897223766848394</v>
      </c>
      <c r="V415" s="161">
        <v>0.826451995201268</v>
      </c>
      <c r="W415" s="161">
        <v>0.79717747356216495</v>
      </c>
      <c r="X415" s="161">
        <v>0.68223673563062104</v>
      </c>
      <c r="Y415" s="161">
        <v>0.815723731285809</v>
      </c>
      <c r="Z415" s="161">
        <v>0.752672432320038</v>
      </c>
      <c r="AA415" s="161">
        <v>0.64991192073764403</v>
      </c>
      <c r="AB415" s="161">
        <v>0.71946411783327802</v>
      </c>
      <c r="AC415" s="161">
        <v>0.369255331827887</v>
      </c>
      <c r="AD415" s="161">
        <v>0.83596230216198597</v>
      </c>
      <c r="AE415" s="161">
        <v>0.83442030993508398</v>
      </c>
      <c r="AF415" s="161">
        <v>0.70954509806420196</v>
      </c>
      <c r="AG415" s="161">
        <v>0.75176474219312095</v>
      </c>
      <c r="AH415" s="161">
        <v>0.62101857106801595</v>
      </c>
      <c r="AI415" s="161">
        <v>0.760111511770038</v>
      </c>
      <c r="AJ415" s="161">
        <v>0.77302113932516703</v>
      </c>
      <c r="AK415" s="161">
        <v>0.99173993478919198</v>
      </c>
      <c r="AL415" s="161">
        <v>0.48632155234042701</v>
      </c>
      <c r="AM415" s="161">
        <v>0.92636671377690805</v>
      </c>
      <c r="AN415" s="161">
        <v>0.47716492852408698</v>
      </c>
      <c r="AO415" s="161">
        <v>0.94329237864590498</v>
      </c>
      <c r="AP415" s="161">
        <v>0.95909693394786</v>
      </c>
      <c r="AQ415" s="161">
        <v>0.86936965297545898</v>
      </c>
      <c r="AR415" s="161">
        <v>0.58236609188279898</v>
      </c>
      <c r="AS415" s="161">
        <v>0.79044069394220295</v>
      </c>
      <c r="AT415" s="161">
        <v>0.69030326936929198</v>
      </c>
      <c r="AU415" s="161">
        <v>0.75723104262287799</v>
      </c>
      <c r="AV415" s="161">
        <v>0.80345043091771795</v>
      </c>
      <c r="AW415" s="161">
        <v>0.69870157712057102</v>
      </c>
      <c r="AX415" s="161">
        <v>0.89336316309295105</v>
      </c>
      <c r="AY415" s="161">
        <v>0.432921295222848</v>
      </c>
      <c r="AZ415" s="161">
        <v>0.79513760275627599</v>
      </c>
      <c r="BA415" s="161">
        <v>0.70608839590226902</v>
      </c>
      <c r="BB415" s="161">
        <v>0.72226061693645804</v>
      </c>
      <c r="BC415" s="161">
        <v>0.82209624944984805</v>
      </c>
      <c r="BD415" s="161">
        <v>0.56539741160375401</v>
      </c>
      <c r="BE415" s="161">
        <v>0.82570123939722595</v>
      </c>
      <c r="BF415" s="161">
        <v>0.72504938119182305</v>
      </c>
      <c r="BG415" s="161">
        <v>0.67017025152629806</v>
      </c>
      <c r="BH415" s="161">
        <v>0.65451130047620398</v>
      </c>
      <c r="BI415" s="161">
        <v>0.73726839233594899</v>
      </c>
      <c r="BJ415" s="161">
        <v>0.64091539571716005</v>
      </c>
      <c r="BK415" s="161">
        <v>0.85936729731128803</v>
      </c>
      <c r="BL415" s="161">
        <v>0.80680732024702495</v>
      </c>
      <c r="BM415" s="161">
        <v>0.63018654620524495</v>
      </c>
      <c r="BN415" s="161">
        <v>0.86239197058482697</v>
      </c>
      <c r="BO415" s="161">
        <v>0.83698591167695802</v>
      </c>
      <c r="BP415" s="161">
        <v>0.49909567148120798</v>
      </c>
      <c r="BQ415" s="161">
        <v>0.84399216644749198</v>
      </c>
      <c r="BR415" s="161">
        <v>0.688828496502917</v>
      </c>
      <c r="BS415" s="161">
        <v>0.70140707944918002</v>
      </c>
      <c r="BT415" s="161">
        <v>0.89694219689946098</v>
      </c>
    </row>
    <row r="416" spans="1:72" hidden="1">
      <c r="A416" s="99" t="s">
        <v>283</v>
      </c>
      <c r="B416" s="99" t="s">
        <v>693</v>
      </c>
      <c r="C416" s="98" t="s">
        <v>710</v>
      </c>
      <c r="D416" s="100" t="s">
        <v>711</v>
      </c>
      <c r="E416" s="98" t="s">
        <v>266</v>
      </c>
      <c r="F416" s="98" t="s">
        <v>216</v>
      </c>
      <c r="G416" s="165">
        <v>1.9506132767944799</v>
      </c>
      <c r="H416" s="165">
        <v>3.0496465778009898</v>
      </c>
      <c r="I416" s="165">
        <v>4.0260633998834203</v>
      </c>
      <c r="J416" s="165">
        <v>2.1240062325642102</v>
      </c>
      <c r="K416" s="165">
        <v>2.8183498146738</v>
      </c>
      <c r="L416" s="165">
        <v>3.1835339539229799</v>
      </c>
      <c r="M416" s="165">
        <v>2.5840013531048198</v>
      </c>
      <c r="N416" s="165">
        <v>1.7805008611389599</v>
      </c>
      <c r="O416" s="165">
        <v>0.72704503117401198</v>
      </c>
      <c r="P416" s="165">
        <v>4.4670360060358103</v>
      </c>
      <c r="Q416" s="165">
        <v>3.2603361221627098</v>
      </c>
      <c r="R416" s="165">
        <v>1.58772765145697</v>
      </c>
      <c r="S416" s="165">
        <v>1.30615679036143</v>
      </c>
      <c r="T416" s="165">
        <v>2.9999028277837101</v>
      </c>
      <c r="U416" s="165">
        <v>3.3659002902398898</v>
      </c>
      <c r="V416" s="165">
        <v>3.8532041754833299</v>
      </c>
      <c r="W416" s="165">
        <v>1.88454667835861</v>
      </c>
      <c r="X416" s="165">
        <v>3.28281111507797</v>
      </c>
      <c r="Y416" s="165">
        <v>3.0759412291338002</v>
      </c>
      <c r="Z416" s="165">
        <v>2.2843516704076601</v>
      </c>
      <c r="AA416" s="165">
        <v>2.5352740331936201</v>
      </c>
      <c r="AB416" s="165">
        <v>2.4339849226697301</v>
      </c>
      <c r="AC416" s="165">
        <v>1.0232796325423901</v>
      </c>
      <c r="AD416" s="165">
        <v>2.5172058920621301</v>
      </c>
      <c r="AE416" s="165">
        <v>3.4701657081731998</v>
      </c>
      <c r="AF416" s="165">
        <v>2.01791242539724</v>
      </c>
      <c r="AG416" s="165">
        <v>1.77876841352407</v>
      </c>
      <c r="AH416" s="165">
        <v>1.50911810914932</v>
      </c>
      <c r="AI416" s="165">
        <v>3.2009899364887202</v>
      </c>
      <c r="AJ416" s="165">
        <v>2.2833631345743099</v>
      </c>
      <c r="AK416" s="165">
        <v>3.1118055412432</v>
      </c>
      <c r="AL416" s="165">
        <v>1.4327249684535299</v>
      </c>
      <c r="AM416" s="165">
        <v>3.6840975213922702</v>
      </c>
      <c r="AN416" s="165">
        <v>1.77978840089525</v>
      </c>
      <c r="AO416" s="165">
        <v>2.3765718302518102</v>
      </c>
      <c r="AP416" s="165">
        <v>2.8724604908615499</v>
      </c>
      <c r="AQ416" s="165">
        <v>2.5327485105885099</v>
      </c>
      <c r="AR416" s="165">
        <v>2.21064472337489</v>
      </c>
      <c r="AS416" s="165">
        <v>3.2771046823165699</v>
      </c>
      <c r="AT416" s="165">
        <v>3.3852901994381401</v>
      </c>
      <c r="AU416" s="165">
        <v>3.2263680915458002</v>
      </c>
      <c r="AV416" s="165">
        <v>2.98973712889268</v>
      </c>
      <c r="AW416" s="165">
        <v>3.1152516610442298</v>
      </c>
      <c r="AX416" s="165">
        <v>4.3547200453258403</v>
      </c>
      <c r="AY416" s="165">
        <v>1.7350223080454099</v>
      </c>
      <c r="AZ416" s="165">
        <v>2.1918379572006801</v>
      </c>
      <c r="BA416" s="165">
        <v>1.9774837972620101</v>
      </c>
      <c r="BB416" s="165">
        <v>3.4521845793995198</v>
      </c>
      <c r="BC416" s="165">
        <v>3.3531855337277401</v>
      </c>
      <c r="BD416" s="165">
        <v>1.23243874903164</v>
      </c>
      <c r="BE416" s="165">
        <v>2.0996249184601301</v>
      </c>
      <c r="BF416" s="165">
        <v>1.8112386819466</v>
      </c>
      <c r="BG416" s="165">
        <v>1.5481066282879701</v>
      </c>
      <c r="BH416" s="165">
        <v>1.8672761785073699</v>
      </c>
      <c r="BI416" s="165">
        <v>3.47137909867637</v>
      </c>
      <c r="BJ416" s="165">
        <v>2.9908918528370401</v>
      </c>
      <c r="BK416" s="165">
        <v>2.6022795230609801</v>
      </c>
      <c r="BL416" s="165">
        <v>2.54104984717396</v>
      </c>
      <c r="BM416" s="165">
        <v>1.9133204025900601</v>
      </c>
      <c r="BN416" s="165">
        <v>3.9939576981433702</v>
      </c>
      <c r="BO416" s="165">
        <v>3.3530234931224898</v>
      </c>
      <c r="BP416" s="165">
        <v>1.50013070707893</v>
      </c>
      <c r="BQ416" s="165">
        <v>3.5150749852466801</v>
      </c>
      <c r="BR416" s="165">
        <v>2.9538602636557201</v>
      </c>
      <c r="BS416" s="165">
        <v>2.4540000003436</v>
      </c>
      <c r="BT416" s="165">
        <v>3.8264378340688299</v>
      </c>
    </row>
    <row r="417" spans="1:72" hidden="1">
      <c r="A417" s="99" t="s">
        <v>283</v>
      </c>
      <c r="B417" s="99" t="s">
        <v>693</v>
      </c>
      <c r="C417" s="98" t="s">
        <v>712</v>
      </c>
      <c r="D417" s="100" t="s">
        <v>713</v>
      </c>
      <c r="E417" s="98" t="s">
        <v>336</v>
      </c>
      <c r="F417" s="98" t="s">
        <v>337</v>
      </c>
      <c r="G417" s="161">
        <v>0.46709997617392102</v>
      </c>
      <c r="H417" s="161">
        <v>0.38128278813300798</v>
      </c>
      <c r="I417" s="161">
        <v>9.7784114933856706E-2</v>
      </c>
      <c r="J417" s="161">
        <v>0.34222477798416301</v>
      </c>
      <c r="K417" s="161">
        <v>0.71299600964101695</v>
      </c>
      <c r="L417" s="161">
        <v>0.70535324758378304</v>
      </c>
      <c r="M417" s="161">
        <v>0.517572777333968</v>
      </c>
      <c r="N417" s="161">
        <v>0.31837964900688398</v>
      </c>
      <c r="O417" s="161">
        <v>0.77083373188409399</v>
      </c>
      <c r="P417" s="161">
        <v>0.44099359915294301</v>
      </c>
      <c r="Q417" s="161">
        <v>0.62073052738452605</v>
      </c>
      <c r="R417" s="161">
        <v>0.55467344777957694</v>
      </c>
      <c r="S417" s="161">
        <v>0.83754248424956901</v>
      </c>
      <c r="T417" s="161">
        <v>0.40539079304236803</v>
      </c>
      <c r="U417" s="161">
        <v>0.44155247021847899</v>
      </c>
      <c r="V417" s="161">
        <v>0.62412518250511195</v>
      </c>
      <c r="W417" s="161">
        <v>0.69796309011145596</v>
      </c>
      <c r="X417" s="161">
        <v>0.64942879912837603</v>
      </c>
      <c r="Y417" s="161">
        <v>0.59355719094878601</v>
      </c>
      <c r="Z417" s="161">
        <v>0.50678398172964201</v>
      </c>
      <c r="AA417" s="161">
        <v>0.46954654320939798</v>
      </c>
      <c r="AB417" s="161">
        <v>0.42976885602822001</v>
      </c>
      <c r="AC417" s="161">
        <v>0.93576419184095605</v>
      </c>
      <c r="AD417" s="161">
        <v>0.75167842247519501</v>
      </c>
      <c r="AE417" s="161">
        <v>0.54887631729992004</v>
      </c>
      <c r="AF417" s="161">
        <v>0.61439704363311198</v>
      </c>
      <c r="AG417" s="161">
        <v>0.67509418960340195</v>
      </c>
      <c r="AH417" s="161">
        <v>0.72986319476661699</v>
      </c>
      <c r="AI417" s="161">
        <v>0.57403776675551899</v>
      </c>
      <c r="AJ417" s="161">
        <v>0.77908247266461805</v>
      </c>
      <c r="AK417" s="161">
        <v>0.223807401577029</v>
      </c>
      <c r="AL417" s="161">
        <v>0.748978559916752</v>
      </c>
      <c r="AM417" s="161">
        <v>0.39392017004173402</v>
      </c>
      <c r="AN417" s="161">
        <v>0.88659717176234698</v>
      </c>
      <c r="AO417" s="161">
        <v>0.37428903476709802</v>
      </c>
      <c r="AP417" s="161">
        <v>0.47197300277890603</v>
      </c>
      <c r="AQ417" s="161">
        <v>0.42887701994726601</v>
      </c>
      <c r="AR417" s="161">
        <v>0.78208468340687598</v>
      </c>
      <c r="AS417" s="161">
        <v>0.76550649443999097</v>
      </c>
      <c r="AT417" s="161">
        <v>0.79310867349900405</v>
      </c>
      <c r="AU417" s="161">
        <v>0.80095831713335996</v>
      </c>
      <c r="AV417" s="161">
        <v>0.54227768415586497</v>
      </c>
      <c r="AW417" s="161">
        <v>0.63137787208061302</v>
      </c>
      <c r="AX417" s="161">
        <v>0.52612134335564198</v>
      </c>
      <c r="AY417" s="161">
        <v>0.87189812421631996</v>
      </c>
      <c r="AZ417" s="161">
        <v>0.59906919018674498</v>
      </c>
      <c r="BA417" s="161">
        <v>0.56502955498793905</v>
      </c>
      <c r="BB417" s="161">
        <v>0.617005899984026</v>
      </c>
      <c r="BC417" s="161">
        <v>0.40529408892567997</v>
      </c>
      <c r="BD417" s="161">
        <v>0.684500882593299</v>
      </c>
      <c r="BE417" s="161">
        <v>0.63517612524115097</v>
      </c>
      <c r="BF417" s="161">
        <v>0.61320712376518505</v>
      </c>
      <c r="BG417" s="161">
        <v>0.51574001948376702</v>
      </c>
      <c r="BH417" s="161">
        <v>0.87069468828616603</v>
      </c>
      <c r="BI417" s="161">
        <v>0.59353627137668197</v>
      </c>
      <c r="BJ417" s="161">
        <v>0.45948382696957601</v>
      </c>
      <c r="BK417" s="161">
        <v>0.36301064243907599</v>
      </c>
      <c r="BL417" s="161">
        <v>0.53257446316050905</v>
      </c>
      <c r="BM417" s="161">
        <v>0.81590560356404895</v>
      </c>
      <c r="BN417" s="161">
        <v>0.43330341698082703</v>
      </c>
      <c r="BO417" s="161">
        <v>0.61852362139223105</v>
      </c>
      <c r="BP417" s="161">
        <v>0.900463487163916</v>
      </c>
      <c r="BQ417" s="161">
        <v>0.31047004759628299</v>
      </c>
      <c r="BR417" s="161">
        <v>0.55469809639407597</v>
      </c>
      <c r="BS417" s="161">
        <v>0.52308262808638395</v>
      </c>
      <c r="BT417" s="161">
        <v>0.39163361169834798</v>
      </c>
    </row>
    <row r="418" spans="1:72" hidden="1">
      <c r="A418" s="99" t="s">
        <v>283</v>
      </c>
      <c r="B418" s="99" t="s">
        <v>693</v>
      </c>
      <c r="C418" s="98" t="s">
        <v>712</v>
      </c>
      <c r="D418" s="100" t="s">
        <v>713</v>
      </c>
      <c r="E418" s="98" t="s">
        <v>339</v>
      </c>
      <c r="F418" s="98" t="s">
        <v>340</v>
      </c>
      <c r="G418" s="161">
        <v>0.53290002382607904</v>
      </c>
      <c r="H418" s="161">
        <v>0.61871721186699202</v>
      </c>
      <c r="I418" s="161">
        <v>0.90221588506614303</v>
      </c>
      <c r="J418" s="161">
        <v>0.65777522201583705</v>
      </c>
      <c r="K418" s="161">
        <v>0.287003990358983</v>
      </c>
      <c r="L418" s="161">
        <v>0.29464675241621702</v>
      </c>
      <c r="M418" s="161">
        <v>0.482427222666032</v>
      </c>
      <c r="N418" s="161">
        <v>0.68162035099311602</v>
      </c>
      <c r="O418" s="161">
        <v>0.22916626811590601</v>
      </c>
      <c r="P418" s="161">
        <v>0.55900640084705699</v>
      </c>
      <c r="Q418" s="161">
        <v>0.379269472615474</v>
      </c>
      <c r="R418" s="161">
        <v>0.445326552220423</v>
      </c>
      <c r="S418" s="161">
        <v>0.16245751575043099</v>
      </c>
      <c r="T418" s="161">
        <v>0.59460920695763197</v>
      </c>
      <c r="U418" s="161">
        <v>0.55844752978152101</v>
      </c>
      <c r="V418" s="161">
        <v>0.37587481749488799</v>
      </c>
      <c r="W418" s="161">
        <v>0.30203690988854398</v>
      </c>
      <c r="X418" s="161">
        <v>0.35057120087162402</v>
      </c>
      <c r="Y418" s="161">
        <v>0.40644280905121399</v>
      </c>
      <c r="Z418" s="161">
        <v>0.49321601827035799</v>
      </c>
      <c r="AA418" s="161">
        <v>0.53045345679060296</v>
      </c>
      <c r="AB418" s="161">
        <v>0.57023114397177999</v>
      </c>
      <c r="AC418" s="161">
        <v>6.4235808159043797E-2</v>
      </c>
      <c r="AD418" s="161">
        <v>0.24832157752480499</v>
      </c>
      <c r="AE418" s="161">
        <v>0.45112368270008002</v>
      </c>
      <c r="AF418" s="161">
        <v>0.38560295636688802</v>
      </c>
      <c r="AG418" s="161">
        <v>0.32490581039659799</v>
      </c>
      <c r="AH418" s="161">
        <v>0.27013680523338301</v>
      </c>
      <c r="AI418" s="161">
        <v>0.42596223324448101</v>
      </c>
      <c r="AJ418" s="161">
        <v>0.220917527335382</v>
      </c>
      <c r="AK418" s="161">
        <v>0.77619259842297095</v>
      </c>
      <c r="AL418" s="161">
        <v>0.251021440083248</v>
      </c>
      <c r="AM418" s="161">
        <v>0.60607982995826604</v>
      </c>
      <c r="AN418" s="161">
        <v>0.11340282823765301</v>
      </c>
      <c r="AO418" s="161">
        <v>0.62571096523290204</v>
      </c>
      <c r="AP418" s="161">
        <v>0.52802699722109403</v>
      </c>
      <c r="AQ418" s="161">
        <v>0.57112298005273399</v>
      </c>
      <c r="AR418" s="161">
        <v>0.21791531659312399</v>
      </c>
      <c r="AS418" s="161">
        <v>0.234493505560009</v>
      </c>
      <c r="AT418" s="161">
        <v>0.20689132650099601</v>
      </c>
      <c r="AU418" s="161">
        <v>0.19904168286664001</v>
      </c>
      <c r="AV418" s="161">
        <v>0.45772231584413497</v>
      </c>
      <c r="AW418" s="161">
        <v>0.36862212791938698</v>
      </c>
      <c r="AX418" s="161">
        <v>0.47387865664435802</v>
      </c>
      <c r="AY418" s="161">
        <v>0.12810187578368001</v>
      </c>
      <c r="AZ418" s="161">
        <v>0.40093080981325502</v>
      </c>
      <c r="BA418" s="161">
        <v>0.434970445012061</v>
      </c>
      <c r="BB418" s="161">
        <v>0.382994100015974</v>
      </c>
      <c r="BC418" s="161">
        <v>0.59470591107432003</v>
      </c>
      <c r="BD418" s="161">
        <v>0.315499117406701</v>
      </c>
      <c r="BE418" s="161">
        <v>0.36482387475884898</v>
      </c>
      <c r="BF418" s="161">
        <v>0.38679287623481501</v>
      </c>
      <c r="BG418" s="161">
        <v>0.48425998051623298</v>
      </c>
      <c r="BH418" s="161">
        <v>0.129305311713833</v>
      </c>
      <c r="BI418" s="161">
        <v>0.40646372862331798</v>
      </c>
      <c r="BJ418" s="161">
        <v>0.54051617303042399</v>
      </c>
      <c r="BK418" s="161">
        <v>0.63698935756092401</v>
      </c>
      <c r="BL418" s="161">
        <v>0.46742553683949101</v>
      </c>
      <c r="BM418" s="161">
        <v>0.18409439643595099</v>
      </c>
      <c r="BN418" s="161">
        <v>0.56669658301917303</v>
      </c>
      <c r="BO418" s="161">
        <v>0.38147637860776901</v>
      </c>
      <c r="BP418" s="161">
        <v>9.9536512836084098E-2</v>
      </c>
      <c r="BQ418" s="161">
        <v>0.68952995240371695</v>
      </c>
      <c r="BR418" s="161">
        <v>0.44530190360592398</v>
      </c>
      <c r="BS418" s="161">
        <v>0.476917371913616</v>
      </c>
      <c r="BT418" s="161">
        <v>0.60836638830165202</v>
      </c>
    </row>
    <row r="419" spans="1:72" hidden="1">
      <c r="A419" s="99" t="s">
        <v>283</v>
      </c>
      <c r="B419" s="99" t="s">
        <v>693</v>
      </c>
      <c r="C419" s="98" t="s">
        <v>714</v>
      </c>
      <c r="D419" s="100" t="s">
        <v>715</v>
      </c>
      <c r="E419" s="98" t="s">
        <v>266</v>
      </c>
      <c r="F419" s="98" t="s">
        <v>216</v>
      </c>
      <c r="G419" s="165">
        <v>1.61609323102888</v>
      </c>
      <c r="H419" s="165">
        <v>2.6511210011577502</v>
      </c>
      <c r="I419" s="165">
        <v>3.5134782383144598</v>
      </c>
      <c r="J419" s="165">
        <v>1.8992502388614401</v>
      </c>
      <c r="K419" s="165">
        <v>1.2133672597865199</v>
      </c>
      <c r="L419" s="165">
        <v>1.63033326446275</v>
      </c>
      <c r="M419" s="165">
        <v>1.8559179332403</v>
      </c>
      <c r="N419" s="165">
        <v>1.62189871064641</v>
      </c>
      <c r="O419" s="165">
        <v>0.68585878982930104</v>
      </c>
      <c r="P419" s="165">
        <v>2.9758385121853999</v>
      </c>
      <c r="Q419" s="165">
        <v>1.57228494211971</v>
      </c>
      <c r="R419" s="165">
        <v>1.3138539480939</v>
      </c>
      <c r="S419" s="165">
        <v>0.504863447158729</v>
      </c>
      <c r="T419" s="165">
        <v>2.4997355162116901</v>
      </c>
      <c r="U419" s="165">
        <v>2.0286721498874298</v>
      </c>
      <c r="V419" s="165">
        <v>1.73464799695658</v>
      </c>
      <c r="W419" s="165">
        <v>0.78949183827748703</v>
      </c>
      <c r="X419" s="165">
        <v>1.51523902217176</v>
      </c>
      <c r="Y419" s="165">
        <v>1.4880408109751599</v>
      </c>
      <c r="Z419" s="165">
        <v>1.68856498833972</v>
      </c>
      <c r="AA419" s="165">
        <v>2.0013794213563099</v>
      </c>
      <c r="AB419" s="165">
        <v>1.92961240675166</v>
      </c>
      <c r="AC419" s="165">
        <v>0.22877967946713201</v>
      </c>
      <c r="AD419" s="165">
        <v>0.88839364176143798</v>
      </c>
      <c r="AE419" s="165">
        <v>2.04810838873389</v>
      </c>
      <c r="AF419" s="165">
        <v>1.10758232822437</v>
      </c>
      <c r="AG419" s="165">
        <v>0.68790702993492503</v>
      </c>
      <c r="AH419" s="165">
        <v>1.07429986944289</v>
      </c>
      <c r="AI419" s="165">
        <v>1.17052240288653</v>
      </c>
      <c r="AJ419" s="165">
        <v>0.58261424666477302</v>
      </c>
      <c r="AK419" s="165">
        <v>2.5574559292332499</v>
      </c>
      <c r="AL419" s="165">
        <v>0.573831629904477</v>
      </c>
      <c r="AM419" s="165">
        <v>2.2111390376533802</v>
      </c>
      <c r="AN419" s="165">
        <v>0.28553543411277099</v>
      </c>
      <c r="AO419" s="165">
        <v>1.31848917735723</v>
      </c>
      <c r="AP419" s="165">
        <v>2.2392280143278001</v>
      </c>
      <c r="AQ419" s="165">
        <v>1.2529375495161501</v>
      </c>
      <c r="AR419" s="165">
        <v>0.87649041232998404</v>
      </c>
      <c r="AS419" s="165">
        <v>0.74672093671721296</v>
      </c>
      <c r="AT419" s="165">
        <v>0.743035349683561</v>
      </c>
      <c r="AU419" s="165">
        <v>0.98349186147614098</v>
      </c>
      <c r="AV419" s="165">
        <v>2.0408758278453099</v>
      </c>
      <c r="AW419" s="165">
        <v>1.4788572556555499</v>
      </c>
      <c r="AX419" s="165">
        <v>1.7554697892526401</v>
      </c>
      <c r="AY419" s="165">
        <v>0.40054474801635498</v>
      </c>
      <c r="AZ419" s="165">
        <v>1.52402134218969</v>
      </c>
      <c r="BA419" s="165">
        <v>1.33785566066596</v>
      </c>
      <c r="BB419" s="165">
        <v>1.47619167607418</v>
      </c>
      <c r="BC419" s="165">
        <v>2.1213432782437498</v>
      </c>
      <c r="BD419" s="165">
        <v>0.67573801960409097</v>
      </c>
      <c r="BE419" s="165">
        <v>1.12369536856999</v>
      </c>
      <c r="BF419" s="165">
        <v>1.3372773574315799</v>
      </c>
      <c r="BG419" s="165">
        <v>1.03691558730109</v>
      </c>
      <c r="BH419" s="165">
        <v>0.44536029295562801</v>
      </c>
      <c r="BI419" s="165">
        <v>1.32711745774173</v>
      </c>
      <c r="BJ419" s="165">
        <v>2.2737806530698101</v>
      </c>
      <c r="BK419" s="165">
        <v>1.81061970563935</v>
      </c>
      <c r="BL419" s="165">
        <v>1.87799408295626</v>
      </c>
      <c r="BM419" s="165">
        <v>0.51480550558007798</v>
      </c>
      <c r="BN419" s="165">
        <v>3.2386375787898101</v>
      </c>
      <c r="BO419" s="165">
        <v>1.73704594854846</v>
      </c>
      <c r="BP419" s="165">
        <v>0.34785633430636498</v>
      </c>
      <c r="BQ419" s="165">
        <v>2.62367101541395</v>
      </c>
      <c r="BR419" s="165">
        <v>1.78027366475383</v>
      </c>
      <c r="BS419" s="165">
        <v>1.74847437418167</v>
      </c>
      <c r="BT419" s="165">
        <v>3.2893207410348699</v>
      </c>
    </row>
    <row r="420" spans="1:72" hidden="1">
      <c r="A420" s="99" t="s">
        <v>283</v>
      </c>
      <c r="B420" s="99" t="s">
        <v>693</v>
      </c>
      <c r="C420" s="98" t="s">
        <v>716</v>
      </c>
      <c r="D420" s="100" t="s">
        <v>717</v>
      </c>
      <c r="E420" s="98" t="s">
        <v>336</v>
      </c>
      <c r="F420" s="98" t="s">
        <v>337</v>
      </c>
      <c r="G420" s="161">
        <v>0.55384586008442405</v>
      </c>
      <c r="H420" s="161">
        <v>0.50433621147847496</v>
      </c>
      <c r="I420" s="161">
        <v>0.52731619362914195</v>
      </c>
      <c r="J420" s="161">
        <v>0.48947822019793902</v>
      </c>
      <c r="K420" s="161">
        <v>0.38877582283254403</v>
      </c>
      <c r="L420" s="161">
        <v>0.45911468468787098</v>
      </c>
      <c r="M420" s="161">
        <v>0.82958378310243497</v>
      </c>
      <c r="N420" s="161">
        <v>0.51903830935953399</v>
      </c>
      <c r="O420" s="161">
        <v>0.75483677083738598</v>
      </c>
      <c r="P420" s="161">
        <v>0.34377279600545202</v>
      </c>
      <c r="Q420" s="161">
        <v>0.71174714282810803</v>
      </c>
      <c r="R420" s="161">
        <v>0.69223155953602</v>
      </c>
      <c r="S420" s="161">
        <v>0.50179058264688603</v>
      </c>
      <c r="T420" s="161">
        <v>0.58855871442432695</v>
      </c>
      <c r="U420" s="161">
        <v>0.40375040586798</v>
      </c>
      <c r="V420" s="161">
        <v>0.60853868315854598</v>
      </c>
      <c r="W420" s="161">
        <v>0.48523093840797998</v>
      </c>
      <c r="X420" s="161">
        <v>0.74486342656341098</v>
      </c>
      <c r="Y420" s="161">
        <v>0.50890921437144099</v>
      </c>
      <c r="Z420" s="161">
        <v>0.70293667550933203</v>
      </c>
      <c r="AA420" s="161">
        <v>0.55381756258447701</v>
      </c>
      <c r="AB420" s="161">
        <v>0.52478379600911196</v>
      </c>
      <c r="AC420" s="161">
        <v>0.59759549137323997</v>
      </c>
      <c r="AD420" s="161">
        <v>0.74271379776012203</v>
      </c>
      <c r="AE420" s="161">
        <v>0.705204232472875</v>
      </c>
      <c r="AF420" s="161">
        <v>0.595647509045516</v>
      </c>
      <c r="AG420" s="161">
        <v>0.66928940918450897</v>
      </c>
      <c r="AH420" s="161">
        <v>0.56655522855464702</v>
      </c>
      <c r="AI420" s="161">
        <v>0.53489388565157103</v>
      </c>
      <c r="AJ420" s="161">
        <v>0.55105404796088497</v>
      </c>
      <c r="AK420" s="161">
        <v>0.29716936590311299</v>
      </c>
      <c r="AL420" s="161">
        <v>0.77666661447956498</v>
      </c>
      <c r="AM420" s="161">
        <v>0.37675082608305399</v>
      </c>
      <c r="AN420" s="161">
        <v>0.70054098604710802</v>
      </c>
      <c r="AO420" s="161">
        <v>0.33142102151695002</v>
      </c>
      <c r="AP420" s="161">
        <v>0.51121863550764901</v>
      </c>
      <c r="AQ420" s="161">
        <v>0.50564652455282</v>
      </c>
      <c r="AR420" s="161">
        <v>0.23447225745960601</v>
      </c>
      <c r="AS420" s="161">
        <v>0.13495665118590799</v>
      </c>
      <c r="AT420" s="161">
        <v>0.44272402857528498</v>
      </c>
      <c r="AU420" s="161">
        <v>0.626057284500664</v>
      </c>
      <c r="AV420" s="161">
        <v>0.48358172599916699</v>
      </c>
      <c r="AW420" s="161">
        <v>0.54864309559232205</v>
      </c>
      <c r="AX420" s="161">
        <v>0.49449311516363398</v>
      </c>
      <c r="AY420" s="161">
        <v>0.66142663558830606</v>
      </c>
      <c r="AZ420" s="161">
        <v>0.55565798245811904</v>
      </c>
      <c r="BA420" s="161">
        <v>0.66893765284746898</v>
      </c>
      <c r="BB420" s="161">
        <v>0.49978922900144701</v>
      </c>
      <c r="BC420" s="161">
        <v>0.60531088362587304</v>
      </c>
      <c r="BD420" s="161">
        <v>0.61436461803891396</v>
      </c>
      <c r="BE420" s="161">
        <v>0.68749728201232996</v>
      </c>
      <c r="BF420" s="161">
        <v>0.74551049943270797</v>
      </c>
      <c r="BG420" s="161">
        <v>0.62407264158279696</v>
      </c>
      <c r="BH420" s="161">
        <v>0.63957028197393595</v>
      </c>
      <c r="BI420" s="161">
        <v>0.50879284925188295</v>
      </c>
      <c r="BJ420" s="161">
        <v>0.62695127495881298</v>
      </c>
      <c r="BK420" s="161">
        <v>0.37452781304164801</v>
      </c>
      <c r="BL420" s="161">
        <v>0.41843731324153899</v>
      </c>
      <c r="BM420" s="161">
        <v>0.48968026326152603</v>
      </c>
      <c r="BN420" s="161">
        <v>0.35958228878632598</v>
      </c>
      <c r="BO420" s="161">
        <v>0.374772186793287</v>
      </c>
      <c r="BP420" s="161">
        <v>0.63001174040868602</v>
      </c>
      <c r="BQ420" s="161">
        <v>0.407365150557842</v>
      </c>
      <c r="BR420" s="161">
        <v>0.65630723508051103</v>
      </c>
      <c r="BS420" s="161">
        <v>0.42563601469172102</v>
      </c>
      <c r="BT420" s="161">
        <v>0.24394919979388999</v>
      </c>
    </row>
    <row r="421" spans="1:72" hidden="1">
      <c r="A421" s="99" t="s">
        <v>283</v>
      </c>
      <c r="B421" s="99" t="s">
        <v>693</v>
      </c>
      <c r="C421" s="98" t="s">
        <v>716</v>
      </c>
      <c r="D421" s="100" t="s">
        <v>717</v>
      </c>
      <c r="E421" s="98" t="s">
        <v>339</v>
      </c>
      <c r="F421" s="98" t="s">
        <v>340</v>
      </c>
      <c r="G421" s="161">
        <v>0.44615413991557601</v>
      </c>
      <c r="H421" s="161">
        <v>0.49566378852152498</v>
      </c>
      <c r="I421" s="161">
        <v>0.472683806370858</v>
      </c>
      <c r="J421" s="161">
        <v>0.51052177980206104</v>
      </c>
      <c r="K421" s="161">
        <v>0.61122417716745603</v>
      </c>
      <c r="L421" s="161">
        <v>0.54088531531212902</v>
      </c>
      <c r="M421" s="161">
        <v>0.170416216897565</v>
      </c>
      <c r="N421" s="161">
        <v>0.48096169064046601</v>
      </c>
      <c r="O421" s="161">
        <v>0.24516322916261399</v>
      </c>
      <c r="P421" s="161">
        <v>0.65622720399454804</v>
      </c>
      <c r="Q421" s="161">
        <v>0.28825285717189197</v>
      </c>
      <c r="R421" s="161">
        <v>0.307768440463981</v>
      </c>
      <c r="S421" s="161">
        <v>0.49820941735311403</v>
      </c>
      <c r="T421" s="161">
        <v>0.411441285575674</v>
      </c>
      <c r="U421" s="161">
        <v>0.59624959413202006</v>
      </c>
      <c r="V421" s="161">
        <v>0.39146131684145402</v>
      </c>
      <c r="W421" s="161">
        <v>0.51476906159201996</v>
      </c>
      <c r="X421" s="161">
        <v>0.25513657343658902</v>
      </c>
      <c r="Y421" s="161">
        <v>0.49109078562856001</v>
      </c>
      <c r="Z421" s="161">
        <v>0.29706332449066802</v>
      </c>
      <c r="AA421" s="161">
        <v>0.44618243741552299</v>
      </c>
      <c r="AB421" s="161">
        <v>0.47521620399088799</v>
      </c>
      <c r="AC421" s="161">
        <v>0.40240450862676003</v>
      </c>
      <c r="AD421" s="161">
        <v>0.25728620223987803</v>
      </c>
      <c r="AE421" s="161">
        <v>0.294795767527125</v>
      </c>
      <c r="AF421" s="161">
        <v>0.404352490954484</v>
      </c>
      <c r="AG421" s="161">
        <v>0.33071059081549098</v>
      </c>
      <c r="AH421" s="161">
        <v>0.43344477144535298</v>
      </c>
      <c r="AI421" s="161">
        <v>0.46510611434843002</v>
      </c>
      <c r="AJ421" s="161">
        <v>0.44894595203911503</v>
      </c>
      <c r="AK421" s="161">
        <v>0.70283063409688695</v>
      </c>
      <c r="AL421" s="161">
        <v>0.223333385520435</v>
      </c>
      <c r="AM421" s="161">
        <v>0.62324917391694601</v>
      </c>
      <c r="AN421" s="161">
        <v>0.29945901395289198</v>
      </c>
      <c r="AO421" s="161">
        <v>0.66857897848305003</v>
      </c>
      <c r="AP421" s="161">
        <v>0.48878136449235099</v>
      </c>
      <c r="AQ421" s="161">
        <v>0.49435347544718</v>
      </c>
      <c r="AR421" s="161">
        <v>0.76552774254039402</v>
      </c>
      <c r="AS421" s="161">
        <v>0.86504334881409195</v>
      </c>
      <c r="AT421" s="161">
        <v>0.55727597142471497</v>
      </c>
      <c r="AU421" s="161">
        <v>0.373942715499336</v>
      </c>
      <c r="AV421" s="161">
        <v>0.51641827400083296</v>
      </c>
      <c r="AW421" s="161">
        <v>0.45135690440767801</v>
      </c>
      <c r="AX421" s="161">
        <v>0.50550688483636597</v>
      </c>
      <c r="AY421" s="161">
        <v>0.338573364411694</v>
      </c>
      <c r="AZ421" s="161">
        <v>0.44434201754188102</v>
      </c>
      <c r="BA421" s="161">
        <v>0.33106234715253102</v>
      </c>
      <c r="BB421" s="161">
        <v>0.50021077099855304</v>
      </c>
      <c r="BC421" s="161">
        <v>0.39468911637412801</v>
      </c>
      <c r="BD421" s="161">
        <v>0.38563538196108599</v>
      </c>
      <c r="BE421" s="161">
        <v>0.31250271798766999</v>
      </c>
      <c r="BF421" s="161">
        <v>0.25448950056729203</v>
      </c>
      <c r="BG421" s="161">
        <v>0.37592735841720298</v>
      </c>
      <c r="BH421" s="161">
        <v>0.36042971802606399</v>
      </c>
      <c r="BI421" s="161">
        <v>0.49120715074811699</v>
      </c>
      <c r="BJ421" s="161">
        <v>0.37304872504118702</v>
      </c>
      <c r="BK421" s="161">
        <v>0.62547218695835205</v>
      </c>
      <c r="BL421" s="161">
        <v>0.58156268675846101</v>
      </c>
      <c r="BM421" s="161">
        <v>0.51031973673847397</v>
      </c>
      <c r="BN421" s="161">
        <v>0.64041771121367397</v>
      </c>
      <c r="BO421" s="161">
        <v>0.62522781320671295</v>
      </c>
      <c r="BP421" s="161">
        <v>0.36998825959131398</v>
      </c>
      <c r="BQ421" s="161">
        <v>0.59263484944215805</v>
      </c>
      <c r="BR421" s="161">
        <v>0.34369276491948902</v>
      </c>
      <c r="BS421" s="161">
        <v>0.57436398530827903</v>
      </c>
      <c r="BT421" s="161">
        <v>0.75605080020611004</v>
      </c>
    </row>
    <row r="422" spans="1:72" hidden="1">
      <c r="A422" s="99" t="s">
        <v>283</v>
      </c>
      <c r="B422" s="99" t="s">
        <v>693</v>
      </c>
      <c r="C422" s="98" t="s">
        <v>718</v>
      </c>
      <c r="D422" s="100" t="s">
        <v>719</v>
      </c>
      <c r="E422" s="98" t="s">
        <v>266</v>
      </c>
      <c r="F422" s="98" t="s">
        <v>216</v>
      </c>
      <c r="G422" s="165">
        <v>2.0247652604242101</v>
      </c>
      <c r="H422" s="165">
        <v>2.4254082803300601</v>
      </c>
      <c r="I422" s="165">
        <v>2.5973942056683401</v>
      </c>
      <c r="J422" s="165">
        <v>2.41538693146674</v>
      </c>
      <c r="K422" s="165">
        <v>3.6514615473483301</v>
      </c>
      <c r="L422" s="165">
        <v>3.5949916361663701</v>
      </c>
      <c r="M422" s="165">
        <v>0.80343994940578201</v>
      </c>
      <c r="N422" s="165">
        <v>1.7073965461029501</v>
      </c>
      <c r="O422" s="165">
        <v>0.71256082543891697</v>
      </c>
      <c r="P422" s="165">
        <v>4.1534780490782897</v>
      </c>
      <c r="Q422" s="165">
        <v>1.29535787502374</v>
      </c>
      <c r="R422" s="165">
        <v>1.32740657132087</v>
      </c>
      <c r="S422" s="165">
        <v>2.6878050098533501</v>
      </c>
      <c r="T422" s="165">
        <v>1.89207430289698</v>
      </c>
      <c r="U422" s="165">
        <v>2.2686591951302901</v>
      </c>
      <c r="V422" s="165">
        <v>1.72299670190566</v>
      </c>
      <c r="W422" s="165">
        <v>2.3965591318884401</v>
      </c>
      <c r="X422" s="165">
        <v>1.1882241386021799</v>
      </c>
      <c r="Y422" s="165">
        <v>2.3708842352536301</v>
      </c>
      <c r="Z422" s="165">
        <v>1.23732061146216</v>
      </c>
      <c r="AA422" s="165">
        <v>2.06280461072607</v>
      </c>
      <c r="AB422" s="165">
        <v>2.25725512662983</v>
      </c>
      <c r="AC422" s="165">
        <v>1.8060184084667099</v>
      </c>
      <c r="AD422" s="165">
        <v>1.07196275268408</v>
      </c>
      <c r="AE422" s="165">
        <v>1.74599728720173</v>
      </c>
      <c r="AF422" s="165">
        <v>1.9679636262773701</v>
      </c>
      <c r="AG422" s="165">
        <v>1.08043968746944</v>
      </c>
      <c r="AH422" s="165">
        <v>1.8746407620980301</v>
      </c>
      <c r="AI422" s="165">
        <v>2.5251051859967499</v>
      </c>
      <c r="AJ422" s="165">
        <v>2.0371642749874401</v>
      </c>
      <c r="AK422" s="165">
        <v>3.3314027741382701</v>
      </c>
      <c r="AL422" s="165">
        <v>0.82821915020034798</v>
      </c>
      <c r="AM422" s="165">
        <v>3.2383306726899601</v>
      </c>
      <c r="AN422" s="165">
        <v>0.94725123704176895</v>
      </c>
      <c r="AO422" s="165">
        <v>1.91183138605137</v>
      </c>
      <c r="AP422" s="165">
        <v>2.8261670325702699</v>
      </c>
      <c r="AQ422" s="165">
        <v>1.4655726618671701</v>
      </c>
      <c r="AR422" s="165">
        <v>4.9360465569077601</v>
      </c>
      <c r="AS422" s="165">
        <v>6.0553034416986398</v>
      </c>
      <c r="AT422" s="165">
        <v>3.6570020219894799</v>
      </c>
      <c r="AU422" s="165">
        <v>2.0227408645943501</v>
      </c>
      <c r="AV422" s="165">
        <v>3.1591549880402798</v>
      </c>
      <c r="AW422" s="165">
        <v>2.3944819635191101</v>
      </c>
      <c r="AX422" s="165">
        <v>2.3202965262329598</v>
      </c>
      <c r="AY422" s="165">
        <v>1.1866722776498699</v>
      </c>
      <c r="AZ422" s="165">
        <v>1.6001870457143501</v>
      </c>
      <c r="BA422" s="165">
        <v>0.97152148896891</v>
      </c>
      <c r="BB422" s="165">
        <v>2.6999860819841399</v>
      </c>
      <c r="BC422" s="165">
        <v>2.06244259973468</v>
      </c>
      <c r="BD422" s="165">
        <v>1.3156730456147401</v>
      </c>
      <c r="BE422" s="165">
        <v>1.23542617962844</v>
      </c>
      <c r="BF422" s="165">
        <v>0.90554330747783496</v>
      </c>
      <c r="BG422" s="165">
        <v>0.98828286650555297</v>
      </c>
      <c r="BH422" s="165">
        <v>1.59321852321805</v>
      </c>
      <c r="BI422" s="165">
        <v>2.4089217915447998</v>
      </c>
      <c r="BJ422" s="165">
        <v>1.7498116057292901</v>
      </c>
      <c r="BK422" s="165">
        <v>2.5276905178838298</v>
      </c>
      <c r="BL422" s="165">
        <v>3.0172888915662601</v>
      </c>
      <c r="BM422" s="165">
        <v>2.6856371828951899</v>
      </c>
      <c r="BN422" s="165">
        <v>4.3278124898689496</v>
      </c>
      <c r="BO422" s="165">
        <v>4.1686750070033103</v>
      </c>
      <c r="BP422" s="165">
        <v>1.3122779544290399</v>
      </c>
      <c r="BQ422" s="165">
        <v>2.76542390369934</v>
      </c>
      <c r="BR422" s="165">
        <v>1.7450644451399699</v>
      </c>
      <c r="BS422" s="165">
        <v>2.7522417974426499</v>
      </c>
      <c r="BT422" s="165">
        <v>4.8138354157788603</v>
      </c>
    </row>
    <row r="423" spans="1:72" hidden="1">
      <c r="A423" s="99" t="s">
        <v>283</v>
      </c>
      <c r="B423" s="99" t="s">
        <v>720</v>
      </c>
      <c r="C423" s="98" t="s">
        <v>721</v>
      </c>
      <c r="D423" s="100" t="s">
        <v>722</v>
      </c>
      <c r="E423" s="98" t="s">
        <v>723</v>
      </c>
      <c r="F423" s="98" t="s">
        <v>724</v>
      </c>
      <c r="G423" s="161">
        <v>0.59769905662498002</v>
      </c>
      <c r="H423" s="161">
        <v>0.70486020608508504</v>
      </c>
      <c r="I423" s="161">
        <v>0.73852805265042598</v>
      </c>
      <c r="J423" s="161">
        <v>0.52014176919419597</v>
      </c>
      <c r="K423" s="161">
        <v>0.87879362603468503</v>
      </c>
      <c r="L423" s="161">
        <v>0.79908692671603199</v>
      </c>
      <c r="M423" s="161">
        <v>0.92196829376475997</v>
      </c>
      <c r="N423" s="161">
        <v>0.897535260441501</v>
      </c>
      <c r="O423" s="161">
        <v>0.78327036319664201</v>
      </c>
      <c r="P423" s="161">
        <v>0.531581608507947</v>
      </c>
      <c r="Q423" s="161">
        <v>0.85681193385529497</v>
      </c>
      <c r="R423" s="161">
        <v>0.55227705844750796</v>
      </c>
      <c r="S423" s="161">
        <v>0.75738733490881505</v>
      </c>
      <c r="T423" s="161">
        <v>0.82647794312258605</v>
      </c>
      <c r="U423" s="161">
        <v>0.862912997571741</v>
      </c>
      <c r="V423" s="161">
        <v>0.84437415175784103</v>
      </c>
      <c r="W423" s="161">
        <v>0.69047051816226701</v>
      </c>
      <c r="X423" s="161">
        <v>0.85392793496236097</v>
      </c>
      <c r="Y423" s="161">
        <v>0.58170026751881199</v>
      </c>
      <c r="Z423" s="161">
        <v>0.75735810836838002</v>
      </c>
      <c r="AA423" s="161">
        <v>0.89477989384192802</v>
      </c>
      <c r="AB423" s="161">
        <v>0.82617327508872096</v>
      </c>
      <c r="AC423" s="161">
        <v>0.41278751121691998</v>
      </c>
      <c r="AD423" s="161">
        <v>0.74982153290526898</v>
      </c>
      <c r="AE423" s="161">
        <v>0.79552912767626704</v>
      </c>
      <c r="AF423" s="161">
        <v>0.54845137446838599</v>
      </c>
      <c r="AG423" s="161">
        <v>0.60744214193095503</v>
      </c>
      <c r="AH423" s="161">
        <v>0.495647495895845</v>
      </c>
      <c r="AI423" s="161">
        <v>0.26541309637012001</v>
      </c>
      <c r="AJ423" s="161">
        <v>0.660962088139046</v>
      </c>
      <c r="AK423" s="161">
        <v>0.87504596255468303</v>
      </c>
      <c r="AL423" s="161">
        <v>0.78350123369435298</v>
      </c>
      <c r="AM423" s="161">
        <v>0.76717016319283104</v>
      </c>
      <c r="AN423" s="161">
        <v>0.715968258822404</v>
      </c>
      <c r="AO423" s="161">
        <v>0.83133540871716105</v>
      </c>
      <c r="AP423" s="161">
        <v>0.55304065315704898</v>
      </c>
      <c r="AQ423" s="161">
        <v>0.68704673567156005</v>
      </c>
      <c r="AR423" s="161">
        <v>0.69979134623301897</v>
      </c>
      <c r="AS423" s="161">
        <v>0.84839014798212098</v>
      </c>
      <c r="AT423" s="161">
        <v>0.75300205510128804</v>
      </c>
      <c r="AU423" s="161">
        <v>0.72210813417348796</v>
      </c>
      <c r="AV423" s="161">
        <v>0.82704381016677198</v>
      </c>
      <c r="AW423" s="161">
        <v>0.76759485869210098</v>
      </c>
      <c r="AX423" s="161">
        <v>0.432987891708698</v>
      </c>
      <c r="AY423" s="161">
        <v>0.68917081653003398</v>
      </c>
      <c r="AZ423" s="161">
        <v>0.47978611744920502</v>
      </c>
      <c r="BA423" s="161">
        <v>0.82841791496938499</v>
      </c>
      <c r="BB423" s="161">
        <v>0.68958031375212203</v>
      </c>
      <c r="BC423" s="161">
        <v>0.61928500036599399</v>
      </c>
      <c r="BD423" s="161">
        <v>0.84973625880412196</v>
      </c>
      <c r="BE423" s="161">
        <v>0.67783213743070603</v>
      </c>
      <c r="BF423" s="161">
        <v>0.70323917505578903</v>
      </c>
      <c r="BG423" s="161">
        <v>0.78560654329412805</v>
      </c>
      <c r="BH423" s="161">
        <v>0.76767283920927898</v>
      </c>
      <c r="BI423" s="161">
        <v>0.53484646742730502</v>
      </c>
      <c r="BJ423" s="161">
        <v>0.82655769048350902</v>
      </c>
      <c r="BK423" s="161">
        <v>0.755947283919571</v>
      </c>
      <c r="BL423" s="161">
        <v>0.65287320762127299</v>
      </c>
      <c r="BM423" s="161">
        <v>0.72502286480534095</v>
      </c>
      <c r="BN423" s="161">
        <v>0.75944836763327805</v>
      </c>
      <c r="BO423" s="161">
        <v>0.85716609561433099</v>
      </c>
      <c r="BP423" s="161">
        <v>0.69555332530748804</v>
      </c>
      <c r="BQ423" s="161">
        <v>0.75540371544485596</v>
      </c>
      <c r="BR423" s="161">
        <v>0.78740402158152101</v>
      </c>
      <c r="BS423" s="161">
        <v>0.64946275276616905</v>
      </c>
      <c r="BT423" s="161">
        <v>0.40602998246636901</v>
      </c>
    </row>
    <row r="424" spans="1:72" hidden="1">
      <c r="A424" s="99" t="s">
        <v>283</v>
      </c>
      <c r="B424" s="99" t="s">
        <v>720</v>
      </c>
      <c r="C424" s="98" t="s">
        <v>721</v>
      </c>
      <c r="D424" s="100" t="s">
        <v>722</v>
      </c>
      <c r="E424" s="98" t="s">
        <v>725</v>
      </c>
      <c r="F424" s="98" t="s">
        <v>726</v>
      </c>
      <c r="G424" s="161">
        <v>4.0198557444218099E-3</v>
      </c>
      <c r="H424" s="161">
        <v>2.8091876623548399E-2</v>
      </c>
      <c r="I424" s="161" t="s">
        <v>216</v>
      </c>
      <c r="J424" s="161" t="s">
        <v>216</v>
      </c>
      <c r="K424" s="161" t="s">
        <v>216</v>
      </c>
      <c r="L424" s="161" t="s">
        <v>216</v>
      </c>
      <c r="M424" s="161">
        <v>4.6620677921194601E-3</v>
      </c>
      <c r="N424" s="161" t="s">
        <v>216</v>
      </c>
      <c r="O424" s="161">
        <v>6.1847705231610199E-2</v>
      </c>
      <c r="P424" s="161">
        <v>7.8723599193479994E-3</v>
      </c>
      <c r="Q424" s="161">
        <v>1.4326229383220101E-2</v>
      </c>
      <c r="R424" s="161">
        <v>6.7787163639596703E-3</v>
      </c>
      <c r="S424" s="161">
        <v>8.3661249584487205E-3</v>
      </c>
      <c r="T424" s="161" t="s">
        <v>216</v>
      </c>
      <c r="U424" s="161" t="s">
        <v>216</v>
      </c>
      <c r="V424" s="161">
        <v>2.9835009923031598E-3</v>
      </c>
      <c r="W424" s="161">
        <v>5.02294024115508E-2</v>
      </c>
      <c r="X424" s="161">
        <v>3.6768250135476202E-2</v>
      </c>
      <c r="Y424" s="161">
        <v>5.4325547131327999E-2</v>
      </c>
      <c r="Z424" s="161" t="s">
        <v>216</v>
      </c>
      <c r="AA424" s="161">
        <v>1.46007596993359E-2</v>
      </c>
      <c r="AB424" s="161">
        <v>9.1999658455734906E-3</v>
      </c>
      <c r="AC424" s="161" t="s">
        <v>216</v>
      </c>
      <c r="AD424" s="161">
        <v>8.2309446945151396E-2</v>
      </c>
      <c r="AE424" s="161">
        <v>1.8455040136665601E-2</v>
      </c>
      <c r="AF424" s="161">
        <v>1.6340316200629101E-2</v>
      </c>
      <c r="AG424" s="161">
        <v>1.3467893714926E-2</v>
      </c>
      <c r="AH424" s="161">
        <v>7.8830043725287402E-2</v>
      </c>
      <c r="AI424" s="161">
        <v>8.0484687482662701E-2</v>
      </c>
      <c r="AJ424" s="161">
        <v>0.13984883463873801</v>
      </c>
      <c r="AK424" s="161" t="s">
        <v>216</v>
      </c>
      <c r="AL424" s="161" t="s">
        <v>216</v>
      </c>
      <c r="AM424" s="161" t="s">
        <v>216</v>
      </c>
      <c r="AN424" s="161">
        <v>3.9709231426573198E-2</v>
      </c>
      <c r="AO424" s="161" t="s">
        <v>216</v>
      </c>
      <c r="AP424" s="161">
        <v>4.4049705108944398E-3</v>
      </c>
      <c r="AQ424" s="161" t="s">
        <v>216</v>
      </c>
      <c r="AR424" s="161">
        <v>4.0454957798082697E-2</v>
      </c>
      <c r="AS424" s="161">
        <v>3.8305585324227599E-2</v>
      </c>
      <c r="AT424" s="161">
        <v>4.12809575677313E-2</v>
      </c>
      <c r="AU424" s="161">
        <v>7.4029600763280898E-3</v>
      </c>
      <c r="AV424" s="161">
        <v>2.8337130046787899E-2</v>
      </c>
      <c r="AW424" s="161">
        <v>4.2420069865319203E-2</v>
      </c>
      <c r="AX424" s="161">
        <v>7.5526877024969297E-2</v>
      </c>
      <c r="AY424" s="161">
        <v>5.5373863574371303E-2</v>
      </c>
      <c r="AZ424" s="161">
        <v>0.124301367912048</v>
      </c>
      <c r="BA424" s="161" t="s">
        <v>216</v>
      </c>
      <c r="BB424" s="161" t="s">
        <v>216</v>
      </c>
      <c r="BC424" s="161">
        <v>0.11679909034178899</v>
      </c>
      <c r="BD424" s="161" t="s">
        <v>216</v>
      </c>
      <c r="BE424" s="161">
        <v>0.119890193518772</v>
      </c>
      <c r="BF424" s="161">
        <v>0.147398726218367</v>
      </c>
      <c r="BG424" s="161">
        <v>3.8059530236597902E-2</v>
      </c>
      <c r="BH424" s="161">
        <v>4.1917837790771399E-2</v>
      </c>
      <c r="BI424" s="161">
        <v>1.44279804731006E-2</v>
      </c>
      <c r="BJ424" s="161">
        <v>9.9719514338323105E-4</v>
      </c>
      <c r="BK424" s="161" t="s">
        <v>216</v>
      </c>
      <c r="BL424" s="161" t="s">
        <v>216</v>
      </c>
      <c r="BM424" s="161">
        <v>5.2045917647482502E-2</v>
      </c>
      <c r="BN424" s="161" t="s">
        <v>216</v>
      </c>
      <c r="BO424" s="161">
        <v>1.32580103901133E-2</v>
      </c>
      <c r="BP424" s="161">
        <v>4.72477558079865E-2</v>
      </c>
      <c r="BQ424" s="161" t="s">
        <v>216</v>
      </c>
      <c r="BR424" s="161">
        <v>4.2144799137041099E-3</v>
      </c>
      <c r="BS424" s="161">
        <v>1.8482163159489199E-2</v>
      </c>
      <c r="BT424" s="161">
        <v>3.3756993917021701E-2</v>
      </c>
    </row>
    <row r="425" spans="1:72" hidden="1">
      <c r="A425" s="99" t="s">
        <v>283</v>
      </c>
      <c r="B425" s="99" t="s">
        <v>720</v>
      </c>
      <c r="C425" s="98" t="s">
        <v>721</v>
      </c>
      <c r="D425" s="100" t="s">
        <v>722</v>
      </c>
      <c r="E425" s="98" t="s">
        <v>339</v>
      </c>
      <c r="F425" s="98" t="s">
        <v>727</v>
      </c>
      <c r="G425" s="161">
        <v>0.398281087630599</v>
      </c>
      <c r="H425" s="161">
        <v>0.26704791729136701</v>
      </c>
      <c r="I425" s="161">
        <v>0.26147194734957402</v>
      </c>
      <c r="J425" s="161">
        <v>0.47985823080580498</v>
      </c>
      <c r="K425" s="161">
        <v>0.121206373965315</v>
      </c>
      <c r="L425" s="161">
        <v>0.20091307328396801</v>
      </c>
      <c r="M425" s="161">
        <v>7.3369638443120999E-2</v>
      </c>
      <c r="N425" s="161">
        <v>0.102464739558499</v>
      </c>
      <c r="O425" s="161">
        <v>0.15488193157174801</v>
      </c>
      <c r="P425" s="161">
        <v>0.46054603157270502</v>
      </c>
      <c r="Q425" s="161">
        <v>0.12886183676148499</v>
      </c>
      <c r="R425" s="161">
        <v>0.44094422518853199</v>
      </c>
      <c r="S425" s="161">
        <v>0.23424654013273599</v>
      </c>
      <c r="T425" s="161">
        <v>0.17352205687741401</v>
      </c>
      <c r="U425" s="161">
        <v>0.137087002428259</v>
      </c>
      <c r="V425" s="161">
        <v>0.15264234724985601</v>
      </c>
      <c r="W425" s="161">
        <v>0.259300079426182</v>
      </c>
      <c r="X425" s="161">
        <v>0.109303814902163</v>
      </c>
      <c r="Y425" s="161">
        <v>0.36397418534985998</v>
      </c>
      <c r="Z425" s="161">
        <v>0.24264189163162</v>
      </c>
      <c r="AA425" s="161">
        <v>9.0619346458735997E-2</v>
      </c>
      <c r="AB425" s="161">
        <v>0.16462675906570501</v>
      </c>
      <c r="AC425" s="161">
        <v>0.58721248878307997</v>
      </c>
      <c r="AD425" s="161">
        <v>0.167869020149579</v>
      </c>
      <c r="AE425" s="161">
        <v>0.18601583218706699</v>
      </c>
      <c r="AF425" s="161">
        <v>0.43520830933098498</v>
      </c>
      <c r="AG425" s="161">
        <v>0.37908996435411901</v>
      </c>
      <c r="AH425" s="161">
        <v>0.42552246037886798</v>
      </c>
      <c r="AI425" s="161">
        <v>0.65410221614721797</v>
      </c>
      <c r="AJ425" s="161">
        <v>0.19918907722221599</v>
      </c>
      <c r="AK425" s="161">
        <v>0.124954037445317</v>
      </c>
      <c r="AL425" s="161">
        <v>0.21649876630564699</v>
      </c>
      <c r="AM425" s="161">
        <v>0.23282983680716901</v>
      </c>
      <c r="AN425" s="161">
        <v>0.24432250975102299</v>
      </c>
      <c r="AO425" s="161">
        <v>0.168664591282839</v>
      </c>
      <c r="AP425" s="161">
        <v>0.44255437633205702</v>
      </c>
      <c r="AQ425" s="161">
        <v>0.31295326432844001</v>
      </c>
      <c r="AR425" s="161">
        <v>0.25975369596889802</v>
      </c>
      <c r="AS425" s="161">
        <v>0.113304266693651</v>
      </c>
      <c r="AT425" s="161">
        <v>0.20571698733098101</v>
      </c>
      <c r="AU425" s="161">
        <v>0.27048890575018403</v>
      </c>
      <c r="AV425" s="161">
        <v>0.14461905978643999</v>
      </c>
      <c r="AW425" s="161">
        <v>0.18998507144258001</v>
      </c>
      <c r="AX425" s="161">
        <v>0.49148523126633298</v>
      </c>
      <c r="AY425" s="161">
        <v>0.255455319895595</v>
      </c>
      <c r="AZ425" s="161">
        <v>0.39591251463874699</v>
      </c>
      <c r="BA425" s="161">
        <v>0.17158208503061501</v>
      </c>
      <c r="BB425" s="161">
        <v>0.31041968624787802</v>
      </c>
      <c r="BC425" s="161">
        <v>0.26391590929221698</v>
      </c>
      <c r="BD425" s="161">
        <v>0.15026374119587799</v>
      </c>
      <c r="BE425" s="161">
        <v>0.202277669050522</v>
      </c>
      <c r="BF425" s="161">
        <v>0.14936209872584399</v>
      </c>
      <c r="BG425" s="161">
        <v>0.17633392646927401</v>
      </c>
      <c r="BH425" s="161">
        <v>0.190409322999949</v>
      </c>
      <c r="BI425" s="161">
        <v>0.45072555209959497</v>
      </c>
      <c r="BJ425" s="161">
        <v>0.172445114373108</v>
      </c>
      <c r="BK425" s="161">
        <v>0.244052716080429</v>
      </c>
      <c r="BL425" s="161">
        <v>0.34712679237872701</v>
      </c>
      <c r="BM425" s="161">
        <v>0.22293121754717601</v>
      </c>
      <c r="BN425" s="161">
        <v>0.240551632366722</v>
      </c>
      <c r="BO425" s="161">
        <v>0.129575893995556</v>
      </c>
      <c r="BP425" s="161">
        <v>0.25719891888452601</v>
      </c>
      <c r="BQ425" s="161">
        <v>0.24459628455514401</v>
      </c>
      <c r="BR425" s="161">
        <v>0.208381498504775</v>
      </c>
      <c r="BS425" s="161">
        <v>0.33205508407434098</v>
      </c>
      <c r="BT425" s="161">
        <v>0.56021302361660896</v>
      </c>
    </row>
    <row r="426" spans="1:72" hidden="1">
      <c r="A426" s="99" t="s">
        <v>283</v>
      </c>
      <c r="B426" s="99" t="s">
        <v>720</v>
      </c>
      <c r="C426" s="98" t="s">
        <v>728</v>
      </c>
      <c r="D426" s="100" t="s">
        <v>729</v>
      </c>
      <c r="E426" s="98" t="s">
        <v>723</v>
      </c>
      <c r="F426" s="98" t="s">
        <v>724</v>
      </c>
      <c r="G426" s="161">
        <v>0.65505434813713703</v>
      </c>
      <c r="H426" s="161">
        <v>0.71147593258039099</v>
      </c>
      <c r="I426" s="161">
        <v>0.79832509977188604</v>
      </c>
      <c r="J426" s="161">
        <v>0.60960483647326902</v>
      </c>
      <c r="K426" s="161">
        <v>0.92100462343879397</v>
      </c>
      <c r="L426" s="161">
        <v>0.81136171108750599</v>
      </c>
      <c r="M426" s="161">
        <v>0.947512457332506</v>
      </c>
      <c r="N426" s="161">
        <v>0.83929153285109204</v>
      </c>
      <c r="O426" s="161">
        <v>0.74794454305980795</v>
      </c>
      <c r="P426" s="161">
        <v>0.55092336498467198</v>
      </c>
      <c r="Q426" s="161">
        <v>0.89718844376546503</v>
      </c>
      <c r="R426" s="161">
        <v>0.66901709930228004</v>
      </c>
      <c r="S426" s="161">
        <v>0.77176504620578601</v>
      </c>
      <c r="T426" s="161">
        <v>0.83833782420718295</v>
      </c>
      <c r="U426" s="161">
        <v>0.89248829829660503</v>
      </c>
      <c r="V426" s="161">
        <v>0.85940775432241301</v>
      </c>
      <c r="W426" s="161">
        <v>0.580088073051092</v>
      </c>
      <c r="X426" s="161">
        <v>0.87944348499545699</v>
      </c>
      <c r="Y426" s="161">
        <v>0.53679759190622001</v>
      </c>
      <c r="Z426" s="161">
        <v>0.78884259959584702</v>
      </c>
      <c r="AA426" s="161">
        <v>0.78115552664047005</v>
      </c>
      <c r="AB426" s="161">
        <v>0.78190935367455505</v>
      </c>
      <c r="AC426" s="161">
        <v>0.37318291818532201</v>
      </c>
      <c r="AD426" s="161">
        <v>0.751623907658446</v>
      </c>
      <c r="AE426" s="161">
        <v>0.87759363247460598</v>
      </c>
      <c r="AF426" s="161">
        <v>0.64148441272370904</v>
      </c>
      <c r="AG426" s="161">
        <v>0.49204494559468598</v>
      </c>
      <c r="AH426" s="161">
        <v>0.4119143410676</v>
      </c>
      <c r="AI426" s="161">
        <v>0.52071290606099097</v>
      </c>
      <c r="AJ426" s="161">
        <v>0.68306751569675495</v>
      </c>
      <c r="AK426" s="161">
        <v>0.88037637673183899</v>
      </c>
      <c r="AL426" s="161">
        <v>0.778582242589692</v>
      </c>
      <c r="AM426" s="161">
        <v>0.78680492808906699</v>
      </c>
      <c r="AN426" s="161">
        <v>0.54174184282398996</v>
      </c>
      <c r="AO426" s="161">
        <v>0.89947757346163404</v>
      </c>
      <c r="AP426" s="161">
        <v>0.64089408501126499</v>
      </c>
      <c r="AQ426" s="161">
        <v>0.69290520213222395</v>
      </c>
      <c r="AR426" s="161">
        <v>0.83207582814202297</v>
      </c>
      <c r="AS426" s="161">
        <v>0.83401522973831699</v>
      </c>
      <c r="AT426" s="161">
        <v>0.78088421655831397</v>
      </c>
      <c r="AU426" s="161">
        <v>0.78787350781043797</v>
      </c>
      <c r="AV426" s="161">
        <v>0.68572877378950703</v>
      </c>
      <c r="AW426" s="161">
        <v>0.73507664067414802</v>
      </c>
      <c r="AX426" s="161">
        <v>0.35914271815568299</v>
      </c>
      <c r="AY426" s="161">
        <v>0.54578777926306499</v>
      </c>
      <c r="AZ426" s="161">
        <v>0.51526138333851002</v>
      </c>
      <c r="BA426" s="161">
        <v>0.91541008584058503</v>
      </c>
      <c r="BB426" s="161">
        <v>0.772782065171705</v>
      </c>
      <c r="BC426" s="161">
        <v>0.65190179188321296</v>
      </c>
      <c r="BD426" s="161">
        <v>0.78394766449910303</v>
      </c>
      <c r="BE426" s="161">
        <v>0.57044466188659104</v>
      </c>
      <c r="BF426" s="161">
        <v>0.67223155733159801</v>
      </c>
      <c r="BG426" s="161">
        <v>0.81123620708692801</v>
      </c>
      <c r="BH426" s="161">
        <v>0.76004533381291595</v>
      </c>
      <c r="BI426" s="161">
        <v>0.497118581850237</v>
      </c>
      <c r="BJ426" s="161">
        <v>0.75808136826467598</v>
      </c>
      <c r="BK426" s="161">
        <v>0.67846560933743305</v>
      </c>
      <c r="BL426" s="161">
        <v>0.61762772124155496</v>
      </c>
      <c r="BM426" s="161">
        <v>0.65178576336890504</v>
      </c>
      <c r="BN426" s="161">
        <v>0.80627512085515396</v>
      </c>
      <c r="BO426" s="161">
        <v>0.69634629876304099</v>
      </c>
      <c r="BP426" s="161">
        <v>0.60910264243894996</v>
      </c>
      <c r="BQ426" s="161">
        <v>0.798610301458756</v>
      </c>
      <c r="BR426" s="161">
        <v>0.91287071596875602</v>
      </c>
      <c r="BS426" s="161">
        <v>0.63189607093739097</v>
      </c>
      <c r="BT426" s="161">
        <v>0.565727826767076</v>
      </c>
    </row>
    <row r="427" spans="1:72" hidden="1">
      <c r="A427" s="99" t="s">
        <v>283</v>
      </c>
      <c r="B427" s="99" t="s">
        <v>720</v>
      </c>
      <c r="C427" s="98" t="s">
        <v>728</v>
      </c>
      <c r="D427" s="100" t="s">
        <v>729</v>
      </c>
      <c r="E427" s="98" t="s">
        <v>725</v>
      </c>
      <c r="F427" s="98" t="s">
        <v>726</v>
      </c>
      <c r="G427" s="161">
        <v>4.0198557444218099E-3</v>
      </c>
      <c r="H427" s="161">
        <v>2.3649903411162701E-2</v>
      </c>
      <c r="I427" s="161">
        <v>5.1712644935527404E-3</v>
      </c>
      <c r="J427" s="161">
        <v>3.62958718661775E-3</v>
      </c>
      <c r="K427" s="161" t="s">
        <v>216</v>
      </c>
      <c r="L427" s="161">
        <v>2.5341514552275499E-2</v>
      </c>
      <c r="M427" s="161">
        <v>9.3799099235238794E-3</v>
      </c>
      <c r="N427" s="161">
        <v>4.0811339197244001E-2</v>
      </c>
      <c r="O427" s="161">
        <v>5.1835141159267399E-2</v>
      </c>
      <c r="P427" s="161">
        <v>3.0300394528741802E-2</v>
      </c>
      <c r="Q427" s="161">
        <v>1.95279872309993E-2</v>
      </c>
      <c r="R427" s="161" t="s">
        <v>216</v>
      </c>
      <c r="S427" s="161">
        <v>1.0575395187627901E-2</v>
      </c>
      <c r="T427" s="161">
        <v>4.2657871975186702E-2</v>
      </c>
      <c r="U427" s="161">
        <v>1.7350290395676499E-2</v>
      </c>
      <c r="V427" s="161">
        <v>8.5785460742982197E-2</v>
      </c>
      <c r="W427" s="161">
        <v>6.7657040983611999E-2</v>
      </c>
      <c r="X427" s="161">
        <v>4.2841495488137898E-2</v>
      </c>
      <c r="Y427" s="161">
        <v>0.14286639401121501</v>
      </c>
      <c r="Z427" s="161">
        <v>3.2043763359124101E-2</v>
      </c>
      <c r="AA427" s="161">
        <v>6.3798191480628194E-2</v>
      </c>
      <c r="AB427" s="161">
        <v>2.1627252994840501E-2</v>
      </c>
      <c r="AC427" s="161" t="s">
        <v>216</v>
      </c>
      <c r="AD427" s="161">
        <v>0.142025004371542</v>
      </c>
      <c r="AE427" s="161">
        <v>3.94285616605798E-2</v>
      </c>
      <c r="AF427" s="161">
        <v>2.5284038086069899E-2</v>
      </c>
      <c r="AG427" s="161">
        <v>1.08698039396563E-2</v>
      </c>
      <c r="AH427" s="161">
        <v>0.102539382778254</v>
      </c>
      <c r="AI427" s="161">
        <v>4.0748655625329998E-2</v>
      </c>
      <c r="AJ427" s="161">
        <v>7.7931482952103906E-2</v>
      </c>
      <c r="AK427" s="161" t="s">
        <v>216</v>
      </c>
      <c r="AL427" s="161" t="s">
        <v>216</v>
      </c>
      <c r="AM427" s="161" t="s">
        <v>216</v>
      </c>
      <c r="AN427" s="161">
        <v>6.5922616760463001E-2</v>
      </c>
      <c r="AO427" s="161" t="s">
        <v>216</v>
      </c>
      <c r="AP427" s="161">
        <v>1.52913646505151E-2</v>
      </c>
      <c r="AQ427" s="161" t="s">
        <v>216</v>
      </c>
      <c r="AR427" s="161">
        <v>4.15532891161582E-3</v>
      </c>
      <c r="AS427" s="161">
        <v>2.90357317100738E-2</v>
      </c>
      <c r="AT427" s="161">
        <v>8.9829284345289192E-3</v>
      </c>
      <c r="AU427" s="161">
        <v>6.16234474210344E-2</v>
      </c>
      <c r="AV427" s="161">
        <v>5.4885039408466098E-2</v>
      </c>
      <c r="AW427" s="161">
        <v>7.1380080570791496E-2</v>
      </c>
      <c r="AX427" s="161">
        <v>6.5308135404091805E-2</v>
      </c>
      <c r="AY427" s="161">
        <v>6.4856736225518394E-2</v>
      </c>
      <c r="AZ427" s="161">
        <v>0.19615199970302499</v>
      </c>
      <c r="BA427" s="161" t="s">
        <v>216</v>
      </c>
      <c r="BB427" s="161">
        <v>2.1677417190776201E-2</v>
      </c>
      <c r="BC427" s="161">
        <v>0.16995252117261</v>
      </c>
      <c r="BD427" s="161" t="s">
        <v>216</v>
      </c>
      <c r="BE427" s="161">
        <v>0.213057186343549</v>
      </c>
      <c r="BF427" s="161">
        <v>0.16018265973378801</v>
      </c>
      <c r="BG427" s="161">
        <v>4.00686762001356E-2</v>
      </c>
      <c r="BH427" s="161">
        <v>2.1618221516616298E-2</v>
      </c>
      <c r="BI427" s="161">
        <v>0.117098624525937</v>
      </c>
      <c r="BJ427" s="161">
        <v>1.6045379785380801E-2</v>
      </c>
      <c r="BK427" s="161" t="s">
        <v>216</v>
      </c>
      <c r="BL427" s="161" t="s">
        <v>216</v>
      </c>
      <c r="BM427" s="161">
        <v>9.0901874133702806E-2</v>
      </c>
      <c r="BN427" s="161" t="s">
        <v>216</v>
      </c>
      <c r="BO427" s="161">
        <v>4.3273649924674598E-2</v>
      </c>
      <c r="BP427" s="161">
        <v>1.73014985253955E-2</v>
      </c>
      <c r="BQ427" s="161" t="s">
        <v>216</v>
      </c>
      <c r="BR427" s="161">
        <v>1.41224522261746E-2</v>
      </c>
      <c r="BS427" s="161">
        <v>0.10362654148245599</v>
      </c>
      <c r="BT427" s="161">
        <v>0.18295675850426099</v>
      </c>
    </row>
    <row r="428" spans="1:72" hidden="1">
      <c r="A428" s="99" t="s">
        <v>283</v>
      </c>
      <c r="B428" s="99" t="s">
        <v>720</v>
      </c>
      <c r="C428" s="98" t="s">
        <v>728</v>
      </c>
      <c r="D428" s="100" t="s">
        <v>729</v>
      </c>
      <c r="E428" s="98" t="s">
        <v>339</v>
      </c>
      <c r="F428" s="98" t="s">
        <v>727</v>
      </c>
      <c r="G428" s="161">
        <v>0.34092579611844098</v>
      </c>
      <c r="H428" s="161">
        <v>0.26487416400844599</v>
      </c>
      <c r="I428" s="161">
        <v>0.19650363573456101</v>
      </c>
      <c r="J428" s="161">
        <v>0.38676557634011299</v>
      </c>
      <c r="K428" s="161">
        <v>7.8995376561205699E-2</v>
      </c>
      <c r="L428" s="161">
        <v>0.163296774360219</v>
      </c>
      <c r="M428" s="161">
        <v>4.3107632743969802E-2</v>
      </c>
      <c r="N428" s="161">
        <v>0.119897127951664</v>
      </c>
      <c r="O428" s="161">
        <v>0.200220315780925</v>
      </c>
      <c r="P428" s="161">
        <v>0.41877624048658602</v>
      </c>
      <c r="Q428" s="161">
        <v>8.3283569003536104E-2</v>
      </c>
      <c r="R428" s="161">
        <v>0.33098290069772002</v>
      </c>
      <c r="S428" s="161">
        <v>0.21765955860658601</v>
      </c>
      <c r="T428" s="161">
        <v>0.11900430381763</v>
      </c>
      <c r="U428" s="161">
        <v>9.0161411307718695E-2</v>
      </c>
      <c r="V428" s="161">
        <v>5.48067849346053E-2</v>
      </c>
      <c r="W428" s="161">
        <v>0.35225488596529603</v>
      </c>
      <c r="X428" s="161">
        <v>7.7715019516405096E-2</v>
      </c>
      <c r="Y428" s="161">
        <v>0.32033601408256501</v>
      </c>
      <c r="Z428" s="161">
        <v>0.179113637045029</v>
      </c>
      <c r="AA428" s="161">
        <v>0.15504628187890199</v>
      </c>
      <c r="AB428" s="161">
        <v>0.196463393330604</v>
      </c>
      <c r="AC428" s="161">
        <v>0.62681708181467799</v>
      </c>
      <c r="AD428" s="161">
        <v>0.106351087970012</v>
      </c>
      <c r="AE428" s="161">
        <v>8.2977805864813806E-2</v>
      </c>
      <c r="AF428" s="161">
        <v>0.33323154919022102</v>
      </c>
      <c r="AG428" s="161">
        <v>0.49708525046565699</v>
      </c>
      <c r="AH428" s="161">
        <v>0.48554627615414597</v>
      </c>
      <c r="AI428" s="161">
        <v>0.438538438313679</v>
      </c>
      <c r="AJ428" s="161">
        <v>0.239001001351142</v>
      </c>
      <c r="AK428" s="161">
        <v>0.11962362326816101</v>
      </c>
      <c r="AL428" s="161">
        <v>0.221417757410308</v>
      </c>
      <c r="AM428" s="161">
        <v>0.21319507191093301</v>
      </c>
      <c r="AN428" s="161">
        <v>0.39233554041554702</v>
      </c>
      <c r="AO428" s="161">
        <v>0.100522426538366</v>
      </c>
      <c r="AP428" s="161">
        <v>0.343814550338219</v>
      </c>
      <c r="AQ428" s="161">
        <v>0.30709479786777599</v>
      </c>
      <c r="AR428" s="161">
        <v>0.16376884294636099</v>
      </c>
      <c r="AS428" s="161">
        <v>0.13694903855161</v>
      </c>
      <c r="AT428" s="161">
        <v>0.210132855007157</v>
      </c>
      <c r="AU428" s="161">
        <v>0.15050304476852699</v>
      </c>
      <c r="AV428" s="161">
        <v>0.25938618680202702</v>
      </c>
      <c r="AW428" s="161">
        <v>0.19354327875506</v>
      </c>
      <c r="AX428" s="161">
        <v>0.57554914644022503</v>
      </c>
      <c r="AY428" s="161">
        <v>0.38935548451141699</v>
      </c>
      <c r="AZ428" s="161">
        <v>0.28858661695846499</v>
      </c>
      <c r="BA428" s="161">
        <v>8.4589914159414498E-2</v>
      </c>
      <c r="BB428" s="161">
        <v>0.20554051763751799</v>
      </c>
      <c r="BC428" s="161">
        <v>0.17814568694417701</v>
      </c>
      <c r="BD428" s="161">
        <v>0.216052335500897</v>
      </c>
      <c r="BE428" s="161">
        <v>0.21649815176986001</v>
      </c>
      <c r="BF428" s="161">
        <v>0.16758578293461401</v>
      </c>
      <c r="BG428" s="161">
        <v>0.148695116712937</v>
      </c>
      <c r="BH428" s="161">
        <v>0.21833644467046701</v>
      </c>
      <c r="BI428" s="161">
        <v>0.385782793623826</v>
      </c>
      <c r="BJ428" s="161">
        <v>0.22587325194994301</v>
      </c>
      <c r="BK428" s="161">
        <v>0.321534390662567</v>
      </c>
      <c r="BL428" s="161">
        <v>0.38237227875844498</v>
      </c>
      <c r="BM428" s="161">
        <v>0.25731236249739198</v>
      </c>
      <c r="BN428" s="161">
        <v>0.19372487914484601</v>
      </c>
      <c r="BO428" s="161">
        <v>0.26038005131228398</v>
      </c>
      <c r="BP428" s="161">
        <v>0.37359585903565501</v>
      </c>
      <c r="BQ428" s="161">
        <v>0.201389698541244</v>
      </c>
      <c r="BR428" s="161">
        <v>7.3006831805069297E-2</v>
      </c>
      <c r="BS428" s="161">
        <v>0.26447738758015299</v>
      </c>
      <c r="BT428" s="161">
        <v>0.25131541472866298</v>
      </c>
    </row>
    <row r="429" spans="1:72" hidden="1">
      <c r="A429" s="99" t="s">
        <v>283</v>
      </c>
      <c r="B429" s="99" t="s">
        <v>720</v>
      </c>
      <c r="C429" s="98" t="s">
        <v>730</v>
      </c>
      <c r="D429" s="100" t="s">
        <v>731</v>
      </c>
      <c r="E429" s="98" t="s">
        <v>723</v>
      </c>
      <c r="F429" s="98" t="s">
        <v>724</v>
      </c>
      <c r="G429" s="161">
        <v>0.66788020643115098</v>
      </c>
      <c r="H429" s="161">
        <v>0.69154241930701199</v>
      </c>
      <c r="I429" s="161">
        <v>0.61664129171604798</v>
      </c>
      <c r="J429" s="161">
        <v>0.65122466490907205</v>
      </c>
      <c r="K429" s="161">
        <v>0.87562059230016498</v>
      </c>
      <c r="L429" s="161">
        <v>0.80926867531395796</v>
      </c>
      <c r="M429" s="161">
        <v>0.87755840602008295</v>
      </c>
      <c r="N429" s="161">
        <v>0.79538472280695205</v>
      </c>
      <c r="O429" s="161">
        <v>0.73104141729989003</v>
      </c>
      <c r="P429" s="161">
        <v>0.60318681988607403</v>
      </c>
      <c r="Q429" s="161">
        <v>0.80778954476047504</v>
      </c>
      <c r="R429" s="161">
        <v>0.68775725751529304</v>
      </c>
      <c r="S429" s="161">
        <v>0.640706742606584</v>
      </c>
      <c r="T429" s="161">
        <v>0.74492804872531304</v>
      </c>
      <c r="U429" s="161">
        <v>0.744088345287367</v>
      </c>
      <c r="V429" s="161">
        <v>0.77485614537436598</v>
      </c>
      <c r="W429" s="161">
        <v>0.64582934472946296</v>
      </c>
      <c r="X429" s="161">
        <v>0.91532758163038797</v>
      </c>
      <c r="Y429" s="161">
        <v>0.67883506037756403</v>
      </c>
      <c r="Z429" s="161">
        <v>0.887238718305842</v>
      </c>
      <c r="AA429" s="161">
        <v>0.71280121713184497</v>
      </c>
      <c r="AB429" s="161">
        <v>0.72050781085028204</v>
      </c>
      <c r="AC429" s="161">
        <v>0.88791980653485003</v>
      </c>
      <c r="AD429" s="161">
        <v>0.75942685066169202</v>
      </c>
      <c r="AE429" s="161">
        <v>0.87648068597842499</v>
      </c>
      <c r="AF429" s="161">
        <v>0.68786001427723897</v>
      </c>
      <c r="AG429" s="161">
        <v>0.62912453105202704</v>
      </c>
      <c r="AH429" s="161">
        <v>0.79881202526270001</v>
      </c>
      <c r="AI429" s="161">
        <v>0.67858034786463495</v>
      </c>
      <c r="AJ429" s="161">
        <v>0.83857204002284003</v>
      </c>
      <c r="AK429" s="161">
        <v>0.80324296455647604</v>
      </c>
      <c r="AL429" s="161">
        <v>0.91433658116799899</v>
      </c>
      <c r="AM429" s="161">
        <v>0.67150098848478401</v>
      </c>
      <c r="AN429" s="161">
        <v>0.785977529556382</v>
      </c>
      <c r="AO429" s="161">
        <v>0.62333292068937096</v>
      </c>
      <c r="AP429" s="161">
        <v>0.78094607833546403</v>
      </c>
      <c r="AQ429" s="161">
        <v>0.72960036942262096</v>
      </c>
      <c r="AR429" s="161">
        <v>0.88271028346678504</v>
      </c>
      <c r="AS429" s="161">
        <v>0.86897591568847099</v>
      </c>
      <c r="AT429" s="161">
        <v>0.57774056928969897</v>
      </c>
      <c r="AU429" s="161">
        <v>0.727530949617883</v>
      </c>
      <c r="AV429" s="161">
        <v>0.77683685165631</v>
      </c>
      <c r="AW429" s="161">
        <v>0.66940863819517504</v>
      </c>
      <c r="AX429" s="161">
        <v>0.540085138021977</v>
      </c>
      <c r="AY429" s="161">
        <v>0.78986191766655101</v>
      </c>
      <c r="AZ429" s="161">
        <v>0.49110848889209602</v>
      </c>
      <c r="BA429" s="161">
        <v>0.87700756113287404</v>
      </c>
      <c r="BB429" s="161">
        <v>0.82325072069856198</v>
      </c>
      <c r="BC429" s="161">
        <v>0.72886342654488101</v>
      </c>
      <c r="BD429" s="161">
        <v>0.83161252767953997</v>
      </c>
      <c r="BE429" s="161">
        <v>0.72967492934040301</v>
      </c>
      <c r="BF429" s="161">
        <v>0.72121432124892204</v>
      </c>
      <c r="BG429" s="161">
        <v>0.65927079062107996</v>
      </c>
      <c r="BH429" s="161">
        <v>0.82442737921787901</v>
      </c>
      <c r="BI429" s="161">
        <v>0.81872751789972198</v>
      </c>
      <c r="BJ429" s="161">
        <v>0.67244495595570597</v>
      </c>
      <c r="BK429" s="161">
        <v>0.59750329933316204</v>
      </c>
      <c r="BL429" s="161">
        <v>0.72828184667767404</v>
      </c>
      <c r="BM429" s="161">
        <v>0.77894590876127101</v>
      </c>
      <c r="BN429" s="161">
        <v>0.74797652323065</v>
      </c>
      <c r="BO429" s="161">
        <v>0.73522315546038297</v>
      </c>
      <c r="BP429" s="161">
        <v>0.81185118194116201</v>
      </c>
      <c r="BQ429" s="161">
        <v>0.703571828891146</v>
      </c>
      <c r="BR429" s="161">
        <v>0.84662405023657406</v>
      </c>
      <c r="BS429" s="161">
        <v>0.66807610329900402</v>
      </c>
      <c r="BT429" s="161">
        <v>0.51295195645059599</v>
      </c>
    </row>
    <row r="430" spans="1:72" hidden="1">
      <c r="A430" s="99" t="s">
        <v>283</v>
      </c>
      <c r="B430" s="99" t="s">
        <v>720</v>
      </c>
      <c r="C430" s="98" t="s">
        <v>730</v>
      </c>
      <c r="D430" s="100" t="s">
        <v>731</v>
      </c>
      <c r="E430" s="98" t="s">
        <v>725</v>
      </c>
      <c r="F430" s="98" t="s">
        <v>726</v>
      </c>
      <c r="G430" s="161">
        <v>1.49649183033712E-2</v>
      </c>
      <c r="H430" s="161">
        <v>3.2348714214013301E-2</v>
      </c>
      <c r="I430" s="161">
        <v>5.7491716483730601E-3</v>
      </c>
      <c r="J430" s="161">
        <v>5.0921277792258697E-3</v>
      </c>
      <c r="K430" s="161" t="s">
        <v>216</v>
      </c>
      <c r="L430" s="161" t="s">
        <v>216</v>
      </c>
      <c r="M430" s="161">
        <v>1.35845412591748E-2</v>
      </c>
      <c r="N430" s="161" t="s">
        <v>216</v>
      </c>
      <c r="O430" s="161">
        <v>6.8681913437741202E-2</v>
      </c>
      <c r="P430" s="161">
        <v>7.8723599193479994E-3</v>
      </c>
      <c r="Q430" s="161">
        <v>2.3090975498254802E-2</v>
      </c>
      <c r="R430" s="161">
        <v>1.8396150195694801E-2</v>
      </c>
      <c r="S430" s="161">
        <v>1.3058372012755E-3</v>
      </c>
      <c r="T430" s="161">
        <v>1.16782006913859E-2</v>
      </c>
      <c r="U430" s="161">
        <v>5.5732721032165904E-3</v>
      </c>
      <c r="V430" s="161">
        <v>5.40704295280501E-2</v>
      </c>
      <c r="W430" s="161">
        <v>5.9877684225041299E-2</v>
      </c>
      <c r="X430" s="161">
        <v>1.9066362375546798E-2</v>
      </c>
      <c r="Y430" s="161">
        <v>6.6324095657656096E-2</v>
      </c>
      <c r="Z430" s="161" t="s">
        <v>216</v>
      </c>
      <c r="AA430" s="161">
        <v>7.6916903318247701E-2</v>
      </c>
      <c r="AB430" s="161">
        <v>2.1627252994840501E-2</v>
      </c>
      <c r="AC430" s="161" t="s">
        <v>216</v>
      </c>
      <c r="AD430" s="161">
        <v>7.8586973833020393E-2</v>
      </c>
      <c r="AE430" s="161">
        <v>3.3051646579857499E-2</v>
      </c>
      <c r="AF430" s="161">
        <v>7.0648164420228796E-2</v>
      </c>
      <c r="AG430" s="161">
        <v>4.6216047309874404E-3</v>
      </c>
      <c r="AH430" s="161">
        <v>3.08678092401766E-2</v>
      </c>
      <c r="AI430" s="161">
        <v>0.104187879029909</v>
      </c>
      <c r="AJ430" s="161">
        <v>4.1009560195016698E-2</v>
      </c>
      <c r="AK430" s="161" t="s">
        <v>216</v>
      </c>
      <c r="AL430" s="161" t="s">
        <v>216</v>
      </c>
      <c r="AM430" s="161">
        <v>9.4740912577895003E-3</v>
      </c>
      <c r="AN430" s="161">
        <v>7.6151658857132806E-2</v>
      </c>
      <c r="AO430" s="161">
        <v>3.1882707336353497E-2</v>
      </c>
      <c r="AP430" s="161">
        <v>4.4049705108944398E-3</v>
      </c>
      <c r="AQ430" s="161" t="s">
        <v>216</v>
      </c>
      <c r="AR430" s="161">
        <v>2.1802327690859099E-2</v>
      </c>
      <c r="AS430" s="161">
        <v>1.6272210574614001E-2</v>
      </c>
      <c r="AT430" s="161">
        <v>4.3253991510089899E-2</v>
      </c>
      <c r="AU430" s="161">
        <v>4.9737033426791998E-2</v>
      </c>
      <c r="AV430" s="161">
        <v>4.3239388244376099E-2</v>
      </c>
      <c r="AW430" s="161">
        <v>3.0402837318287398E-2</v>
      </c>
      <c r="AX430" s="161">
        <v>6.8158821288626006E-2</v>
      </c>
      <c r="AY430" s="161">
        <v>4.8035133850205601E-2</v>
      </c>
      <c r="AZ430" s="161">
        <v>0.1134036492595</v>
      </c>
      <c r="BA430" s="161">
        <v>3.8682174774735303E-2</v>
      </c>
      <c r="BB430" s="161">
        <v>1.47483706236896E-2</v>
      </c>
      <c r="BC430" s="161">
        <v>4.0631968158292002E-2</v>
      </c>
      <c r="BD430" s="161" t="s">
        <v>216</v>
      </c>
      <c r="BE430" s="161">
        <v>9.1612307019693501E-2</v>
      </c>
      <c r="BF430" s="161">
        <v>8.3906662731794202E-2</v>
      </c>
      <c r="BG430" s="161">
        <v>7.4486510377366394E-2</v>
      </c>
      <c r="BH430" s="161">
        <v>1.4189399925948599E-2</v>
      </c>
      <c r="BI430" s="161">
        <v>1.1535571536424999E-3</v>
      </c>
      <c r="BJ430" s="161">
        <v>6.9719926254582107E-2</v>
      </c>
      <c r="BK430" s="161">
        <v>1.7521882472652101E-2</v>
      </c>
      <c r="BL430" s="161" t="s">
        <v>216</v>
      </c>
      <c r="BM430" s="161">
        <v>7.0038660268636393E-2</v>
      </c>
      <c r="BN430" s="161">
        <v>1.4929515813410199E-2</v>
      </c>
      <c r="BO430" s="161">
        <v>5.4904154062202497E-2</v>
      </c>
      <c r="BP430" s="161">
        <v>4.2024273566869497E-2</v>
      </c>
      <c r="BQ430" s="161" t="s">
        <v>216</v>
      </c>
      <c r="BR430" s="161" t="s">
        <v>216</v>
      </c>
      <c r="BS430" s="161">
        <v>7.8882902675968994E-2</v>
      </c>
      <c r="BT430" s="161">
        <v>3.3585105430296303E-2</v>
      </c>
    </row>
    <row r="431" spans="1:72" hidden="1">
      <c r="A431" s="99" t="s">
        <v>283</v>
      </c>
      <c r="B431" s="99" t="s">
        <v>720</v>
      </c>
      <c r="C431" s="98" t="s">
        <v>730</v>
      </c>
      <c r="D431" s="100" t="s">
        <v>731</v>
      </c>
      <c r="E431" s="98" t="s">
        <v>339</v>
      </c>
      <c r="F431" s="98" t="s">
        <v>727</v>
      </c>
      <c r="G431" s="161">
        <v>0.31715487526547798</v>
      </c>
      <c r="H431" s="161">
        <v>0.27610886647897498</v>
      </c>
      <c r="I431" s="161">
        <v>0.377609536635579</v>
      </c>
      <c r="J431" s="161">
        <v>0.34368320731170199</v>
      </c>
      <c r="K431" s="161">
        <v>0.12437940769983501</v>
      </c>
      <c r="L431" s="161">
        <v>0.19073132468604201</v>
      </c>
      <c r="M431" s="161">
        <v>0.108857052720742</v>
      </c>
      <c r="N431" s="161">
        <v>0.20461527719304801</v>
      </c>
      <c r="O431" s="161">
        <v>0.20027666926236901</v>
      </c>
      <c r="P431" s="161">
        <v>0.38894082019457799</v>
      </c>
      <c r="Q431" s="161">
        <v>0.16911947974127001</v>
      </c>
      <c r="R431" s="161">
        <v>0.293846592289013</v>
      </c>
      <c r="S431" s="161">
        <v>0.35798742019214003</v>
      </c>
      <c r="T431" s="161">
        <v>0.24339375058330101</v>
      </c>
      <c r="U431" s="161">
        <v>0.25033838260941699</v>
      </c>
      <c r="V431" s="161">
        <v>0.171073425097584</v>
      </c>
      <c r="W431" s="161">
        <v>0.29429297104549601</v>
      </c>
      <c r="X431" s="161">
        <v>6.5606055994065604E-2</v>
      </c>
      <c r="Y431" s="161">
        <v>0.25484084396478002</v>
      </c>
      <c r="Z431" s="161">
        <v>0.112761281694158</v>
      </c>
      <c r="AA431" s="161">
        <v>0.21028187954990701</v>
      </c>
      <c r="AB431" s="161">
        <v>0.25786493615487799</v>
      </c>
      <c r="AC431" s="161">
        <v>0.11208019346515</v>
      </c>
      <c r="AD431" s="161">
        <v>0.16198617550528799</v>
      </c>
      <c r="AE431" s="161">
        <v>9.0467667441717303E-2</v>
      </c>
      <c r="AF431" s="161">
        <v>0.24149182130253199</v>
      </c>
      <c r="AG431" s="161">
        <v>0.36625386421698602</v>
      </c>
      <c r="AH431" s="161">
        <v>0.17032016549712301</v>
      </c>
      <c r="AI431" s="161">
        <v>0.21723177310545699</v>
      </c>
      <c r="AJ431" s="161">
        <v>0.120418399782144</v>
      </c>
      <c r="AK431" s="161">
        <v>0.19675703544352399</v>
      </c>
      <c r="AL431" s="161">
        <v>8.5663418832001403E-2</v>
      </c>
      <c r="AM431" s="161">
        <v>0.31902492025742701</v>
      </c>
      <c r="AN431" s="161">
        <v>0.13787081158648501</v>
      </c>
      <c r="AO431" s="161">
        <v>0.34478437197427497</v>
      </c>
      <c r="AP431" s="161">
        <v>0.21464895115364099</v>
      </c>
      <c r="AQ431" s="161">
        <v>0.27039963057737898</v>
      </c>
      <c r="AR431" s="161">
        <v>9.5487388842356302E-2</v>
      </c>
      <c r="AS431" s="161">
        <v>0.11475187373691501</v>
      </c>
      <c r="AT431" s="161">
        <v>0.37900543920021101</v>
      </c>
      <c r="AU431" s="161">
        <v>0.22273201695532499</v>
      </c>
      <c r="AV431" s="161">
        <v>0.17992376009931399</v>
      </c>
      <c r="AW431" s="161">
        <v>0.30018852448653799</v>
      </c>
      <c r="AX431" s="161">
        <v>0.39175604068939701</v>
      </c>
      <c r="AY431" s="161">
        <v>0.162102948483243</v>
      </c>
      <c r="AZ431" s="161">
        <v>0.39548786184840401</v>
      </c>
      <c r="BA431" s="161">
        <v>8.4310264092390494E-2</v>
      </c>
      <c r="BB431" s="161">
        <v>0.162000908677748</v>
      </c>
      <c r="BC431" s="161">
        <v>0.23050460529682701</v>
      </c>
      <c r="BD431" s="161">
        <v>0.16838747232046</v>
      </c>
      <c r="BE431" s="161">
        <v>0.17871276363990399</v>
      </c>
      <c r="BF431" s="161">
        <v>0.19487901601928401</v>
      </c>
      <c r="BG431" s="161">
        <v>0.26624269900155401</v>
      </c>
      <c r="BH431" s="161">
        <v>0.16138322085617199</v>
      </c>
      <c r="BI431" s="161">
        <v>0.18011892494663601</v>
      </c>
      <c r="BJ431" s="161">
        <v>0.25783511778971202</v>
      </c>
      <c r="BK431" s="161">
        <v>0.384974818194185</v>
      </c>
      <c r="BL431" s="161">
        <v>0.27171815332232602</v>
      </c>
      <c r="BM431" s="161">
        <v>0.15101543097009301</v>
      </c>
      <c r="BN431" s="161">
        <v>0.23709396095593899</v>
      </c>
      <c r="BO431" s="161">
        <v>0.209872690477415</v>
      </c>
      <c r="BP431" s="161">
        <v>0.14612454449196899</v>
      </c>
      <c r="BQ431" s="161">
        <v>0.296428171108854</v>
      </c>
      <c r="BR431" s="161">
        <v>0.153375949763425</v>
      </c>
      <c r="BS431" s="161">
        <v>0.253040994025027</v>
      </c>
      <c r="BT431" s="161">
        <v>0.45346293811910798</v>
      </c>
    </row>
    <row r="432" spans="1:72" hidden="1">
      <c r="A432" s="99" t="s">
        <v>283</v>
      </c>
      <c r="B432" s="99" t="s">
        <v>720</v>
      </c>
      <c r="C432" s="98" t="s">
        <v>732</v>
      </c>
      <c r="D432" s="100" t="s">
        <v>733</v>
      </c>
      <c r="E432" s="98" t="s">
        <v>723</v>
      </c>
      <c r="F432" s="98" t="s">
        <v>724</v>
      </c>
      <c r="G432" s="161">
        <v>0.58162414379801597</v>
      </c>
      <c r="H432" s="161">
        <v>0.48516243136901599</v>
      </c>
      <c r="I432" s="161">
        <v>0.51807344868504701</v>
      </c>
      <c r="J432" s="161">
        <v>0.63223478909368203</v>
      </c>
      <c r="K432" s="161">
        <v>0.914436513236911</v>
      </c>
      <c r="L432" s="161">
        <v>0.82040275578373001</v>
      </c>
      <c r="M432" s="161">
        <v>0.77497223564621998</v>
      </c>
      <c r="N432" s="161">
        <v>0.43528604011238597</v>
      </c>
      <c r="O432" s="161">
        <v>0.83471788466783603</v>
      </c>
      <c r="P432" s="161">
        <v>0.36995420107508797</v>
      </c>
      <c r="Q432" s="161">
        <v>0.58771436332489002</v>
      </c>
      <c r="R432" s="161">
        <v>0.49133626443822997</v>
      </c>
      <c r="S432" s="161">
        <v>0.54086795484125105</v>
      </c>
      <c r="T432" s="161">
        <v>0.43206882813233199</v>
      </c>
      <c r="U432" s="161">
        <v>0.662524468966877</v>
      </c>
      <c r="V432" s="161">
        <v>0.54752765240740797</v>
      </c>
      <c r="W432" s="161">
        <v>0.66124051278468299</v>
      </c>
      <c r="X432" s="161">
        <v>0.48144778342247402</v>
      </c>
      <c r="Y432" s="161">
        <v>0.65562645889360904</v>
      </c>
      <c r="Z432" s="161">
        <v>0.66526824982571997</v>
      </c>
      <c r="AA432" s="161">
        <v>0.58085558929258296</v>
      </c>
      <c r="AB432" s="161">
        <v>0.52113667733486202</v>
      </c>
      <c r="AC432" s="161">
        <v>0.403889190620636</v>
      </c>
      <c r="AD432" s="161">
        <v>0.87396485225826703</v>
      </c>
      <c r="AE432" s="161">
        <v>0.466116325437615</v>
      </c>
      <c r="AF432" s="161">
        <v>0.46026497193707799</v>
      </c>
      <c r="AG432" s="161">
        <v>0.41727074963107702</v>
      </c>
      <c r="AH432" s="161">
        <v>0.57496478277744001</v>
      </c>
      <c r="AI432" s="161">
        <v>0.42527405065762103</v>
      </c>
      <c r="AJ432" s="161">
        <v>0.54298289034563896</v>
      </c>
      <c r="AK432" s="161">
        <v>0.77901707124270303</v>
      </c>
      <c r="AL432" s="161">
        <v>0.66327633920404805</v>
      </c>
      <c r="AM432" s="161">
        <v>0.45965878645684999</v>
      </c>
      <c r="AN432" s="161">
        <v>0.45867325696921502</v>
      </c>
      <c r="AO432" s="161">
        <v>0.38800724321218</v>
      </c>
      <c r="AP432" s="161">
        <v>0.77498132704790501</v>
      </c>
      <c r="AQ432" s="161">
        <v>0.422989107249989</v>
      </c>
      <c r="AR432" s="161">
        <v>0.87798360217863003</v>
      </c>
      <c r="AS432" s="161">
        <v>0.90476456166732899</v>
      </c>
      <c r="AT432" s="161">
        <v>0.48147709394236399</v>
      </c>
      <c r="AU432" s="161">
        <v>0.74756674120063304</v>
      </c>
      <c r="AV432" s="161">
        <v>0.63613137035275302</v>
      </c>
      <c r="AW432" s="161">
        <v>0.48757073267240197</v>
      </c>
      <c r="AX432" s="161">
        <v>0.55586858349087898</v>
      </c>
      <c r="AY432" s="161">
        <v>0.39861866640570498</v>
      </c>
      <c r="AZ432" s="161">
        <v>0.55109932403830697</v>
      </c>
      <c r="BA432" s="161">
        <v>0.64909945729337903</v>
      </c>
      <c r="BB432" s="161">
        <v>0.74168674388913602</v>
      </c>
      <c r="BC432" s="161">
        <v>0.57867220772571304</v>
      </c>
      <c r="BD432" s="161">
        <v>0.85157134330956696</v>
      </c>
      <c r="BE432" s="161">
        <v>0.83226244836227203</v>
      </c>
      <c r="BF432" s="161">
        <v>0.83933151028634101</v>
      </c>
      <c r="BG432" s="161">
        <v>0.70287772537766602</v>
      </c>
      <c r="BH432" s="161">
        <v>0.73360048202814698</v>
      </c>
      <c r="BI432" s="161">
        <v>0.57051465510876997</v>
      </c>
      <c r="BJ432" s="161">
        <v>0.62713447975581404</v>
      </c>
      <c r="BK432" s="161">
        <v>0.47341693318420802</v>
      </c>
      <c r="BL432" s="161">
        <v>0.62772782057041998</v>
      </c>
      <c r="BM432" s="161">
        <v>0.56838525379730798</v>
      </c>
      <c r="BN432" s="161">
        <v>0.60211395727320605</v>
      </c>
      <c r="BO432" s="161">
        <v>0.53396139441867596</v>
      </c>
      <c r="BP432" s="161">
        <v>0.462325213832182</v>
      </c>
      <c r="BQ432" s="161">
        <v>0.485034862632371</v>
      </c>
      <c r="BR432" s="161">
        <v>0.48520706169539202</v>
      </c>
      <c r="BS432" s="161">
        <v>0.599533221886144</v>
      </c>
      <c r="BT432" s="161">
        <v>0.68469828517512998</v>
      </c>
    </row>
    <row r="433" spans="1:72" hidden="1">
      <c r="A433" s="99" t="s">
        <v>283</v>
      </c>
      <c r="B433" s="99" t="s">
        <v>720</v>
      </c>
      <c r="C433" s="98" t="s">
        <v>732</v>
      </c>
      <c r="D433" s="100" t="s">
        <v>733</v>
      </c>
      <c r="E433" s="98" t="s">
        <v>725</v>
      </c>
      <c r="F433" s="98" t="s">
        <v>726</v>
      </c>
      <c r="G433" s="161" t="s">
        <v>216</v>
      </c>
      <c r="H433" s="161">
        <v>8.88560559839985E-3</v>
      </c>
      <c r="I433" s="161">
        <v>2.3699768730024301E-2</v>
      </c>
      <c r="J433" s="161">
        <v>1.49561763525173E-2</v>
      </c>
      <c r="K433" s="161">
        <v>7.7617694806792802E-3</v>
      </c>
      <c r="L433" s="161">
        <v>1.0812864608623801E-2</v>
      </c>
      <c r="M433" s="161">
        <v>4.5963474204164401E-3</v>
      </c>
      <c r="N433" s="161">
        <v>2.05278592400608E-2</v>
      </c>
      <c r="O433" s="161">
        <v>9.5284299804133096E-2</v>
      </c>
      <c r="P433" s="161">
        <v>2.31002617068275E-2</v>
      </c>
      <c r="Q433" s="161">
        <v>1.5030211501841599E-2</v>
      </c>
      <c r="R433" s="161">
        <v>2.06415342478946E-2</v>
      </c>
      <c r="S433" s="161">
        <v>6.4860009495695398E-3</v>
      </c>
      <c r="T433" s="161">
        <v>2.13289359875934E-2</v>
      </c>
      <c r="U433" s="161">
        <v>2.8496834602109701E-2</v>
      </c>
      <c r="V433" s="161" t="s">
        <v>216</v>
      </c>
      <c r="W433" s="161">
        <v>1.131132629908E-2</v>
      </c>
      <c r="X433" s="161">
        <v>2.0360988252894101E-2</v>
      </c>
      <c r="Y433" s="161">
        <v>6.7921565782089799E-2</v>
      </c>
      <c r="Z433" s="161" t="s">
        <v>216</v>
      </c>
      <c r="AA433" s="161">
        <v>1.55698234346303E-2</v>
      </c>
      <c r="AB433" s="161">
        <v>2.4551604085929601E-2</v>
      </c>
      <c r="AC433" s="161" t="s">
        <v>216</v>
      </c>
      <c r="AD433" s="161">
        <v>8.6705649459782694E-2</v>
      </c>
      <c r="AE433" s="161" t="s">
        <v>216</v>
      </c>
      <c r="AF433" s="161">
        <v>9.3604979464363303E-2</v>
      </c>
      <c r="AG433" s="161">
        <v>1.1998185561136901E-2</v>
      </c>
      <c r="AH433" s="161">
        <v>7.0338441736836899E-2</v>
      </c>
      <c r="AI433" s="161">
        <v>0.15829532746341601</v>
      </c>
      <c r="AJ433" s="161">
        <v>5.5463607352689202E-2</v>
      </c>
      <c r="AK433" s="161" t="s">
        <v>216</v>
      </c>
      <c r="AL433" s="161" t="s">
        <v>216</v>
      </c>
      <c r="AM433" s="161">
        <v>2.70939605319751E-2</v>
      </c>
      <c r="AN433" s="161">
        <v>1.75213115972697E-3</v>
      </c>
      <c r="AO433" s="161">
        <v>4.7197972943653702E-3</v>
      </c>
      <c r="AP433" s="161" t="s">
        <v>216</v>
      </c>
      <c r="AQ433" s="161" t="s">
        <v>216</v>
      </c>
      <c r="AR433" s="161">
        <v>9.2332079298548895E-3</v>
      </c>
      <c r="AS433" s="161">
        <v>1.5337014420713099E-2</v>
      </c>
      <c r="AT433" s="161">
        <v>2.2100227288903301E-2</v>
      </c>
      <c r="AU433" s="161">
        <v>4.9874810630414698E-2</v>
      </c>
      <c r="AV433" s="161">
        <v>1.16175056023658E-2</v>
      </c>
      <c r="AW433" s="161">
        <v>2.2366274707256099E-2</v>
      </c>
      <c r="AX433" s="161">
        <v>0.14603219676678</v>
      </c>
      <c r="AY433" s="161">
        <v>3.6285750959340203E-2</v>
      </c>
      <c r="AZ433" s="161">
        <v>0.236381041835626</v>
      </c>
      <c r="BA433" s="161" t="s">
        <v>216</v>
      </c>
      <c r="BB433" s="161" t="s">
        <v>216</v>
      </c>
      <c r="BC433" s="161">
        <v>2.2459741254173401E-3</v>
      </c>
      <c r="BD433" s="161" t="s">
        <v>216</v>
      </c>
      <c r="BE433" s="161">
        <v>7.8044140029380801E-2</v>
      </c>
      <c r="BF433" s="161">
        <v>6.4217836250855906E-2</v>
      </c>
      <c r="BG433" s="161">
        <v>4.10303653969828E-2</v>
      </c>
      <c r="BH433" s="161">
        <v>2.67465474105399E-2</v>
      </c>
      <c r="BI433" s="161">
        <v>9.2898344051957196E-2</v>
      </c>
      <c r="BJ433" s="161" t="s">
        <v>216</v>
      </c>
      <c r="BK433" s="161">
        <v>5.7088356543524904E-3</v>
      </c>
      <c r="BL433" s="161" t="s">
        <v>216</v>
      </c>
      <c r="BM433" s="161">
        <v>0.114970630663437</v>
      </c>
      <c r="BN433" s="161">
        <v>1.9621437279376298E-2</v>
      </c>
      <c r="BO433" s="161">
        <v>1.3277937319403301E-2</v>
      </c>
      <c r="BP433" s="161">
        <v>2.4092742502829199E-2</v>
      </c>
      <c r="BQ433" s="161">
        <v>8.6843802465401895E-3</v>
      </c>
      <c r="BR433" s="161" t="s">
        <v>216</v>
      </c>
      <c r="BS433" s="161" t="s">
        <v>216</v>
      </c>
      <c r="BT433" s="161">
        <v>3.05344078063161E-2</v>
      </c>
    </row>
    <row r="434" spans="1:72" hidden="1">
      <c r="A434" s="99" t="s">
        <v>283</v>
      </c>
      <c r="B434" s="99" t="s">
        <v>720</v>
      </c>
      <c r="C434" s="98" t="s">
        <v>732</v>
      </c>
      <c r="D434" s="100" t="s">
        <v>733</v>
      </c>
      <c r="E434" s="98" t="s">
        <v>339</v>
      </c>
      <c r="F434" s="98" t="s">
        <v>727</v>
      </c>
      <c r="G434" s="161">
        <v>0.41837585620198398</v>
      </c>
      <c r="H434" s="161">
        <v>0.50595196303258405</v>
      </c>
      <c r="I434" s="161">
        <v>0.45822678258492799</v>
      </c>
      <c r="J434" s="161">
        <v>0.35280903455380103</v>
      </c>
      <c r="K434" s="161">
        <v>7.7801717282409394E-2</v>
      </c>
      <c r="L434" s="161">
        <v>0.168784379607646</v>
      </c>
      <c r="M434" s="161">
        <v>0.22043141693336399</v>
      </c>
      <c r="N434" s="161">
        <v>0.54418610064755302</v>
      </c>
      <c r="O434" s="161">
        <v>6.9997815528030694E-2</v>
      </c>
      <c r="P434" s="161">
        <v>0.60694553721808497</v>
      </c>
      <c r="Q434" s="161">
        <v>0.39725542517326801</v>
      </c>
      <c r="R434" s="161">
        <v>0.48802220131387603</v>
      </c>
      <c r="S434" s="161">
        <v>0.45264604420917898</v>
      </c>
      <c r="T434" s="161">
        <v>0.54660223588007495</v>
      </c>
      <c r="U434" s="161">
        <v>0.308978696431013</v>
      </c>
      <c r="V434" s="161">
        <v>0.45247234759259197</v>
      </c>
      <c r="W434" s="161">
        <v>0.32744816091623702</v>
      </c>
      <c r="X434" s="161">
        <v>0.49819122832463197</v>
      </c>
      <c r="Y434" s="161">
        <v>0.27645197532430099</v>
      </c>
      <c r="Z434" s="161">
        <v>0.33473175017427997</v>
      </c>
      <c r="AA434" s="161">
        <v>0.403574587272787</v>
      </c>
      <c r="AB434" s="161">
        <v>0.45431171857920899</v>
      </c>
      <c r="AC434" s="161">
        <v>0.596110809379364</v>
      </c>
      <c r="AD434" s="161">
        <v>3.93294982819501E-2</v>
      </c>
      <c r="AE434" s="161">
        <v>0.53388367456238495</v>
      </c>
      <c r="AF434" s="161">
        <v>0.44613004859855898</v>
      </c>
      <c r="AG434" s="161">
        <v>0.57073106480778601</v>
      </c>
      <c r="AH434" s="161">
        <v>0.35469677548572298</v>
      </c>
      <c r="AI434" s="161">
        <v>0.41643062187896301</v>
      </c>
      <c r="AJ434" s="161">
        <v>0.40155350230167203</v>
      </c>
      <c r="AK434" s="161">
        <v>0.220982928757297</v>
      </c>
      <c r="AL434" s="161">
        <v>0.33672366079595201</v>
      </c>
      <c r="AM434" s="161">
        <v>0.51324725301117502</v>
      </c>
      <c r="AN434" s="161">
        <v>0.53957461187105804</v>
      </c>
      <c r="AO434" s="161">
        <v>0.60727295949345395</v>
      </c>
      <c r="AP434" s="161">
        <v>0.22501867295209499</v>
      </c>
      <c r="AQ434" s="161">
        <v>0.57701089275001105</v>
      </c>
      <c r="AR434" s="161">
        <v>0.11278318989151501</v>
      </c>
      <c r="AS434" s="161">
        <v>7.9898423911958297E-2</v>
      </c>
      <c r="AT434" s="161">
        <v>0.49642267876873297</v>
      </c>
      <c r="AU434" s="161">
        <v>0.20255844816895299</v>
      </c>
      <c r="AV434" s="161">
        <v>0.35225112404488201</v>
      </c>
      <c r="AW434" s="161">
        <v>0.49006299262034198</v>
      </c>
      <c r="AX434" s="161">
        <v>0.29809921974233999</v>
      </c>
      <c r="AY434" s="161">
        <v>0.56509558263495496</v>
      </c>
      <c r="AZ434" s="161">
        <v>0.212519634126067</v>
      </c>
      <c r="BA434" s="161">
        <v>0.35090054270662102</v>
      </c>
      <c r="BB434" s="161">
        <v>0.25831325611086398</v>
      </c>
      <c r="BC434" s="161">
        <v>0.41908181814887002</v>
      </c>
      <c r="BD434" s="161">
        <v>0.14842865669043301</v>
      </c>
      <c r="BE434" s="161">
        <v>8.9693411608346693E-2</v>
      </c>
      <c r="BF434" s="161">
        <v>9.6450653462803501E-2</v>
      </c>
      <c r="BG434" s="161">
        <v>0.25609190922535102</v>
      </c>
      <c r="BH434" s="161">
        <v>0.23965297056131299</v>
      </c>
      <c r="BI434" s="161">
        <v>0.33658700083927301</v>
      </c>
      <c r="BJ434" s="161">
        <v>0.37286552024418601</v>
      </c>
      <c r="BK434" s="161">
        <v>0.52087423116144005</v>
      </c>
      <c r="BL434" s="161">
        <v>0.37227217942958002</v>
      </c>
      <c r="BM434" s="161">
        <v>0.31664411553925498</v>
      </c>
      <c r="BN434" s="161">
        <v>0.37826460544741702</v>
      </c>
      <c r="BO434" s="161">
        <v>0.45276066826192002</v>
      </c>
      <c r="BP434" s="161">
        <v>0.51358204366498905</v>
      </c>
      <c r="BQ434" s="161">
        <v>0.506280757121088</v>
      </c>
      <c r="BR434" s="161">
        <v>0.51479293830460804</v>
      </c>
      <c r="BS434" s="161">
        <v>0.400466778113856</v>
      </c>
      <c r="BT434" s="161">
        <v>0.28476730701855402</v>
      </c>
    </row>
    <row r="435" spans="1:72" hidden="1">
      <c r="A435" s="99" t="s">
        <v>283</v>
      </c>
      <c r="B435" s="99" t="s">
        <v>720</v>
      </c>
      <c r="C435" s="98" t="s">
        <v>734</v>
      </c>
      <c r="D435" s="100" t="s">
        <v>735</v>
      </c>
      <c r="E435" s="98" t="s">
        <v>723</v>
      </c>
      <c r="F435" s="98" t="s">
        <v>724</v>
      </c>
      <c r="G435" s="161">
        <v>0.54799908957121302</v>
      </c>
      <c r="H435" s="161">
        <v>0.83954069002676901</v>
      </c>
      <c r="I435" s="161">
        <v>0.79837712827408502</v>
      </c>
      <c r="J435" s="161">
        <v>0.50391700499046099</v>
      </c>
      <c r="K435" s="161">
        <v>0.88016423425574697</v>
      </c>
      <c r="L435" s="161">
        <v>0.80964741872075896</v>
      </c>
      <c r="M435" s="161">
        <v>0.84244653954156201</v>
      </c>
      <c r="N435" s="161">
        <v>0.84336452077733104</v>
      </c>
      <c r="O435" s="161">
        <v>0.73041410638442195</v>
      </c>
      <c r="P435" s="161">
        <v>0.59609263607131902</v>
      </c>
      <c r="Q435" s="161">
        <v>0.78621046202174005</v>
      </c>
      <c r="R435" s="161">
        <v>0.53830551364550905</v>
      </c>
      <c r="S435" s="161">
        <v>0.63719503555078005</v>
      </c>
      <c r="T435" s="161">
        <v>0.77160608381527795</v>
      </c>
      <c r="U435" s="161">
        <v>0.84877044237369403</v>
      </c>
      <c r="V435" s="161">
        <v>0.62391467315262605</v>
      </c>
      <c r="W435" s="161">
        <v>0.53524454285809298</v>
      </c>
      <c r="X435" s="161">
        <v>0.76024328189616996</v>
      </c>
      <c r="Y435" s="161">
        <v>0.66065336889649195</v>
      </c>
      <c r="Z435" s="161">
        <v>0.755440891170994</v>
      </c>
      <c r="AA435" s="161">
        <v>0.85356101300854803</v>
      </c>
      <c r="AB435" s="161">
        <v>0.77457235952729797</v>
      </c>
      <c r="AC435" s="161">
        <v>0.43601118796752097</v>
      </c>
      <c r="AD435" s="161">
        <v>0.77672361550018898</v>
      </c>
      <c r="AE435" s="161">
        <v>0.73677553171711596</v>
      </c>
      <c r="AF435" s="161">
        <v>0.54804374419615198</v>
      </c>
      <c r="AG435" s="161">
        <v>0.57905618972767003</v>
      </c>
      <c r="AH435" s="161">
        <v>0.54184614989768098</v>
      </c>
      <c r="AI435" s="161">
        <v>0.66286164026072603</v>
      </c>
      <c r="AJ435" s="161">
        <v>0.74461337026013297</v>
      </c>
      <c r="AK435" s="161">
        <v>0.72383319346479702</v>
      </c>
      <c r="AL435" s="161">
        <v>0.73355124846724296</v>
      </c>
      <c r="AM435" s="161">
        <v>0.82390769758828697</v>
      </c>
      <c r="AN435" s="161">
        <v>0.67830208144209703</v>
      </c>
      <c r="AO435" s="161">
        <v>0.91144018529152604</v>
      </c>
      <c r="AP435" s="161">
        <v>0.82615199215287904</v>
      </c>
      <c r="AQ435" s="161">
        <v>0.917308972469704</v>
      </c>
      <c r="AR435" s="161">
        <v>0.82935211775092799</v>
      </c>
      <c r="AS435" s="161">
        <v>0.93217825159058998</v>
      </c>
      <c r="AT435" s="161">
        <v>0.482326103107306</v>
      </c>
      <c r="AU435" s="161">
        <v>0.78854324615730798</v>
      </c>
      <c r="AV435" s="161">
        <v>0.82649693886715403</v>
      </c>
      <c r="AW435" s="161">
        <v>0.75182569999891702</v>
      </c>
      <c r="AX435" s="161">
        <v>0.56912224828652602</v>
      </c>
      <c r="AY435" s="161">
        <v>0.57913505140973498</v>
      </c>
      <c r="AZ435" s="161">
        <v>0.55057534917707796</v>
      </c>
      <c r="BA435" s="161">
        <v>0.70931035362078099</v>
      </c>
      <c r="BB435" s="161">
        <v>0.73229683594014905</v>
      </c>
      <c r="BC435" s="161">
        <v>0.83330649426839398</v>
      </c>
      <c r="BD435" s="161">
        <v>0.82002049791283005</v>
      </c>
      <c r="BE435" s="161">
        <v>0.67672863666779004</v>
      </c>
      <c r="BF435" s="161">
        <v>0.69174363882230105</v>
      </c>
      <c r="BG435" s="161">
        <v>0.74872671600163099</v>
      </c>
      <c r="BH435" s="161">
        <v>0.71061238934233895</v>
      </c>
      <c r="BI435" s="161">
        <v>0.61984114038535798</v>
      </c>
      <c r="BJ435" s="161">
        <v>0.72770044586764404</v>
      </c>
      <c r="BK435" s="161">
        <v>0.56864648559612696</v>
      </c>
      <c r="BL435" s="161">
        <v>0.74183827792218004</v>
      </c>
      <c r="BM435" s="161">
        <v>0.74256523994448798</v>
      </c>
      <c r="BN435" s="161">
        <v>0.81396689356381902</v>
      </c>
      <c r="BO435" s="161">
        <v>0.79586978233877104</v>
      </c>
      <c r="BP435" s="161">
        <v>0.64733707267765905</v>
      </c>
      <c r="BQ435" s="161">
        <v>0.82585166318887704</v>
      </c>
      <c r="BR435" s="161">
        <v>0.77418634267367303</v>
      </c>
      <c r="BS435" s="161">
        <v>0.81897289214952596</v>
      </c>
      <c r="BT435" s="161">
        <v>0.49857011252709299</v>
      </c>
    </row>
    <row r="436" spans="1:72" hidden="1">
      <c r="A436" s="99" t="s">
        <v>283</v>
      </c>
      <c r="B436" s="99" t="s">
        <v>720</v>
      </c>
      <c r="C436" s="98" t="s">
        <v>734</v>
      </c>
      <c r="D436" s="100" t="s">
        <v>735</v>
      </c>
      <c r="E436" s="98" t="s">
        <v>725</v>
      </c>
      <c r="F436" s="98" t="s">
        <v>726</v>
      </c>
      <c r="G436" s="161">
        <v>2.3123605602263401E-2</v>
      </c>
      <c r="H436" s="161">
        <v>1.00071672056642E-2</v>
      </c>
      <c r="I436" s="161">
        <v>2.88953577410162E-4</v>
      </c>
      <c r="J436" s="161" t="s">
        <v>216</v>
      </c>
      <c r="K436" s="161" t="s">
        <v>216</v>
      </c>
      <c r="L436" s="161" t="s">
        <v>216</v>
      </c>
      <c r="M436" s="161">
        <v>3.4153730800896799E-3</v>
      </c>
      <c r="N436" s="161">
        <v>1.02639296200304E-2</v>
      </c>
      <c r="O436" s="161">
        <v>4.9150859190438503E-2</v>
      </c>
      <c r="P436" s="161">
        <v>1.52279017874795E-2</v>
      </c>
      <c r="Q436" s="161">
        <v>1.5628943883380798E-2</v>
      </c>
      <c r="R436" s="161">
        <v>1.54803295758292E-2</v>
      </c>
      <c r="S436" s="161">
        <v>2.6777036643131399E-2</v>
      </c>
      <c r="T436" s="161">
        <v>9.6507352962074602E-3</v>
      </c>
      <c r="U436" s="161" t="s">
        <v>216</v>
      </c>
      <c r="V436" s="161">
        <v>2.8188251110730499E-2</v>
      </c>
      <c r="W436" s="161">
        <v>2.0608836762874901E-2</v>
      </c>
      <c r="X436" s="161">
        <v>2.9274679757833301E-2</v>
      </c>
      <c r="Y436" s="161">
        <v>0.10843592199055301</v>
      </c>
      <c r="Z436" s="161" t="s">
        <v>216</v>
      </c>
      <c r="AA436" s="161" t="s">
        <v>216</v>
      </c>
      <c r="AB436" s="161">
        <v>4.6557523936106203E-2</v>
      </c>
      <c r="AC436" s="161" t="s">
        <v>216</v>
      </c>
      <c r="AD436" s="161">
        <v>7.6436403178067006E-2</v>
      </c>
      <c r="AE436" s="161">
        <v>3.8169320966955501E-2</v>
      </c>
      <c r="AF436" s="161">
        <v>7.2408654418310403E-2</v>
      </c>
      <c r="AG436" s="161" t="s">
        <v>216</v>
      </c>
      <c r="AH436" s="161">
        <v>6.3227132883218296E-2</v>
      </c>
      <c r="AI436" s="161">
        <v>6.2707038176313498E-2</v>
      </c>
      <c r="AJ436" s="161">
        <v>5.49476131945753E-2</v>
      </c>
      <c r="AK436" s="161" t="s">
        <v>216</v>
      </c>
      <c r="AL436" s="161" t="s">
        <v>216</v>
      </c>
      <c r="AM436" s="161">
        <v>9.4740912577895003E-3</v>
      </c>
      <c r="AN436" s="161">
        <v>2.1788062550373299E-2</v>
      </c>
      <c r="AO436" s="161" t="s">
        <v>216</v>
      </c>
      <c r="AP436" s="161" t="s">
        <v>216</v>
      </c>
      <c r="AQ436" s="161" t="s">
        <v>216</v>
      </c>
      <c r="AR436" s="161" t="s">
        <v>216</v>
      </c>
      <c r="AS436" s="161" t="s">
        <v>216</v>
      </c>
      <c r="AT436" s="161">
        <v>9.22388212716309E-3</v>
      </c>
      <c r="AU436" s="161">
        <v>2.3138419790038198E-2</v>
      </c>
      <c r="AV436" s="161">
        <v>1.26925312186063E-2</v>
      </c>
      <c r="AW436" s="161">
        <v>4.8100362034985897E-2</v>
      </c>
      <c r="AX436" s="161">
        <v>5.2022404431844999E-2</v>
      </c>
      <c r="AY436" s="161">
        <v>3.6285750959340203E-2</v>
      </c>
      <c r="AZ436" s="161">
        <v>0.22855498007515701</v>
      </c>
      <c r="BA436" s="161" t="s">
        <v>216</v>
      </c>
      <c r="BB436" s="161">
        <v>1.47483706236896E-2</v>
      </c>
      <c r="BC436" s="161">
        <v>6.9297202672390895E-2</v>
      </c>
      <c r="BD436" s="161" t="s">
        <v>216</v>
      </c>
      <c r="BE436" s="161">
        <v>3.0854533592579201E-2</v>
      </c>
      <c r="BF436" s="161">
        <v>4.4581024924474903E-2</v>
      </c>
      <c r="BG436" s="161">
        <v>6.6145445890998904E-3</v>
      </c>
      <c r="BH436" s="161">
        <v>1.6326433428621799E-2</v>
      </c>
      <c r="BI436" s="161">
        <v>4.3820877867075302E-2</v>
      </c>
      <c r="BJ436" s="161">
        <v>3.2708845734494903E-2</v>
      </c>
      <c r="BK436" s="161" t="s">
        <v>216</v>
      </c>
      <c r="BL436" s="161">
        <v>3.5539394529654901E-3</v>
      </c>
      <c r="BM436" s="161">
        <v>6.5814655103210107E-2</v>
      </c>
      <c r="BN436" s="161" t="s">
        <v>216</v>
      </c>
      <c r="BO436" s="161">
        <v>5.4904154062202497E-2</v>
      </c>
      <c r="BP436" s="161">
        <v>5.4875077986902998E-2</v>
      </c>
      <c r="BQ436" s="161" t="s">
        <v>216</v>
      </c>
      <c r="BR436" s="161">
        <v>1.0158268315752899E-2</v>
      </c>
      <c r="BS436" s="161">
        <v>3.5714163180188802E-2</v>
      </c>
      <c r="BT436" s="161">
        <v>2.0156964829928199E-2</v>
      </c>
    </row>
    <row r="437" spans="1:72" hidden="1">
      <c r="A437" s="99" t="s">
        <v>283</v>
      </c>
      <c r="B437" s="99" t="s">
        <v>720</v>
      </c>
      <c r="C437" s="98" t="s">
        <v>734</v>
      </c>
      <c r="D437" s="100" t="s">
        <v>735</v>
      </c>
      <c r="E437" s="98" t="s">
        <v>339</v>
      </c>
      <c r="F437" s="98" t="s">
        <v>727</v>
      </c>
      <c r="G437" s="161">
        <v>0.42887730482652298</v>
      </c>
      <c r="H437" s="161">
        <v>0.15045214276756599</v>
      </c>
      <c r="I437" s="161">
        <v>0.20133391814850499</v>
      </c>
      <c r="J437" s="161">
        <v>0.49608299500953901</v>
      </c>
      <c r="K437" s="161">
        <v>0.119835765744253</v>
      </c>
      <c r="L437" s="161">
        <v>0.19035258127924101</v>
      </c>
      <c r="M437" s="161">
        <v>0.154138087378348</v>
      </c>
      <c r="N437" s="161">
        <v>0.14637154960263801</v>
      </c>
      <c r="O437" s="161">
        <v>0.22043503442514001</v>
      </c>
      <c r="P437" s="161">
        <v>0.38867946214120103</v>
      </c>
      <c r="Q437" s="161">
        <v>0.19816059409487999</v>
      </c>
      <c r="R437" s="161">
        <v>0.446214156778662</v>
      </c>
      <c r="S437" s="161">
        <v>0.33602792780608898</v>
      </c>
      <c r="T437" s="161">
        <v>0.21874318088851499</v>
      </c>
      <c r="U437" s="161">
        <v>0.15122955762630599</v>
      </c>
      <c r="V437" s="161">
        <v>0.34789707573664302</v>
      </c>
      <c r="W437" s="161">
        <v>0.44414662037903202</v>
      </c>
      <c r="X437" s="161">
        <v>0.21048203834599699</v>
      </c>
      <c r="Y437" s="161">
        <v>0.230910709112955</v>
      </c>
      <c r="Z437" s="161">
        <v>0.244559108829006</v>
      </c>
      <c r="AA437" s="161">
        <v>0.146438986991452</v>
      </c>
      <c r="AB437" s="161">
        <v>0.17887011653659601</v>
      </c>
      <c r="AC437" s="161">
        <v>0.56398881203247897</v>
      </c>
      <c r="AD437" s="161">
        <v>0.146839981321744</v>
      </c>
      <c r="AE437" s="161">
        <v>0.22505514731592899</v>
      </c>
      <c r="AF437" s="161">
        <v>0.379547601385538</v>
      </c>
      <c r="AG437" s="161">
        <v>0.42094381027233002</v>
      </c>
      <c r="AH437" s="161">
        <v>0.3949267172191</v>
      </c>
      <c r="AI437" s="161">
        <v>0.27443132156296002</v>
      </c>
      <c r="AJ437" s="161">
        <v>0.200439016545291</v>
      </c>
      <c r="AK437" s="161">
        <v>0.27616680653520298</v>
      </c>
      <c r="AL437" s="161">
        <v>0.26644875153275699</v>
      </c>
      <c r="AM437" s="161">
        <v>0.166618211153924</v>
      </c>
      <c r="AN437" s="161">
        <v>0.29990985600753001</v>
      </c>
      <c r="AO437" s="161">
        <v>8.85598147084736E-2</v>
      </c>
      <c r="AP437" s="161">
        <v>0.17384800784712101</v>
      </c>
      <c r="AQ437" s="161">
        <v>8.2691027530296002E-2</v>
      </c>
      <c r="AR437" s="161">
        <v>0.17064788224907201</v>
      </c>
      <c r="AS437" s="161">
        <v>6.7821748409409896E-2</v>
      </c>
      <c r="AT437" s="161">
        <v>0.50845001476553098</v>
      </c>
      <c r="AU437" s="161">
        <v>0.188318334052654</v>
      </c>
      <c r="AV437" s="161">
        <v>0.16081052991424</v>
      </c>
      <c r="AW437" s="161">
        <v>0.20007393796609699</v>
      </c>
      <c r="AX437" s="161">
        <v>0.37885534728162901</v>
      </c>
      <c r="AY437" s="161">
        <v>0.38457919763092502</v>
      </c>
      <c r="AZ437" s="161">
        <v>0.22086967074776501</v>
      </c>
      <c r="BA437" s="161">
        <v>0.29068964637921901</v>
      </c>
      <c r="BB437" s="161">
        <v>0.25295479343616101</v>
      </c>
      <c r="BC437" s="161">
        <v>9.7396303059215594E-2</v>
      </c>
      <c r="BD437" s="161">
        <v>0.17997950208717001</v>
      </c>
      <c r="BE437" s="161">
        <v>0.29241682973963001</v>
      </c>
      <c r="BF437" s="161">
        <v>0.26367533625322498</v>
      </c>
      <c r="BG437" s="161">
        <v>0.24465873940926899</v>
      </c>
      <c r="BH437" s="161">
        <v>0.273061177229039</v>
      </c>
      <c r="BI437" s="161">
        <v>0.33633798174756702</v>
      </c>
      <c r="BJ437" s="161">
        <v>0.23959070839786101</v>
      </c>
      <c r="BK437" s="161">
        <v>0.43135351440387298</v>
      </c>
      <c r="BL437" s="161">
        <v>0.25460778262485401</v>
      </c>
      <c r="BM437" s="161">
        <v>0.191620104952302</v>
      </c>
      <c r="BN437" s="161">
        <v>0.18603310643618201</v>
      </c>
      <c r="BO437" s="161">
        <v>0.14922606359902699</v>
      </c>
      <c r="BP437" s="161">
        <v>0.297787849335438</v>
      </c>
      <c r="BQ437" s="161">
        <v>0.17414833681112299</v>
      </c>
      <c r="BR437" s="161">
        <v>0.21565538901057399</v>
      </c>
      <c r="BS437" s="161">
        <v>0.14531294467028499</v>
      </c>
      <c r="BT437" s="161">
        <v>0.481272922642979</v>
      </c>
    </row>
    <row r="438" spans="1:72" hidden="1">
      <c r="A438" s="99" t="s">
        <v>283</v>
      </c>
      <c r="B438" s="99" t="s">
        <v>720</v>
      </c>
      <c r="C438" s="98" t="s">
        <v>736</v>
      </c>
      <c r="D438" s="100" t="s">
        <v>737</v>
      </c>
      <c r="E438" s="98" t="s">
        <v>723</v>
      </c>
      <c r="F438" s="98" t="s">
        <v>724</v>
      </c>
      <c r="G438" s="161">
        <v>0.55796826742271</v>
      </c>
      <c r="H438" s="161">
        <v>0.37115452243286701</v>
      </c>
      <c r="I438" s="161">
        <v>0.58553454174250097</v>
      </c>
      <c r="J438" s="161">
        <v>0.53945874857208997</v>
      </c>
      <c r="K438" s="161">
        <v>0.52847087382759494</v>
      </c>
      <c r="L438" s="161">
        <v>0.47729307513561098</v>
      </c>
      <c r="M438" s="161">
        <v>0.30010548756451999</v>
      </c>
      <c r="N438" s="161">
        <v>0.79671135316990804</v>
      </c>
      <c r="O438" s="161">
        <v>0.69196564403699701</v>
      </c>
      <c r="P438" s="161">
        <v>0.28930297599182397</v>
      </c>
      <c r="Q438" s="161">
        <v>0.62606387083357196</v>
      </c>
      <c r="R438" s="161">
        <v>0.64407353151727798</v>
      </c>
      <c r="S438" s="161">
        <v>0.32514003315422502</v>
      </c>
      <c r="T438" s="161">
        <v>0.41093740258716699</v>
      </c>
      <c r="U438" s="161">
        <v>0.53981005319024999</v>
      </c>
      <c r="V438" s="161">
        <v>0.62924643307791805</v>
      </c>
      <c r="W438" s="161">
        <v>0.48590145618793201</v>
      </c>
      <c r="X438" s="161">
        <v>0.69965102482994701</v>
      </c>
      <c r="Y438" s="161">
        <v>0.44807031049058499</v>
      </c>
      <c r="Z438" s="161">
        <v>0.71320532775538903</v>
      </c>
      <c r="AA438" s="161">
        <v>0.48593357798007802</v>
      </c>
      <c r="AB438" s="161">
        <v>0.52878641278874206</v>
      </c>
      <c r="AC438" s="161">
        <v>0.73129776183072603</v>
      </c>
      <c r="AD438" s="161">
        <v>0.59086729384779602</v>
      </c>
      <c r="AE438" s="161">
        <v>0.65601923501228299</v>
      </c>
      <c r="AF438" s="161">
        <v>0.46281572427444001</v>
      </c>
      <c r="AG438" s="161">
        <v>0.55485566187016999</v>
      </c>
      <c r="AH438" s="161">
        <v>0.54110358043062601</v>
      </c>
      <c r="AI438" s="161">
        <v>0.42536583503667602</v>
      </c>
      <c r="AJ438" s="161">
        <v>0.63743045369154205</v>
      </c>
      <c r="AK438" s="161">
        <v>0.61314570958342596</v>
      </c>
      <c r="AL438" s="161">
        <v>0.69002083165882899</v>
      </c>
      <c r="AM438" s="161">
        <v>0.489363526416563</v>
      </c>
      <c r="AN438" s="161">
        <v>0.58330374530729401</v>
      </c>
      <c r="AO438" s="161">
        <v>0.64146910528170198</v>
      </c>
      <c r="AP438" s="161">
        <v>0.70561073520464901</v>
      </c>
      <c r="AQ438" s="161">
        <v>0.73155871514743098</v>
      </c>
      <c r="AR438" s="161">
        <v>0.74848468710015403</v>
      </c>
      <c r="AS438" s="161">
        <v>0.34864456188709803</v>
      </c>
      <c r="AT438" s="161">
        <v>0.43305327697553497</v>
      </c>
      <c r="AU438" s="161">
        <v>0.63099146616428803</v>
      </c>
      <c r="AV438" s="161">
        <v>0.47980032448916698</v>
      </c>
      <c r="AW438" s="161">
        <v>0.37140841003374497</v>
      </c>
      <c r="AX438" s="161">
        <v>0.42885108195340099</v>
      </c>
      <c r="AY438" s="161">
        <v>0.64676467558044204</v>
      </c>
      <c r="AZ438" s="161">
        <v>0.16799144381013201</v>
      </c>
      <c r="BA438" s="161">
        <v>0.66416370132081604</v>
      </c>
      <c r="BB438" s="161">
        <v>0.640163513507788</v>
      </c>
      <c r="BC438" s="161">
        <v>0.41874724040529099</v>
      </c>
      <c r="BD438" s="161">
        <v>0.68902943077185297</v>
      </c>
      <c r="BE438" s="161">
        <v>0.40657208088538799</v>
      </c>
      <c r="BF438" s="161">
        <v>0.35196020165012398</v>
      </c>
      <c r="BG438" s="161">
        <v>0.49508240245346502</v>
      </c>
      <c r="BH438" s="161">
        <v>0.63187966847608001</v>
      </c>
      <c r="BI438" s="161">
        <v>0.48484819900190101</v>
      </c>
      <c r="BJ438" s="161">
        <v>0.51546379045266499</v>
      </c>
      <c r="BK438" s="161">
        <v>0.45844960593846901</v>
      </c>
      <c r="BL438" s="161">
        <v>0.68896769458747797</v>
      </c>
      <c r="BM438" s="161">
        <v>0.44607438148267697</v>
      </c>
      <c r="BN438" s="161">
        <v>0.59669978409369995</v>
      </c>
      <c r="BO438" s="161">
        <v>0.52908383401109005</v>
      </c>
      <c r="BP438" s="161">
        <v>0.54206832975297403</v>
      </c>
      <c r="BQ438" s="161">
        <v>0.50624414116140504</v>
      </c>
      <c r="BR438" s="161">
        <v>0.676513642463063</v>
      </c>
      <c r="BS438" s="161">
        <v>0.42463232808617002</v>
      </c>
      <c r="BT438" s="161">
        <v>0.31087186842894698</v>
      </c>
    </row>
    <row r="439" spans="1:72" hidden="1">
      <c r="A439" s="99" t="s">
        <v>283</v>
      </c>
      <c r="B439" s="99" t="s">
        <v>720</v>
      </c>
      <c r="C439" s="98" t="s">
        <v>736</v>
      </c>
      <c r="D439" s="100" t="s">
        <v>737</v>
      </c>
      <c r="E439" s="98" t="s">
        <v>725</v>
      </c>
      <c r="F439" s="98" t="s">
        <v>726</v>
      </c>
      <c r="G439" s="161">
        <v>4.5077122697126201E-2</v>
      </c>
      <c r="H439" s="161" t="s">
        <v>216</v>
      </c>
      <c r="I439" s="161">
        <v>1.85285042364715E-2</v>
      </c>
      <c r="J439" s="161">
        <v>5.0921277792258697E-3</v>
      </c>
      <c r="K439" s="161" t="s">
        <v>216</v>
      </c>
      <c r="L439" s="161" t="s">
        <v>216</v>
      </c>
      <c r="M439" s="161" t="s">
        <v>216</v>
      </c>
      <c r="N439" s="161">
        <v>1.02639296200304E-2</v>
      </c>
      <c r="O439" s="161">
        <v>6.59601808726578E-2</v>
      </c>
      <c r="P439" s="161">
        <v>7.8723599193479994E-3</v>
      </c>
      <c r="Q439" s="161">
        <v>6.0260934924332198E-3</v>
      </c>
      <c r="R439" s="161">
        <v>9.7257351998378504E-3</v>
      </c>
      <c r="S439" s="161">
        <v>8.2257183152612803E-4</v>
      </c>
      <c r="T439" s="161">
        <v>3.3160322952018401E-2</v>
      </c>
      <c r="U439" s="161" t="s">
        <v>216</v>
      </c>
      <c r="V439" s="161" t="s">
        <v>216</v>
      </c>
      <c r="W439" s="161">
        <v>2.9139814755576799E-2</v>
      </c>
      <c r="X439" s="161">
        <v>1.2719883069585099E-2</v>
      </c>
      <c r="Y439" s="161">
        <v>5.86339685640134E-2</v>
      </c>
      <c r="Z439" s="161" t="s">
        <v>216</v>
      </c>
      <c r="AA439" s="161" t="s">
        <v>216</v>
      </c>
      <c r="AB439" s="161">
        <v>9.8816029135140593E-3</v>
      </c>
      <c r="AC439" s="161" t="s">
        <v>216</v>
      </c>
      <c r="AD439" s="161" t="s">
        <v>216</v>
      </c>
      <c r="AE439" s="161">
        <v>6.05673453446102E-3</v>
      </c>
      <c r="AF439" s="161">
        <v>4.71246163322405E-2</v>
      </c>
      <c r="AG439" s="161" t="s">
        <v>216</v>
      </c>
      <c r="AH439" s="161">
        <v>4.3713498054331397E-2</v>
      </c>
      <c r="AI439" s="161">
        <v>5.6633617417611498E-2</v>
      </c>
      <c r="AJ439" s="161">
        <v>3.1343248370480801E-3</v>
      </c>
      <c r="AK439" s="161" t="s">
        <v>216</v>
      </c>
      <c r="AL439" s="161" t="s">
        <v>216</v>
      </c>
      <c r="AM439" s="161">
        <v>9.4740912577895003E-3</v>
      </c>
      <c r="AN439" s="161">
        <v>1.75213115972697E-3</v>
      </c>
      <c r="AO439" s="161" t="s">
        <v>216</v>
      </c>
      <c r="AP439" s="161">
        <v>1.1643854252171499E-2</v>
      </c>
      <c r="AQ439" s="161" t="s">
        <v>216</v>
      </c>
      <c r="AR439" s="161" t="s">
        <v>216</v>
      </c>
      <c r="AS439" s="161" t="s">
        <v>216</v>
      </c>
      <c r="AT439" s="161">
        <v>8.9945553823698593E-3</v>
      </c>
      <c r="AU439" s="161">
        <v>6.2307612255747104E-3</v>
      </c>
      <c r="AV439" s="161">
        <v>4.29558684925814E-2</v>
      </c>
      <c r="AW439" s="161">
        <v>5.4380021935948798E-2</v>
      </c>
      <c r="AX439" s="161">
        <v>4.2360059949846998E-2</v>
      </c>
      <c r="AY439" s="161" t="s">
        <v>216</v>
      </c>
      <c r="AZ439" s="161">
        <v>0.102290700953174</v>
      </c>
      <c r="BA439" s="161">
        <v>8.6955190652969905E-3</v>
      </c>
      <c r="BB439" s="161" t="s">
        <v>216</v>
      </c>
      <c r="BC439" s="161">
        <v>1.06570512117293E-2</v>
      </c>
      <c r="BD439" s="161" t="s">
        <v>216</v>
      </c>
      <c r="BE439" s="161">
        <v>9.0628397478536196E-2</v>
      </c>
      <c r="BF439" s="161">
        <v>7.9584398762091405E-2</v>
      </c>
      <c r="BG439" s="161">
        <v>3.2289893989756298E-2</v>
      </c>
      <c r="BH439" s="161" t="s">
        <v>216</v>
      </c>
      <c r="BI439" s="161">
        <v>4.3730780694169198E-2</v>
      </c>
      <c r="BJ439" s="161" t="s">
        <v>216</v>
      </c>
      <c r="BK439" s="161" t="s">
        <v>216</v>
      </c>
      <c r="BL439" s="161" t="s">
        <v>216</v>
      </c>
      <c r="BM439" s="161">
        <v>7.1528977994129703E-2</v>
      </c>
      <c r="BN439" s="161" t="s">
        <v>216</v>
      </c>
      <c r="BO439" s="161">
        <v>3.4091045690802901E-2</v>
      </c>
      <c r="BP439" s="161">
        <v>1.20780162842784E-2</v>
      </c>
      <c r="BQ439" s="161" t="s">
        <v>216</v>
      </c>
      <c r="BR439" s="161" t="s">
        <v>216</v>
      </c>
      <c r="BS439" s="161">
        <v>9.0726125568833405E-3</v>
      </c>
      <c r="BT439" s="161">
        <v>1.4489469214250501E-2</v>
      </c>
    </row>
    <row r="440" spans="1:72" hidden="1">
      <c r="A440" s="99" t="s">
        <v>283</v>
      </c>
      <c r="B440" s="99" t="s">
        <v>720</v>
      </c>
      <c r="C440" s="98" t="s">
        <v>736</v>
      </c>
      <c r="D440" s="100" t="s">
        <v>737</v>
      </c>
      <c r="E440" s="98" t="s">
        <v>738</v>
      </c>
      <c r="F440" s="98" t="s">
        <v>739</v>
      </c>
      <c r="G440" s="161">
        <v>0.25710567557669201</v>
      </c>
      <c r="H440" s="161">
        <v>0.447176770971426</v>
      </c>
      <c r="I440" s="161">
        <v>0.14265793474729499</v>
      </c>
      <c r="J440" s="161">
        <v>0.30895487520109399</v>
      </c>
      <c r="K440" s="161">
        <v>0.369248441169161</v>
      </c>
      <c r="L440" s="161">
        <v>0.48463665591501598</v>
      </c>
      <c r="M440" s="161">
        <v>0.47827998430983798</v>
      </c>
      <c r="N440" s="161">
        <v>0.17674440253804599</v>
      </c>
      <c r="O440" s="161">
        <v>0.23666406830273201</v>
      </c>
      <c r="P440" s="161">
        <v>0.57630942722945799</v>
      </c>
      <c r="Q440" s="161">
        <v>0.34820967706933498</v>
      </c>
      <c r="R440" s="161">
        <v>0.30544765697630299</v>
      </c>
      <c r="S440" s="161">
        <v>0.50998218770234005</v>
      </c>
      <c r="T440" s="161">
        <v>0.39705005610739202</v>
      </c>
      <c r="U440" s="161">
        <v>0.324963853811648</v>
      </c>
      <c r="V440" s="161">
        <v>0.301789125590947</v>
      </c>
      <c r="W440" s="161">
        <v>0.380558860332463</v>
      </c>
      <c r="X440" s="161">
        <v>0.27744859797402099</v>
      </c>
      <c r="Y440" s="161">
        <v>0.38339021636529802</v>
      </c>
      <c r="Z440" s="161">
        <v>0.169760819611703</v>
      </c>
      <c r="AA440" s="161">
        <v>0.32428710719053899</v>
      </c>
      <c r="AB440" s="161">
        <v>0.33138021819776597</v>
      </c>
      <c r="AC440" s="161">
        <v>0.25768292632975898</v>
      </c>
      <c r="AD440" s="161">
        <v>0.36063107180873399</v>
      </c>
      <c r="AE440" s="161">
        <v>0.31575979008272798</v>
      </c>
      <c r="AF440" s="161">
        <v>0.35806747639066799</v>
      </c>
      <c r="AG440" s="161">
        <v>0.29318404384472901</v>
      </c>
      <c r="AH440" s="161">
        <v>0.347623502761226</v>
      </c>
      <c r="AI440" s="161">
        <v>0.38705301567989497</v>
      </c>
      <c r="AJ440" s="161">
        <v>0.318439168867167</v>
      </c>
      <c r="AK440" s="161">
        <v>0.37076509966485899</v>
      </c>
      <c r="AL440" s="161">
        <v>0.29505429244680897</v>
      </c>
      <c r="AM440" s="161">
        <v>0.33464287936366699</v>
      </c>
      <c r="AN440" s="161">
        <v>0.37284789454069001</v>
      </c>
      <c r="AO440" s="161">
        <v>0.33409880277380699</v>
      </c>
      <c r="AP440" s="161">
        <v>0.15328300001544301</v>
      </c>
      <c r="AQ440" s="161">
        <v>0.24971118067249801</v>
      </c>
      <c r="AR440" s="161">
        <v>0.110236784103314</v>
      </c>
      <c r="AS440" s="161">
        <v>0.42399680231604497</v>
      </c>
      <c r="AT440" s="161">
        <v>0.18108373058235</v>
      </c>
      <c r="AU440" s="161">
        <v>0.32134993018194302</v>
      </c>
      <c r="AV440" s="161">
        <v>0.39059318586220998</v>
      </c>
      <c r="AW440" s="161">
        <v>0.55168136508034604</v>
      </c>
      <c r="AX440" s="161">
        <v>0.345947573678899</v>
      </c>
      <c r="AY440" s="161">
        <v>0.30883694950532498</v>
      </c>
      <c r="AZ440" s="161">
        <v>0.57629284082388599</v>
      </c>
      <c r="BA440" s="161">
        <v>0.236628488841786</v>
      </c>
      <c r="BB440" s="161">
        <v>0.31859496132374798</v>
      </c>
      <c r="BC440" s="161">
        <v>0.43011737112250098</v>
      </c>
      <c r="BD440" s="161">
        <v>0.247003348068915</v>
      </c>
      <c r="BE440" s="161">
        <v>0.37196673189823998</v>
      </c>
      <c r="BF440" s="161">
        <v>0.49489336952490298</v>
      </c>
      <c r="BG440" s="161">
        <v>0.41707432893357299</v>
      </c>
      <c r="BH440" s="161">
        <v>0.33825699184084101</v>
      </c>
      <c r="BI440" s="161">
        <v>0.35580427926654801</v>
      </c>
      <c r="BJ440" s="161">
        <v>0.31890233661723</v>
      </c>
      <c r="BK440" s="161">
        <v>0.39182141381722901</v>
      </c>
      <c r="BL440" s="161">
        <v>0.18196139006512399</v>
      </c>
      <c r="BM440" s="161">
        <v>0.45221992310725001</v>
      </c>
      <c r="BN440" s="161">
        <v>0.35061608315371301</v>
      </c>
      <c r="BO440" s="161">
        <v>0.38065593202946602</v>
      </c>
      <c r="BP440" s="161">
        <v>0.41585218722982298</v>
      </c>
      <c r="BQ440" s="161">
        <v>0.32619603277529302</v>
      </c>
      <c r="BR440" s="161">
        <v>0.30003753185871002</v>
      </c>
      <c r="BS440" s="161">
        <v>0.438905826545813</v>
      </c>
      <c r="BT440" s="161">
        <v>0.348088703326072</v>
      </c>
    </row>
    <row r="441" spans="1:72" hidden="1">
      <c r="A441" s="99" t="s">
        <v>283</v>
      </c>
      <c r="B441" s="99" t="s">
        <v>720</v>
      </c>
      <c r="C441" s="98" t="s">
        <v>736</v>
      </c>
      <c r="D441" s="100" t="s">
        <v>737</v>
      </c>
      <c r="E441" s="98" t="s">
        <v>339</v>
      </c>
      <c r="F441" s="98" t="s">
        <v>727</v>
      </c>
      <c r="G441" s="161">
        <v>0.13984893430347201</v>
      </c>
      <c r="H441" s="161">
        <v>0.181668706595707</v>
      </c>
      <c r="I441" s="161">
        <v>0.25327901927373198</v>
      </c>
      <c r="J441" s="161">
        <v>0.14649424844758999</v>
      </c>
      <c r="K441" s="161">
        <v>0.102280685003244</v>
      </c>
      <c r="L441" s="161">
        <v>3.8070268949372897E-2</v>
      </c>
      <c r="M441" s="161">
        <v>0.221614528125643</v>
      </c>
      <c r="N441" s="161">
        <v>1.6280314672015701E-2</v>
      </c>
      <c r="O441" s="161">
        <v>5.4101067876131202E-3</v>
      </c>
      <c r="P441" s="161">
        <v>0.12651523685936999</v>
      </c>
      <c r="Q441" s="161">
        <v>1.9700358604659102E-2</v>
      </c>
      <c r="R441" s="161">
        <v>4.07530763065816E-2</v>
      </c>
      <c r="S441" s="161">
        <v>0.16405520731190901</v>
      </c>
      <c r="T441" s="161">
        <v>0.158852218353423</v>
      </c>
      <c r="U441" s="161">
        <v>0.13522609299810201</v>
      </c>
      <c r="V441" s="161">
        <v>6.8964441331135107E-2</v>
      </c>
      <c r="W441" s="161">
        <v>0.104399868724028</v>
      </c>
      <c r="X441" s="161">
        <v>1.0180494126447099E-2</v>
      </c>
      <c r="Y441" s="161">
        <v>0.10990550458010299</v>
      </c>
      <c r="Z441" s="161">
        <v>0.117033852632909</v>
      </c>
      <c r="AA441" s="161">
        <v>0.18977931482938401</v>
      </c>
      <c r="AB441" s="161">
        <v>0.129951766099977</v>
      </c>
      <c r="AC441" s="161">
        <v>1.1019311839515E-2</v>
      </c>
      <c r="AD441" s="161">
        <v>4.8501634343469602E-2</v>
      </c>
      <c r="AE441" s="161">
        <v>2.2164240370527999E-2</v>
      </c>
      <c r="AF441" s="161">
        <v>0.131992183002652</v>
      </c>
      <c r="AG441" s="161">
        <v>0.15196029428510099</v>
      </c>
      <c r="AH441" s="161">
        <v>6.75594187538167E-2</v>
      </c>
      <c r="AI441" s="161">
        <v>0.13094753186581801</v>
      </c>
      <c r="AJ441" s="161">
        <v>4.0996052604242703E-2</v>
      </c>
      <c r="AK441" s="161">
        <v>1.6089190751714801E-2</v>
      </c>
      <c r="AL441" s="161">
        <v>1.4924875894362401E-2</v>
      </c>
      <c r="AM441" s="161">
        <v>0.16651950296198101</v>
      </c>
      <c r="AN441" s="161">
        <v>4.2096228992289597E-2</v>
      </c>
      <c r="AO441" s="161">
        <v>2.4432091944491301E-2</v>
      </c>
      <c r="AP441" s="161">
        <v>0.12946241052773599</v>
      </c>
      <c r="AQ441" s="161">
        <v>1.8730104180070602E-2</v>
      </c>
      <c r="AR441" s="161">
        <v>0.14127852879653199</v>
      </c>
      <c r="AS441" s="161">
        <v>0.227358635796856</v>
      </c>
      <c r="AT441" s="161">
        <v>0.37686843705974499</v>
      </c>
      <c r="AU441" s="161">
        <v>4.1427842428193702E-2</v>
      </c>
      <c r="AV441" s="161">
        <v>8.6650621156041399E-2</v>
      </c>
      <c r="AW441" s="161">
        <v>2.2530202949959801E-2</v>
      </c>
      <c r="AX441" s="161">
        <v>0.182841284417853</v>
      </c>
      <c r="AY441" s="161">
        <v>4.4398374914232999E-2</v>
      </c>
      <c r="AZ441" s="161">
        <v>0.15342501441280801</v>
      </c>
      <c r="BA441" s="161">
        <v>9.0512290772100906E-2</v>
      </c>
      <c r="BB441" s="161">
        <v>4.1241525168464001E-2</v>
      </c>
      <c r="BC441" s="161">
        <v>0.14047833726047801</v>
      </c>
      <c r="BD441" s="161">
        <v>6.3967221159232202E-2</v>
      </c>
      <c r="BE441" s="161">
        <v>0.13083278973783499</v>
      </c>
      <c r="BF441" s="161">
        <v>7.3562030062881603E-2</v>
      </c>
      <c r="BG441" s="161">
        <v>5.5553374623205698E-2</v>
      </c>
      <c r="BH441" s="161">
        <v>2.9863339683079099E-2</v>
      </c>
      <c r="BI441" s="161">
        <v>0.115616741037381</v>
      </c>
      <c r="BJ441" s="161">
        <v>0.16563387293010501</v>
      </c>
      <c r="BK441" s="161">
        <v>0.14972898024430201</v>
      </c>
      <c r="BL441" s="161">
        <v>0.12907091534739901</v>
      </c>
      <c r="BM441" s="161">
        <v>3.01767174159429E-2</v>
      </c>
      <c r="BN441" s="161">
        <v>5.2684132752587001E-2</v>
      </c>
      <c r="BO441" s="161">
        <v>5.6169188268640299E-2</v>
      </c>
      <c r="BP441" s="161">
        <v>3.0001466732924201E-2</v>
      </c>
      <c r="BQ441" s="161">
        <v>0.167559826063302</v>
      </c>
      <c r="BR441" s="161">
        <v>2.3448825678226998E-2</v>
      </c>
      <c r="BS441" s="161">
        <v>0.12738923281113401</v>
      </c>
      <c r="BT441" s="161">
        <v>0.32654995903072997</v>
      </c>
    </row>
    <row r="442" spans="1:72" hidden="1">
      <c r="A442" s="99" t="s">
        <v>283</v>
      </c>
      <c r="B442" s="99" t="s">
        <v>720</v>
      </c>
      <c r="C442" s="98" t="s">
        <v>740</v>
      </c>
      <c r="D442" s="100" t="s">
        <v>741</v>
      </c>
      <c r="E442" s="98" t="s">
        <v>723</v>
      </c>
      <c r="F442" s="98" t="s">
        <v>724</v>
      </c>
      <c r="G442" s="161">
        <v>0.50523977890373895</v>
      </c>
      <c r="H442" s="161">
        <v>0.402717764507176</v>
      </c>
      <c r="I442" s="161">
        <v>0.50093758915166697</v>
      </c>
      <c r="J442" s="161">
        <v>0.45706901044284798</v>
      </c>
      <c r="K442" s="161">
        <v>0.49084153863629498</v>
      </c>
      <c r="L442" s="161">
        <v>0.499069899967577</v>
      </c>
      <c r="M442" s="161">
        <v>0.415232618811822</v>
      </c>
      <c r="N442" s="161">
        <v>0.62003677327293305</v>
      </c>
      <c r="O442" s="161">
        <v>0.66901545877745305</v>
      </c>
      <c r="P442" s="161">
        <v>0.34493759122246598</v>
      </c>
      <c r="Q442" s="161">
        <v>0.64409873535620898</v>
      </c>
      <c r="R442" s="161">
        <v>0.56255960555075402</v>
      </c>
      <c r="S442" s="161">
        <v>0.35756564818741898</v>
      </c>
      <c r="T442" s="161">
        <v>0.31456448339286402</v>
      </c>
      <c r="U442" s="161">
        <v>0.55518263304808702</v>
      </c>
      <c r="V442" s="161">
        <v>0.49447322754613399</v>
      </c>
      <c r="W442" s="161">
        <v>0.35044180209393</v>
      </c>
      <c r="X442" s="161">
        <v>0.63375082987502696</v>
      </c>
      <c r="Y442" s="161">
        <v>0.51921855468328404</v>
      </c>
      <c r="Z442" s="161">
        <v>0.63065602531545095</v>
      </c>
      <c r="AA442" s="161">
        <v>0.28172268794244099</v>
      </c>
      <c r="AB442" s="161">
        <v>0.36618158643270898</v>
      </c>
      <c r="AC442" s="161">
        <v>0.52165699335042404</v>
      </c>
      <c r="AD442" s="161">
        <v>0.56475761423676996</v>
      </c>
      <c r="AE442" s="161">
        <v>0.51858822191746701</v>
      </c>
      <c r="AF442" s="161">
        <v>0.45233886815485802</v>
      </c>
      <c r="AG442" s="161">
        <v>0.35379950595967502</v>
      </c>
      <c r="AH442" s="161">
        <v>0.55453015740328904</v>
      </c>
      <c r="AI442" s="161">
        <v>0.33102012234327499</v>
      </c>
      <c r="AJ442" s="161">
        <v>0.53671150766681897</v>
      </c>
      <c r="AK442" s="161">
        <v>0.55266611672812604</v>
      </c>
      <c r="AL442" s="161">
        <v>0.52946865325952797</v>
      </c>
      <c r="AM442" s="161">
        <v>0.36647770487963199</v>
      </c>
      <c r="AN442" s="161">
        <v>0.47421654026614501</v>
      </c>
      <c r="AO442" s="161">
        <v>0.477581979941054</v>
      </c>
      <c r="AP442" s="161">
        <v>0.73062992388750903</v>
      </c>
      <c r="AQ442" s="161">
        <v>0.53393342403806299</v>
      </c>
      <c r="AR442" s="161">
        <v>0.66009121718402997</v>
      </c>
      <c r="AS442" s="161">
        <v>0.38263659007959</v>
      </c>
      <c r="AT442" s="161">
        <v>0.76306672391212305</v>
      </c>
      <c r="AU442" s="161">
        <v>0.65590234667242497</v>
      </c>
      <c r="AV442" s="161">
        <v>0.47751743595372997</v>
      </c>
      <c r="AW442" s="161">
        <v>0.38383705940306001</v>
      </c>
      <c r="AX442" s="161">
        <v>0.23167130362325999</v>
      </c>
      <c r="AY442" s="161">
        <v>0.53516036146411405</v>
      </c>
      <c r="AZ442" s="161">
        <v>0.305575351350797</v>
      </c>
      <c r="BA442" s="161">
        <v>0.62430191236010002</v>
      </c>
      <c r="BB442" s="161">
        <v>0.60760199397224801</v>
      </c>
      <c r="BC442" s="161">
        <v>0.48938609373882402</v>
      </c>
      <c r="BD442" s="161">
        <v>0.53902741554580702</v>
      </c>
      <c r="BE442" s="161">
        <v>0.43031637312168902</v>
      </c>
      <c r="BF442" s="161">
        <v>0.37558408506490898</v>
      </c>
      <c r="BG442" s="161">
        <v>0.54613720839399504</v>
      </c>
      <c r="BH442" s="161">
        <v>0.60100947536014404</v>
      </c>
      <c r="BI442" s="161">
        <v>0.44729715349179699</v>
      </c>
      <c r="BJ442" s="161">
        <v>0.35126343765465801</v>
      </c>
      <c r="BK442" s="161">
        <v>0.485417451112933</v>
      </c>
      <c r="BL442" s="161">
        <v>0.57980941278461895</v>
      </c>
      <c r="BM442" s="161">
        <v>0.390285253131961</v>
      </c>
      <c r="BN442" s="161">
        <v>0.51267129085851304</v>
      </c>
      <c r="BO442" s="161">
        <v>0.56604258780868799</v>
      </c>
      <c r="BP442" s="161">
        <v>0.49345938053210298</v>
      </c>
      <c r="BQ442" s="161">
        <v>0.390516201651812</v>
      </c>
      <c r="BR442" s="161">
        <v>0.64599712104037299</v>
      </c>
      <c r="BS442" s="161">
        <v>0.39179308565487397</v>
      </c>
      <c r="BT442" s="161">
        <v>0.22170586119171001</v>
      </c>
    </row>
    <row r="443" spans="1:72" hidden="1">
      <c r="A443" s="99" t="s">
        <v>283</v>
      </c>
      <c r="B443" s="99" t="s">
        <v>720</v>
      </c>
      <c r="C443" s="98" t="s">
        <v>740</v>
      </c>
      <c r="D443" s="100" t="s">
        <v>741</v>
      </c>
      <c r="E443" s="98" t="s">
        <v>725</v>
      </c>
      <c r="F443" s="98" t="s">
        <v>726</v>
      </c>
      <c r="G443" s="161">
        <v>1.11182299453822E-2</v>
      </c>
      <c r="H443" s="161">
        <v>8.9074671068801396E-4</v>
      </c>
      <c r="I443" s="161">
        <v>5.1712644935527404E-3</v>
      </c>
      <c r="J443" s="161" t="s">
        <v>216</v>
      </c>
      <c r="K443" s="161">
        <v>7.7617694806792802E-3</v>
      </c>
      <c r="L443" s="161" t="s">
        <v>216</v>
      </c>
      <c r="M443" s="161">
        <v>4.7953384717500298E-4</v>
      </c>
      <c r="N443" s="161" t="s">
        <v>216</v>
      </c>
      <c r="O443" s="161">
        <v>3.4252888953904E-2</v>
      </c>
      <c r="P443" s="161" t="s">
        <v>216</v>
      </c>
      <c r="Q443" s="161">
        <v>5.9759142857798604E-3</v>
      </c>
      <c r="R443" s="161">
        <v>1.32237962536746E-2</v>
      </c>
      <c r="S443" s="161">
        <v>4.83265369749376E-4</v>
      </c>
      <c r="T443" s="161">
        <v>1.16782006913859E-2</v>
      </c>
      <c r="U443" s="161" t="s">
        <v>216</v>
      </c>
      <c r="V443" s="161" t="s">
        <v>216</v>
      </c>
      <c r="W443" s="161">
        <v>3.9660183977949098E-2</v>
      </c>
      <c r="X443" s="161">
        <v>1.2719883069585099E-2</v>
      </c>
      <c r="Y443" s="161">
        <v>3.4846585081884103E-2</v>
      </c>
      <c r="Z443" s="161" t="s">
        <v>216</v>
      </c>
      <c r="AA443" s="161">
        <v>1.61944308757219E-2</v>
      </c>
      <c r="AB443" s="161">
        <v>1.9763205827028101E-2</v>
      </c>
      <c r="AC443" s="161" t="s">
        <v>216</v>
      </c>
      <c r="AD443" s="161">
        <v>4.6013014830999302E-2</v>
      </c>
      <c r="AE443" s="161">
        <v>6.05673453446102E-3</v>
      </c>
      <c r="AF443" s="161">
        <v>1.6710091737596199E-2</v>
      </c>
      <c r="AG443" s="161">
        <v>2.98225183514449E-3</v>
      </c>
      <c r="AH443" s="161">
        <v>3.9127707284278099E-2</v>
      </c>
      <c r="AI443" s="161">
        <v>3.4527384791493899E-2</v>
      </c>
      <c r="AJ443" s="161">
        <v>3.1343248370480801E-3</v>
      </c>
      <c r="AK443" s="161" t="s">
        <v>216</v>
      </c>
      <c r="AL443" s="161" t="s">
        <v>216</v>
      </c>
      <c r="AM443" s="161" t="s">
        <v>216</v>
      </c>
      <c r="AN443" s="161" t="s">
        <v>216</v>
      </c>
      <c r="AO443" s="161" t="s">
        <v>216</v>
      </c>
      <c r="AP443" s="161">
        <v>5.88142634248445E-3</v>
      </c>
      <c r="AQ443" s="161" t="s">
        <v>216</v>
      </c>
      <c r="AR443" s="161">
        <v>3.8095158905430801E-3</v>
      </c>
      <c r="AS443" s="161">
        <v>6.0671608065592303E-3</v>
      </c>
      <c r="AT443" s="161">
        <v>2.3253895681863001E-5</v>
      </c>
      <c r="AU443" s="161">
        <v>3.4400916564878599E-3</v>
      </c>
      <c r="AV443" s="161">
        <v>3.8650208711253797E-2</v>
      </c>
      <c r="AW443" s="161">
        <v>6.1053191118373498E-2</v>
      </c>
      <c r="AX443" s="161">
        <v>0.10574061571674399</v>
      </c>
      <c r="AY443" s="161" t="s">
        <v>216</v>
      </c>
      <c r="AZ443" s="161">
        <v>0.112095510744242</v>
      </c>
      <c r="BA443" s="161" t="s">
        <v>216</v>
      </c>
      <c r="BB443" s="161">
        <v>1.47483706236896E-2</v>
      </c>
      <c r="BC443" s="161">
        <v>5.8548137829799504E-3</v>
      </c>
      <c r="BD443" s="161" t="s">
        <v>216</v>
      </c>
      <c r="BE443" s="161">
        <v>0.100375081539021</v>
      </c>
      <c r="BF443" s="161">
        <v>0.123473287634934</v>
      </c>
      <c r="BG443" s="161">
        <v>8.9037576985480593E-2</v>
      </c>
      <c r="BH443" s="161">
        <v>1.15403785871273E-2</v>
      </c>
      <c r="BI443" s="161">
        <v>2.9512046766229899E-2</v>
      </c>
      <c r="BJ443" s="161">
        <v>1.5311508203118799E-2</v>
      </c>
      <c r="BK443" s="161" t="s">
        <v>216</v>
      </c>
      <c r="BL443" s="161" t="s">
        <v>216</v>
      </c>
      <c r="BM443" s="161">
        <v>6.8020833066113496E-3</v>
      </c>
      <c r="BN443" s="161" t="s">
        <v>216</v>
      </c>
      <c r="BO443" s="161">
        <v>6.65147312704404E-2</v>
      </c>
      <c r="BP443" s="161" t="s">
        <v>216</v>
      </c>
      <c r="BQ443" s="161">
        <v>2.60531407396206E-2</v>
      </c>
      <c r="BR443" s="161">
        <v>3.4689284860962698E-2</v>
      </c>
      <c r="BS443" s="161">
        <v>9.0726125568833405E-3</v>
      </c>
      <c r="BT443" s="161">
        <v>2.9428245198749901E-2</v>
      </c>
    </row>
    <row r="444" spans="1:72" hidden="1">
      <c r="A444" s="99" t="s">
        <v>283</v>
      </c>
      <c r="B444" s="99" t="s">
        <v>720</v>
      </c>
      <c r="C444" s="98" t="s">
        <v>740</v>
      </c>
      <c r="D444" s="100" t="s">
        <v>741</v>
      </c>
      <c r="E444" s="98" t="s">
        <v>738</v>
      </c>
      <c r="F444" s="98" t="s">
        <v>739</v>
      </c>
      <c r="G444" s="161">
        <v>0.28761072896922801</v>
      </c>
      <c r="H444" s="161">
        <v>0.53631268143567701</v>
      </c>
      <c r="I444" s="161">
        <v>0.386109308177502</v>
      </c>
      <c r="J444" s="161">
        <v>0.354067626374443</v>
      </c>
      <c r="K444" s="161">
        <v>0.455434841233611</v>
      </c>
      <c r="L444" s="161">
        <v>0.47788533206795702</v>
      </c>
      <c r="M444" s="161">
        <v>0.55634479750365295</v>
      </c>
      <c r="N444" s="161">
        <v>0.323115952140685</v>
      </c>
      <c r="O444" s="161">
        <v>0.28626410432685601</v>
      </c>
      <c r="P444" s="161">
        <v>0.543639745398382</v>
      </c>
      <c r="Q444" s="161">
        <v>0.33020413939160298</v>
      </c>
      <c r="R444" s="161">
        <v>0.299231229933135</v>
      </c>
      <c r="S444" s="161">
        <v>0.60367902181041899</v>
      </c>
      <c r="T444" s="161">
        <v>0.60870234420355596</v>
      </c>
      <c r="U444" s="161">
        <v>0.36735182489757401</v>
      </c>
      <c r="V444" s="161">
        <v>0.42381247857565302</v>
      </c>
      <c r="W444" s="161">
        <v>0.59997686178222998</v>
      </c>
      <c r="X444" s="161">
        <v>0.25481852178261399</v>
      </c>
      <c r="Y444" s="161">
        <v>0.38962541245832599</v>
      </c>
      <c r="Z444" s="161">
        <v>0.27678613488506099</v>
      </c>
      <c r="AA444" s="161">
        <v>0.68561876744619099</v>
      </c>
      <c r="AB444" s="161">
        <v>0.49981815887006997</v>
      </c>
      <c r="AC444" s="161">
        <v>0.22774984076214599</v>
      </c>
      <c r="AD444" s="161">
        <v>0.34829007799246098</v>
      </c>
      <c r="AE444" s="161">
        <v>0.26090364568291902</v>
      </c>
      <c r="AF444" s="161">
        <v>0.31484564725574199</v>
      </c>
      <c r="AG444" s="161">
        <v>0.44140191098665199</v>
      </c>
      <c r="AH444" s="161">
        <v>0.31063794891297097</v>
      </c>
      <c r="AI444" s="161">
        <v>0.35092648257099102</v>
      </c>
      <c r="AJ444" s="161">
        <v>0.43680950198909901</v>
      </c>
      <c r="AK444" s="161">
        <v>0.43076536658030601</v>
      </c>
      <c r="AL444" s="161">
        <v>0.31902742727599698</v>
      </c>
      <c r="AM444" s="161">
        <v>0.57018905662660202</v>
      </c>
      <c r="AN444" s="161">
        <v>0.35075405247999603</v>
      </c>
      <c r="AO444" s="161">
        <v>0.44631694045761</v>
      </c>
      <c r="AP444" s="161">
        <v>0.15523461409502701</v>
      </c>
      <c r="AQ444" s="161">
        <v>0.34353368070367002</v>
      </c>
      <c r="AR444" s="161">
        <v>0.26327793297334601</v>
      </c>
      <c r="AS444" s="161">
        <v>0.606271116345239</v>
      </c>
      <c r="AT444" s="161">
        <v>0.17207043972243999</v>
      </c>
      <c r="AU444" s="161">
        <v>0.30102396371435902</v>
      </c>
      <c r="AV444" s="161">
        <v>0.43751571594406502</v>
      </c>
      <c r="AW444" s="161">
        <v>0.47742077468925598</v>
      </c>
      <c r="AX444" s="161">
        <v>0.51610320361465201</v>
      </c>
      <c r="AY444" s="161">
        <v>0.26827888576904102</v>
      </c>
      <c r="AZ444" s="161">
        <v>0.49752686833388199</v>
      </c>
      <c r="BA444" s="161">
        <v>0.28101268799470402</v>
      </c>
      <c r="BB444" s="161">
        <v>0.29742347451756801</v>
      </c>
      <c r="BC444" s="161">
        <v>0.34183528852240302</v>
      </c>
      <c r="BD444" s="161">
        <v>0.35048001550435498</v>
      </c>
      <c r="BE444" s="161">
        <v>0.39524353120601502</v>
      </c>
      <c r="BF444" s="161">
        <v>0.46316809226890499</v>
      </c>
      <c r="BG444" s="161">
        <v>0.33454823671613598</v>
      </c>
      <c r="BH444" s="161">
        <v>0.31589280170899497</v>
      </c>
      <c r="BI444" s="161">
        <v>0.32849762804475202</v>
      </c>
      <c r="BJ444" s="161">
        <v>0.53176340028546298</v>
      </c>
      <c r="BK444" s="161">
        <v>0.49163041905204902</v>
      </c>
      <c r="BL444" s="161">
        <v>0.117963412502198</v>
      </c>
      <c r="BM444" s="161">
        <v>0.50229270095182399</v>
      </c>
      <c r="BN444" s="161">
        <v>0.33846015160024501</v>
      </c>
      <c r="BO444" s="161">
        <v>0.32741913807842898</v>
      </c>
      <c r="BP444" s="161">
        <v>0.35252188762424203</v>
      </c>
      <c r="BQ444" s="161">
        <v>0.52578200307257095</v>
      </c>
      <c r="BR444" s="161">
        <v>0.18170815878808799</v>
      </c>
      <c r="BS444" s="161">
        <v>0.42181308257248201</v>
      </c>
      <c r="BT444" s="161">
        <v>0.538910077383566</v>
      </c>
    </row>
    <row r="445" spans="1:72" hidden="1">
      <c r="A445" s="99" t="s">
        <v>283</v>
      </c>
      <c r="B445" s="99" t="s">
        <v>720</v>
      </c>
      <c r="C445" s="98" t="s">
        <v>740</v>
      </c>
      <c r="D445" s="100" t="s">
        <v>741</v>
      </c>
      <c r="E445" s="98" t="s">
        <v>339</v>
      </c>
      <c r="F445" s="98" t="s">
        <v>727</v>
      </c>
      <c r="G445" s="161">
        <v>0.19603126218165101</v>
      </c>
      <c r="H445" s="161">
        <v>6.0078807346459401E-2</v>
      </c>
      <c r="I445" s="161">
        <v>0.107781838177279</v>
      </c>
      <c r="J445" s="161">
        <v>0.18886336318270899</v>
      </c>
      <c r="K445" s="161">
        <v>4.5961850649414597E-2</v>
      </c>
      <c r="L445" s="161">
        <v>2.30447679644659E-2</v>
      </c>
      <c r="M445" s="161">
        <v>2.79430498373506E-2</v>
      </c>
      <c r="N445" s="161">
        <v>5.6847274586382099E-2</v>
      </c>
      <c r="O445" s="161">
        <v>1.04675479417868E-2</v>
      </c>
      <c r="P445" s="161">
        <v>0.11142266337915201</v>
      </c>
      <c r="Q445" s="161">
        <v>1.9721210966407301E-2</v>
      </c>
      <c r="R445" s="161">
        <v>0.124985368262437</v>
      </c>
      <c r="S445" s="161">
        <v>3.8272064632412998E-2</v>
      </c>
      <c r="T445" s="161">
        <v>6.5054971712194307E-2</v>
      </c>
      <c r="U445" s="161">
        <v>7.7465542054338504E-2</v>
      </c>
      <c r="V445" s="161">
        <v>8.1714293878212996E-2</v>
      </c>
      <c r="W445" s="161">
        <v>9.9211521458909407E-3</v>
      </c>
      <c r="X445" s="161">
        <v>9.8710765272773296E-2</v>
      </c>
      <c r="Y445" s="161">
        <v>5.6309447776505497E-2</v>
      </c>
      <c r="Z445" s="161">
        <v>9.2557839799487396E-2</v>
      </c>
      <c r="AA445" s="161">
        <v>1.6464113735645498E-2</v>
      </c>
      <c r="AB445" s="161">
        <v>0.11423704887019299</v>
      </c>
      <c r="AC445" s="161">
        <v>0.25059316588743102</v>
      </c>
      <c r="AD445" s="161">
        <v>4.0939292939769598E-2</v>
      </c>
      <c r="AE445" s="161">
        <v>0.21445139786515299</v>
      </c>
      <c r="AF445" s="161">
        <v>0.216105392851804</v>
      </c>
      <c r="AG445" s="161">
        <v>0.20181633121852799</v>
      </c>
      <c r="AH445" s="161">
        <v>9.5704186399462501E-2</v>
      </c>
      <c r="AI445" s="161">
        <v>0.28352601029424102</v>
      </c>
      <c r="AJ445" s="161">
        <v>2.3344665507034599E-2</v>
      </c>
      <c r="AK445" s="161">
        <v>1.65685166915682E-2</v>
      </c>
      <c r="AL445" s="161">
        <v>0.151503919464476</v>
      </c>
      <c r="AM445" s="161">
        <v>6.3333238493766403E-2</v>
      </c>
      <c r="AN445" s="161">
        <v>0.17502940725385899</v>
      </c>
      <c r="AO445" s="161">
        <v>7.6101079601336594E-2</v>
      </c>
      <c r="AP445" s="161">
        <v>0.108254035674979</v>
      </c>
      <c r="AQ445" s="161">
        <v>0.12253289525826699</v>
      </c>
      <c r="AR445" s="161">
        <v>7.2821333952081305E-2</v>
      </c>
      <c r="AS445" s="161">
        <v>5.0251327686118502E-3</v>
      </c>
      <c r="AT445" s="161">
        <v>6.48395824697552E-2</v>
      </c>
      <c r="AU445" s="161">
        <v>3.9633597956728703E-2</v>
      </c>
      <c r="AV445" s="161">
        <v>4.6316639390950702E-2</v>
      </c>
      <c r="AW445" s="161">
        <v>7.7688974789310597E-2</v>
      </c>
      <c r="AX445" s="161">
        <v>0.14648487704534399</v>
      </c>
      <c r="AY445" s="161">
        <v>0.19656075276684501</v>
      </c>
      <c r="AZ445" s="161">
        <v>8.4802269571079697E-2</v>
      </c>
      <c r="BA445" s="161">
        <v>9.4685399645195498E-2</v>
      </c>
      <c r="BB445" s="161">
        <v>8.0226160886493994E-2</v>
      </c>
      <c r="BC445" s="161">
        <v>0.16292380395579401</v>
      </c>
      <c r="BD445" s="161">
        <v>0.110492568949838</v>
      </c>
      <c r="BE445" s="161">
        <v>7.4065014133275694E-2</v>
      </c>
      <c r="BF445" s="161">
        <v>3.7774535031251499E-2</v>
      </c>
      <c r="BG445" s="161">
        <v>3.0276977904387999E-2</v>
      </c>
      <c r="BH445" s="161">
        <v>7.1557344343733495E-2</v>
      </c>
      <c r="BI445" s="161">
        <v>0.194693171697221</v>
      </c>
      <c r="BJ445" s="161">
        <v>0.10166165385676</v>
      </c>
      <c r="BK445" s="161">
        <v>2.29521298350178E-2</v>
      </c>
      <c r="BL445" s="161">
        <v>0.302227174713183</v>
      </c>
      <c r="BM445" s="161">
        <v>0.100619962609604</v>
      </c>
      <c r="BN445" s="161">
        <v>0.14886855754124201</v>
      </c>
      <c r="BO445" s="161">
        <v>4.00235428424425E-2</v>
      </c>
      <c r="BP445" s="161">
        <v>0.154018731843655</v>
      </c>
      <c r="BQ445" s="161">
        <v>5.7648654535995998E-2</v>
      </c>
      <c r="BR445" s="161">
        <v>0.13760543531057601</v>
      </c>
      <c r="BS445" s="161">
        <v>0.17732121921576</v>
      </c>
      <c r="BT445" s="161">
        <v>0.20995581622597401</v>
      </c>
    </row>
    <row r="446" spans="1:72" hidden="1">
      <c r="A446" s="99" t="s">
        <v>283</v>
      </c>
      <c r="B446" s="99" t="s">
        <v>720</v>
      </c>
      <c r="C446" s="98" t="s">
        <v>742</v>
      </c>
      <c r="D446" s="100" t="s">
        <v>743</v>
      </c>
      <c r="E446" s="98" t="s">
        <v>723</v>
      </c>
      <c r="F446" s="98" t="s">
        <v>724</v>
      </c>
      <c r="G446" s="161">
        <v>0.94901105760544502</v>
      </c>
      <c r="H446" s="161">
        <v>0.94495318431459296</v>
      </c>
      <c r="I446" s="161">
        <v>0.93214507791291801</v>
      </c>
      <c r="J446" s="161">
        <v>1</v>
      </c>
      <c r="K446" s="161">
        <v>0.971510116043792</v>
      </c>
      <c r="L446" s="161">
        <v>1</v>
      </c>
      <c r="M446" s="161">
        <v>0.99715449037984105</v>
      </c>
      <c r="N446" s="161">
        <v>0.96920821113990896</v>
      </c>
      <c r="O446" s="161">
        <v>0.99172104059983401</v>
      </c>
      <c r="P446" s="161">
        <v>0.84184639213650903</v>
      </c>
      <c r="Q446" s="161">
        <v>0.98465603355484799</v>
      </c>
      <c r="R446" s="161">
        <v>0.97122389332803905</v>
      </c>
      <c r="S446" s="161">
        <v>0.84086612265959604</v>
      </c>
      <c r="T446" s="161">
        <v>0.95439968515326001</v>
      </c>
      <c r="U446" s="161">
        <v>0.99442672789678299</v>
      </c>
      <c r="V446" s="161">
        <v>0.92892322829381402</v>
      </c>
      <c r="W446" s="161">
        <v>0.95355101285574395</v>
      </c>
      <c r="X446" s="161">
        <v>0.97402440104044097</v>
      </c>
      <c r="Y446" s="161">
        <v>0.92846307211041001</v>
      </c>
      <c r="Z446" s="161">
        <v>0.99023698857292297</v>
      </c>
      <c r="AA446" s="161">
        <v>0.92126575226210505</v>
      </c>
      <c r="AB446" s="161">
        <v>0.91298973625632596</v>
      </c>
      <c r="AC446" s="161">
        <v>0.89244885277844899</v>
      </c>
      <c r="AD446" s="161">
        <v>0.935631950558235</v>
      </c>
      <c r="AE446" s="161">
        <v>0.98634245370417095</v>
      </c>
      <c r="AF446" s="161">
        <v>0.91413628230725896</v>
      </c>
      <c r="AG446" s="161">
        <v>0.98149234700228105</v>
      </c>
      <c r="AH446" s="161">
        <v>0.84637548196553603</v>
      </c>
      <c r="AI446" s="161">
        <v>0.93813221320528495</v>
      </c>
      <c r="AJ446" s="161">
        <v>0.95622514272910697</v>
      </c>
      <c r="AK446" s="161">
        <v>0.99676583280420294</v>
      </c>
      <c r="AL446" s="161">
        <v>0.91721505961656702</v>
      </c>
      <c r="AM446" s="161">
        <v>0.99185422198360396</v>
      </c>
      <c r="AN446" s="161">
        <v>0.91701768457736299</v>
      </c>
      <c r="AO446" s="161">
        <v>0.93768826984792897</v>
      </c>
      <c r="AP446" s="161">
        <v>0.87691786163133101</v>
      </c>
      <c r="AQ446" s="161">
        <v>0.98602858666505899</v>
      </c>
      <c r="AR446" s="161">
        <v>1</v>
      </c>
      <c r="AS446" s="161">
        <v>0.96839077500467297</v>
      </c>
      <c r="AT446" s="161">
        <v>0.95239823777862798</v>
      </c>
      <c r="AU446" s="161">
        <v>0.96121248284424898</v>
      </c>
      <c r="AV446" s="161">
        <v>0.93193175038438603</v>
      </c>
      <c r="AW446" s="161">
        <v>1</v>
      </c>
      <c r="AX446" s="161">
        <v>0.88110769439833903</v>
      </c>
      <c r="AY446" s="161">
        <v>0.86260307131430303</v>
      </c>
      <c r="AZ446" s="161">
        <v>0.76120941479829796</v>
      </c>
      <c r="BA446" s="161">
        <v>0.89851762252149603</v>
      </c>
      <c r="BB446" s="161">
        <v>0.95211218936433095</v>
      </c>
      <c r="BC446" s="161">
        <v>0.93523725450461503</v>
      </c>
      <c r="BD446" s="161">
        <v>0.89629259782777304</v>
      </c>
      <c r="BE446" s="161">
        <v>0.886600347902613</v>
      </c>
      <c r="BF446" s="161">
        <v>0.95003654971462503</v>
      </c>
      <c r="BG446" s="161">
        <v>0.96513497952040594</v>
      </c>
      <c r="BH446" s="161">
        <v>0.95902535679642598</v>
      </c>
      <c r="BI446" s="161">
        <v>0.96551613466253805</v>
      </c>
      <c r="BJ446" s="161">
        <v>0.85434928955945899</v>
      </c>
      <c r="BK446" s="161">
        <v>0.980969589553632</v>
      </c>
      <c r="BL446" s="161">
        <v>0.88082769447959997</v>
      </c>
      <c r="BM446" s="161">
        <v>0.94398244689461697</v>
      </c>
      <c r="BN446" s="161">
        <v>0.94817685007925201</v>
      </c>
      <c r="BO446" s="161">
        <v>0.97673899172494405</v>
      </c>
      <c r="BP446" s="161">
        <v>0.93077217913135302</v>
      </c>
      <c r="BQ446" s="161">
        <v>0.88618923073000999</v>
      </c>
      <c r="BR446" s="161">
        <v>0.97705286664055002</v>
      </c>
      <c r="BS446" s="161">
        <v>0.97735418754860004</v>
      </c>
      <c r="BT446" s="161">
        <v>0.93056738019670804</v>
      </c>
    </row>
    <row r="447" spans="1:72" hidden="1">
      <c r="A447" s="99" t="s">
        <v>283</v>
      </c>
      <c r="B447" s="99" t="s">
        <v>720</v>
      </c>
      <c r="C447" s="98" t="s">
        <v>742</v>
      </c>
      <c r="D447" s="100" t="s">
        <v>743</v>
      </c>
      <c r="E447" s="98" t="s">
        <v>725</v>
      </c>
      <c r="F447" s="98" t="s">
        <v>726</v>
      </c>
      <c r="G447" s="161" t="s">
        <v>216</v>
      </c>
      <c r="H447" s="161" t="s">
        <v>216</v>
      </c>
      <c r="I447" s="161" t="s">
        <v>216</v>
      </c>
      <c r="J447" s="161" t="s">
        <v>216</v>
      </c>
      <c r="K447" s="161" t="s">
        <v>216</v>
      </c>
      <c r="L447" s="161" t="s">
        <v>216</v>
      </c>
      <c r="M447" s="161">
        <v>2.20719043867583E-3</v>
      </c>
      <c r="N447" s="161" t="s">
        <v>216</v>
      </c>
      <c r="O447" s="161">
        <v>8.2789594001660208E-3</v>
      </c>
      <c r="P447" s="161">
        <v>1.22439227279963E-3</v>
      </c>
      <c r="Q447" s="161">
        <v>6.4214522085286902E-3</v>
      </c>
      <c r="R447" s="161">
        <v>1.8188303458715499E-3</v>
      </c>
      <c r="S447" s="161">
        <v>0.13888419834318799</v>
      </c>
      <c r="T447" s="161">
        <v>1.16782006913859E-2</v>
      </c>
      <c r="U447" s="161" t="s">
        <v>216</v>
      </c>
      <c r="V447" s="161" t="s">
        <v>216</v>
      </c>
      <c r="W447" s="161">
        <v>9.9211521458909407E-3</v>
      </c>
      <c r="X447" s="161" t="s">
        <v>216</v>
      </c>
      <c r="Y447" s="161">
        <v>4.1011872189978503E-2</v>
      </c>
      <c r="Z447" s="161" t="s">
        <v>216</v>
      </c>
      <c r="AA447" s="161" t="s">
        <v>216</v>
      </c>
      <c r="AB447" s="161">
        <v>1.55412438220163E-2</v>
      </c>
      <c r="AC447" s="161">
        <v>6.7422073396061599E-2</v>
      </c>
      <c r="AD447" s="161">
        <v>4.4239554763594001E-2</v>
      </c>
      <c r="AE447" s="161" t="s">
        <v>216</v>
      </c>
      <c r="AF447" s="161">
        <v>3.4720847382178503E-2</v>
      </c>
      <c r="AG447" s="161" t="s">
        <v>216</v>
      </c>
      <c r="AH447" s="161">
        <v>7.7258327451759007E-2</v>
      </c>
      <c r="AI447" s="161">
        <v>6.0683642560685896E-3</v>
      </c>
      <c r="AJ447" s="161">
        <v>5.5798773460397997E-3</v>
      </c>
      <c r="AK447" s="161" t="s">
        <v>216</v>
      </c>
      <c r="AL447" s="161">
        <v>2.5930967149836701E-2</v>
      </c>
      <c r="AM447" s="161" t="s">
        <v>216</v>
      </c>
      <c r="AN447" s="161">
        <v>6.0027110278619997E-2</v>
      </c>
      <c r="AO447" s="161">
        <v>5.2756845315462E-2</v>
      </c>
      <c r="AP447" s="161" t="s">
        <v>216</v>
      </c>
      <c r="AQ447" s="161" t="s">
        <v>216</v>
      </c>
      <c r="AR447" s="161" t="s">
        <v>216</v>
      </c>
      <c r="AS447" s="161">
        <v>9.3519615390093899E-4</v>
      </c>
      <c r="AT447" s="161" t="s">
        <v>216</v>
      </c>
      <c r="AU447" s="161">
        <v>2.44866524379615E-3</v>
      </c>
      <c r="AV447" s="161">
        <v>3.5758926161657698E-2</v>
      </c>
      <c r="AW447" s="161" t="s">
        <v>216</v>
      </c>
      <c r="AX447" s="161">
        <v>6.3403058758031094E-2</v>
      </c>
      <c r="AY447" s="161">
        <v>0.111366653172752</v>
      </c>
      <c r="AZ447" s="161">
        <v>0.22797445933643901</v>
      </c>
      <c r="BA447" s="161" t="s">
        <v>216</v>
      </c>
      <c r="BB447" s="161" t="s">
        <v>216</v>
      </c>
      <c r="BC447" s="161">
        <v>4.6482416270404101E-2</v>
      </c>
      <c r="BD447" s="161" t="s">
        <v>216</v>
      </c>
      <c r="BE447" s="161">
        <v>6.5128288757074895E-2</v>
      </c>
      <c r="BF447" s="161">
        <v>1.06359649122617E-2</v>
      </c>
      <c r="BG447" s="161">
        <v>3.3018437900392501E-2</v>
      </c>
      <c r="BH447" s="161">
        <v>2.0511564735348101E-2</v>
      </c>
      <c r="BI447" s="161">
        <v>8.6635079068696098E-3</v>
      </c>
      <c r="BJ447" s="161">
        <v>6.3024395867380706E-2</v>
      </c>
      <c r="BK447" s="161">
        <v>1.38554332145206E-2</v>
      </c>
      <c r="BL447" s="161" t="s">
        <v>216</v>
      </c>
      <c r="BM447" s="161">
        <v>3.5172357380493097E-2</v>
      </c>
      <c r="BN447" s="161" t="s">
        <v>216</v>
      </c>
      <c r="BO447" s="161">
        <v>1.16305041375278E-2</v>
      </c>
      <c r="BP447" s="161">
        <v>5.26211175731447E-2</v>
      </c>
      <c r="BQ447" s="161">
        <v>5.6340813993111097E-2</v>
      </c>
      <c r="BR447" s="161" t="s">
        <v>216</v>
      </c>
      <c r="BS447" s="161" t="s">
        <v>216</v>
      </c>
      <c r="BT447" s="161">
        <v>2.6945000587166101E-2</v>
      </c>
    </row>
    <row r="448" spans="1:72" hidden="1">
      <c r="A448" s="99" t="s">
        <v>283</v>
      </c>
      <c r="B448" s="99" t="s">
        <v>720</v>
      </c>
      <c r="C448" s="98" t="s">
        <v>742</v>
      </c>
      <c r="D448" s="100" t="s">
        <v>743</v>
      </c>
      <c r="E448" s="98" t="s">
        <v>339</v>
      </c>
      <c r="F448" s="98" t="s">
        <v>727</v>
      </c>
      <c r="G448" s="161">
        <v>5.0988942394554801E-2</v>
      </c>
      <c r="H448" s="161">
        <v>5.5046815685406897E-2</v>
      </c>
      <c r="I448" s="161">
        <v>6.7854922087082006E-2</v>
      </c>
      <c r="J448" s="161" t="s">
        <v>216</v>
      </c>
      <c r="K448" s="161">
        <v>2.8489883956208498E-2</v>
      </c>
      <c r="L448" s="161" t="s">
        <v>216</v>
      </c>
      <c r="M448" s="161">
        <v>6.3831918148348204E-4</v>
      </c>
      <c r="N448" s="161">
        <v>3.07917888600912E-2</v>
      </c>
      <c r="O448" s="161" t="s">
        <v>216</v>
      </c>
      <c r="P448" s="161">
        <v>0.15692921559069201</v>
      </c>
      <c r="Q448" s="161">
        <v>8.9225142366234095E-3</v>
      </c>
      <c r="R448" s="161">
        <v>2.6957276326088998E-2</v>
      </c>
      <c r="S448" s="161">
        <v>2.0249678997216799E-2</v>
      </c>
      <c r="T448" s="161">
        <v>3.3922114155354302E-2</v>
      </c>
      <c r="U448" s="161">
        <v>5.5732721032165904E-3</v>
      </c>
      <c r="V448" s="161">
        <v>7.1076771706185801E-2</v>
      </c>
      <c r="W448" s="161">
        <v>3.6527834998364803E-2</v>
      </c>
      <c r="X448" s="161">
        <v>2.5975598959559299E-2</v>
      </c>
      <c r="Y448" s="161">
        <v>3.0525055699611801E-2</v>
      </c>
      <c r="Z448" s="161">
        <v>9.7630114270773807E-3</v>
      </c>
      <c r="AA448" s="161">
        <v>7.8734247737894697E-2</v>
      </c>
      <c r="AB448" s="161">
        <v>7.1469019921657703E-2</v>
      </c>
      <c r="AC448" s="161">
        <v>4.0129073825489199E-2</v>
      </c>
      <c r="AD448" s="161">
        <v>2.0128494678170902E-2</v>
      </c>
      <c r="AE448" s="161">
        <v>1.3657546295828899E-2</v>
      </c>
      <c r="AF448" s="161">
        <v>5.1142870310562201E-2</v>
      </c>
      <c r="AG448" s="161">
        <v>1.85076529977184E-2</v>
      </c>
      <c r="AH448" s="161">
        <v>7.6366190582704704E-2</v>
      </c>
      <c r="AI448" s="161">
        <v>5.5799422538646601E-2</v>
      </c>
      <c r="AJ448" s="161">
        <v>3.8194979924853101E-2</v>
      </c>
      <c r="AK448" s="161">
        <v>3.2341671957965799E-3</v>
      </c>
      <c r="AL448" s="161">
        <v>5.6853973233596401E-2</v>
      </c>
      <c r="AM448" s="161">
        <v>8.14577801639608E-3</v>
      </c>
      <c r="AN448" s="161">
        <v>2.29552051440171E-2</v>
      </c>
      <c r="AO448" s="161">
        <v>9.5548848366085997E-3</v>
      </c>
      <c r="AP448" s="161">
        <v>0.12308213836866901</v>
      </c>
      <c r="AQ448" s="161">
        <v>1.3971413334941099E-2</v>
      </c>
      <c r="AR448" s="161" t="s">
        <v>216</v>
      </c>
      <c r="AS448" s="161">
        <v>3.0674028841426101E-2</v>
      </c>
      <c r="AT448" s="161">
        <v>4.7601762221371698E-2</v>
      </c>
      <c r="AU448" s="161">
        <v>3.63388519119551E-2</v>
      </c>
      <c r="AV448" s="161">
        <v>3.2309323453956297E-2</v>
      </c>
      <c r="AW448" s="161" t="s">
        <v>216</v>
      </c>
      <c r="AX448" s="161">
        <v>5.5489246843629499E-2</v>
      </c>
      <c r="AY448" s="161">
        <v>2.6030275512945199E-2</v>
      </c>
      <c r="AZ448" s="161">
        <v>1.08161258652625E-2</v>
      </c>
      <c r="BA448" s="161">
        <v>0.101482377478504</v>
      </c>
      <c r="BB448" s="161">
        <v>4.7887810635669097E-2</v>
      </c>
      <c r="BC448" s="161">
        <v>1.82803292249809E-2</v>
      </c>
      <c r="BD448" s="161">
        <v>0.103707402172227</v>
      </c>
      <c r="BE448" s="161">
        <v>4.8271363340311797E-2</v>
      </c>
      <c r="BF448" s="161">
        <v>3.9327485373113001E-2</v>
      </c>
      <c r="BG448" s="161">
        <v>1.84658257920107E-3</v>
      </c>
      <c r="BH448" s="161">
        <v>2.0463078468226099E-2</v>
      </c>
      <c r="BI448" s="161">
        <v>2.5820357430592699E-2</v>
      </c>
      <c r="BJ448" s="161">
        <v>8.2626314573160803E-2</v>
      </c>
      <c r="BK448" s="161">
        <v>5.1749772318471204E-3</v>
      </c>
      <c r="BL448" s="161">
        <v>0.11917230552039999</v>
      </c>
      <c r="BM448" s="161">
        <v>2.08451957248896E-2</v>
      </c>
      <c r="BN448" s="161">
        <v>5.1823149920748303E-2</v>
      </c>
      <c r="BO448" s="161">
        <v>1.16305041375278E-2</v>
      </c>
      <c r="BP448" s="161">
        <v>1.66067032955022E-2</v>
      </c>
      <c r="BQ448" s="161">
        <v>5.74699552768793E-2</v>
      </c>
      <c r="BR448" s="161">
        <v>2.29471333594496E-2</v>
      </c>
      <c r="BS448" s="161">
        <v>2.26458124513997E-2</v>
      </c>
      <c r="BT448" s="161">
        <v>4.2487619216125497E-2</v>
      </c>
    </row>
    <row r="449" spans="1:72" hidden="1">
      <c r="A449" s="99" t="s">
        <v>283</v>
      </c>
      <c r="B449" s="99" t="s">
        <v>720</v>
      </c>
      <c r="C449" s="98" t="s">
        <v>744</v>
      </c>
      <c r="D449" s="100" t="s">
        <v>745</v>
      </c>
      <c r="E449" s="98" t="s">
        <v>723</v>
      </c>
      <c r="F449" s="98" t="s">
        <v>724</v>
      </c>
      <c r="G449" s="161">
        <v>0.81079398326820196</v>
      </c>
      <c r="H449" s="161">
        <v>0.84875087966557305</v>
      </c>
      <c r="I449" s="161">
        <v>0.96693067532800703</v>
      </c>
      <c r="J449" s="161">
        <v>0.87839603478642403</v>
      </c>
      <c r="K449" s="161">
        <v>0.88597757600457905</v>
      </c>
      <c r="L449" s="161">
        <v>0.95906997057166699</v>
      </c>
      <c r="M449" s="161">
        <v>0.89062723215117501</v>
      </c>
      <c r="N449" s="161">
        <v>0.91521202811754399</v>
      </c>
      <c r="O449" s="161">
        <v>0.937685692460971</v>
      </c>
      <c r="P449" s="161">
        <v>0.72458415606174598</v>
      </c>
      <c r="Q449" s="161">
        <v>0.95484433342888497</v>
      </c>
      <c r="R449" s="161">
        <v>0.88373784260666999</v>
      </c>
      <c r="S449" s="161">
        <v>0.84267796670292405</v>
      </c>
      <c r="T449" s="161">
        <v>0.98832179930861397</v>
      </c>
      <c r="U449" s="161">
        <v>0.92724920444249903</v>
      </c>
      <c r="V449" s="161">
        <v>0.99926364459344497</v>
      </c>
      <c r="W449" s="161">
        <v>0.94874383203629298</v>
      </c>
      <c r="X449" s="161">
        <v>0.98499474331858705</v>
      </c>
      <c r="Y449" s="161">
        <v>0.87594808444724703</v>
      </c>
      <c r="Z449" s="161">
        <v>0.96086627338932695</v>
      </c>
      <c r="AA449" s="161">
        <v>0.97076163072093802</v>
      </c>
      <c r="AB449" s="161">
        <v>0.96629931856728901</v>
      </c>
      <c r="AC449" s="161">
        <v>0.70571024923792602</v>
      </c>
      <c r="AD449" s="161">
        <v>0.94145404502755403</v>
      </c>
      <c r="AE449" s="161">
        <v>0.96159354514829198</v>
      </c>
      <c r="AF449" s="161">
        <v>0.88246475218126996</v>
      </c>
      <c r="AG449" s="161">
        <v>0.87387114219748097</v>
      </c>
      <c r="AH449" s="161">
        <v>0.76874520831731497</v>
      </c>
      <c r="AI449" s="161">
        <v>0.86310582605429897</v>
      </c>
      <c r="AJ449" s="161">
        <v>0.93356770625557906</v>
      </c>
      <c r="AK449" s="161">
        <v>0.71592251124703399</v>
      </c>
      <c r="AL449" s="161">
        <v>0.88123182583174098</v>
      </c>
      <c r="AM449" s="161">
        <v>0.98121760279194503</v>
      </c>
      <c r="AN449" s="161">
        <v>0.71769986684457998</v>
      </c>
      <c r="AO449" s="161">
        <v>0.91717048812413404</v>
      </c>
      <c r="AP449" s="161">
        <v>0.97120548412965002</v>
      </c>
      <c r="AQ449" s="161">
        <v>0.89484318362871196</v>
      </c>
      <c r="AR449" s="161">
        <v>0.91165655940032797</v>
      </c>
      <c r="AS449" s="161">
        <v>0.93879961829369396</v>
      </c>
      <c r="AT449" s="161">
        <v>0.91143465052110095</v>
      </c>
      <c r="AU449" s="161">
        <v>0.95287926473542595</v>
      </c>
      <c r="AV449" s="161">
        <v>0.92915058909626203</v>
      </c>
      <c r="AW449" s="161">
        <v>0.84440908091859801</v>
      </c>
      <c r="AX449" s="161">
        <v>0.85633109597585899</v>
      </c>
      <c r="AY449" s="161">
        <v>0.66609752166935399</v>
      </c>
      <c r="AZ449" s="161">
        <v>0.73160265767287003</v>
      </c>
      <c r="BA449" s="161">
        <v>0.956574681805752</v>
      </c>
      <c r="BB449" s="161">
        <v>0.90702399349980101</v>
      </c>
      <c r="BC449" s="161">
        <v>0.76391044426988197</v>
      </c>
      <c r="BD449" s="161">
        <v>0.98799030862597803</v>
      </c>
      <c r="BE449" s="161">
        <v>0.92592954990292597</v>
      </c>
      <c r="BF449" s="161">
        <v>0.90661327746172105</v>
      </c>
      <c r="BG449" s="161">
        <v>0.88088643836348901</v>
      </c>
      <c r="BH449" s="161">
        <v>0.85670618386503705</v>
      </c>
      <c r="BI449" s="161">
        <v>0.88707304775809603</v>
      </c>
      <c r="BJ449" s="161">
        <v>0.98165556523285202</v>
      </c>
      <c r="BK449" s="161">
        <v>0.96952025569464595</v>
      </c>
      <c r="BL449" s="161">
        <v>0.99204902382495996</v>
      </c>
      <c r="BM449" s="161">
        <v>0.92429074104680498</v>
      </c>
      <c r="BN449" s="161">
        <v>1</v>
      </c>
      <c r="BO449" s="161">
        <v>0.87952472872826004</v>
      </c>
      <c r="BP449" s="161">
        <v>0.78325130722563996</v>
      </c>
      <c r="BQ449" s="161">
        <v>0.97416217447917997</v>
      </c>
      <c r="BR449" s="161">
        <v>0.985627251770543</v>
      </c>
      <c r="BS449" s="161">
        <v>0.92488244037993905</v>
      </c>
      <c r="BT449" s="161">
        <v>0.70121576584127399</v>
      </c>
    </row>
    <row r="450" spans="1:72" hidden="1">
      <c r="A450" s="99" t="s">
        <v>283</v>
      </c>
      <c r="B450" s="99" t="s">
        <v>720</v>
      </c>
      <c r="C450" s="98" t="s">
        <v>744</v>
      </c>
      <c r="D450" s="100" t="s">
        <v>745</v>
      </c>
      <c r="E450" s="98" t="s">
        <v>725</v>
      </c>
      <c r="F450" s="98" t="s">
        <v>726</v>
      </c>
      <c r="G450" s="161">
        <v>1.0945062558949401E-2</v>
      </c>
      <c r="H450" s="161">
        <v>1.27385325275977E-2</v>
      </c>
      <c r="I450" s="161" t="s">
        <v>216</v>
      </c>
      <c r="J450" s="161" t="s">
        <v>216</v>
      </c>
      <c r="K450" s="161" t="s">
        <v>216</v>
      </c>
      <c r="L450" s="161">
        <v>1.8486226457328201E-2</v>
      </c>
      <c r="M450" s="161">
        <v>5.8134609863176199E-3</v>
      </c>
      <c r="N450" s="161">
        <v>7.1684587731351097E-3</v>
      </c>
      <c r="O450" s="161">
        <v>4.9729860509818501E-2</v>
      </c>
      <c r="P450" s="161">
        <v>4.5941106980713103E-2</v>
      </c>
      <c r="Q450" s="161" t="s">
        <v>216</v>
      </c>
      <c r="R450" s="161">
        <v>2.2611137896494601E-2</v>
      </c>
      <c r="S450" s="161">
        <v>0.14579711127853301</v>
      </c>
      <c r="T450" s="161" t="s">
        <v>216</v>
      </c>
      <c r="U450" s="161">
        <v>6.9237410341583903E-3</v>
      </c>
      <c r="V450" s="161" t="s">
        <v>216</v>
      </c>
      <c r="W450" s="161">
        <v>2.0310417933543299E-2</v>
      </c>
      <c r="X450" s="161" t="s">
        <v>216</v>
      </c>
      <c r="Y450" s="161">
        <v>1.74723232156009E-2</v>
      </c>
      <c r="Z450" s="161" t="s">
        <v>216</v>
      </c>
      <c r="AA450" s="161">
        <v>7.7849117173151702E-3</v>
      </c>
      <c r="AB450" s="161">
        <v>1.2124316936662501E-2</v>
      </c>
      <c r="AC450" s="161" t="s">
        <v>216</v>
      </c>
      <c r="AD450" s="161">
        <v>2.8310729797459099E-2</v>
      </c>
      <c r="AE450" s="161" t="s">
        <v>216</v>
      </c>
      <c r="AF450" s="161">
        <v>4.0444732766849699E-2</v>
      </c>
      <c r="AG450" s="161" t="s">
        <v>216</v>
      </c>
      <c r="AH450" s="161">
        <v>3.6370737186215599E-2</v>
      </c>
      <c r="AI450" s="161">
        <v>7.10756028973345E-2</v>
      </c>
      <c r="AJ450" s="161">
        <v>9.3962724122734799E-3</v>
      </c>
      <c r="AK450" s="161" t="s">
        <v>216</v>
      </c>
      <c r="AL450" s="161">
        <v>5.5064035095733002E-3</v>
      </c>
      <c r="AM450" s="161" t="s">
        <v>216</v>
      </c>
      <c r="AN450" s="161">
        <v>3.9581831291677597E-2</v>
      </c>
      <c r="AO450" s="161" t="s">
        <v>216</v>
      </c>
      <c r="AP450" s="161" t="s">
        <v>216</v>
      </c>
      <c r="AQ450" s="161" t="s">
        <v>216</v>
      </c>
      <c r="AR450" s="161" t="s">
        <v>216</v>
      </c>
      <c r="AS450" s="161">
        <v>1.5337014420713099E-2</v>
      </c>
      <c r="AT450" s="161">
        <v>1.01913737412157E-2</v>
      </c>
      <c r="AU450" s="161">
        <v>4.43964741871375E-3</v>
      </c>
      <c r="AV450" s="161">
        <v>3.1621882642010303E-2</v>
      </c>
      <c r="AW450" s="161">
        <v>2.3600850033345101E-2</v>
      </c>
      <c r="AX450" s="161">
        <v>7.4440633303459194E-2</v>
      </c>
      <c r="AY450" s="161">
        <v>7.7818111416211894E-2</v>
      </c>
      <c r="AZ450" s="161">
        <v>0.22798428003152699</v>
      </c>
      <c r="BA450" s="161" t="s">
        <v>216</v>
      </c>
      <c r="BB450" s="161" t="s">
        <v>216</v>
      </c>
      <c r="BC450" s="161">
        <v>5.4516271656366098E-2</v>
      </c>
      <c r="BD450" s="161" t="s">
        <v>216</v>
      </c>
      <c r="BE450" s="161">
        <v>2.7886497065223E-2</v>
      </c>
      <c r="BF450" s="161">
        <v>2.12719298245235E-2</v>
      </c>
      <c r="BG450" s="161">
        <v>4.2151706078355097E-2</v>
      </c>
      <c r="BH450" s="161">
        <v>4.3072980839161598E-2</v>
      </c>
      <c r="BI450" s="161" t="s">
        <v>216</v>
      </c>
      <c r="BJ450" s="161" t="s">
        <v>216</v>
      </c>
      <c r="BK450" s="161">
        <v>3.7708567387379102E-3</v>
      </c>
      <c r="BL450" s="161" t="s">
        <v>216</v>
      </c>
      <c r="BM450" s="161">
        <v>4.0487753331226901E-2</v>
      </c>
      <c r="BN450" s="161" t="s">
        <v>216</v>
      </c>
      <c r="BO450" s="161">
        <v>1.16305041375278E-2</v>
      </c>
      <c r="BP450" s="161">
        <v>1.7238208459667798E-2</v>
      </c>
      <c r="BQ450" s="161" t="s">
        <v>216</v>
      </c>
      <c r="BR450" s="161">
        <v>1.0158268315752899E-2</v>
      </c>
      <c r="BS450" s="161">
        <v>2.8182249252167502E-2</v>
      </c>
      <c r="BT450" s="161">
        <v>1.51924657133269E-2</v>
      </c>
    </row>
    <row r="451" spans="1:72" hidden="1">
      <c r="A451" s="99" t="s">
        <v>283</v>
      </c>
      <c r="B451" s="99" t="s">
        <v>720</v>
      </c>
      <c r="C451" s="98" t="s">
        <v>744</v>
      </c>
      <c r="D451" s="100" t="s">
        <v>745</v>
      </c>
      <c r="E451" s="98" t="s">
        <v>339</v>
      </c>
      <c r="F451" s="98" t="s">
        <v>727</v>
      </c>
      <c r="G451" s="161">
        <v>0.17826095417284901</v>
      </c>
      <c r="H451" s="161">
        <v>0.13851058780683001</v>
      </c>
      <c r="I451" s="161">
        <v>3.30693246719935E-2</v>
      </c>
      <c r="J451" s="161">
        <v>0.121603965213576</v>
      </c>
      <c r="K451" s="161">
        <v>0.11402242399542099</v>
      </c>
      <c r="L451" s="161">
        <v>2.2443802971004598E-2</v>
      </c>
      <c r="M451" s="161">
        <v>0.103559306862507</v>
      </c>
      <c r="N451" s="161">
        <v>7.7619513109320498E-2</v>
      </c>
      <c r="O451" s="161">
        <v>1.25844470292101E-2</v>
      </c>
      <c r="P451" s="161">
        <v>0.229474736957541</v>
      </c>
      <c r="Q451" s="161">
        <v>4.5155666571114597E-2</v>
      </c>
      <c r="R451" s="161">
        <v>9.3651019496835894E-2</v>
      </c>
      <c r="S451" s="161">
        <v>1.1524922018543099E-2</v>
      </c>
      <c r="T451" s="161">
        <v>1.16782006913859E-2</v>
      </c>
      <c r="U451" s="161">
        <v>6.5827054523342296E-2</v>
      </c>
      <c r="V451" s="161">
        <v>7.3635540655528603E-4</v>
      </c>
      <c r="W451" s="161">
        <v>3.0945750030163199E-2</v>
      </c>
      <c r="X451" s="161">
        <v>1.5005256681413399E-2</v>
      </c>
      <c r="Y451" s="161">
        <v>0.106579592337152</v>
      </c>
      <c r="Z451" s="161">
        <v>3.9133726610672798E-2</v>
      </c>
      <c r="AA451" s="161">
        <v>2.1453457561747099E-2</v>
      </c>
      <c r="AB451" s="161">
        <v>2.15763644960488E-2</v>
      </c>
      <c r="AC451" s="161">
        <v>0.29428975076207398</v>
      </c>
      <c r="AD451" s="161">
        <v>3.0235225174987199E-2</v>
      </c>
      <c r="AE451" s="161">
        <v>3.8406454851708398E-2</v>
      </c>
      <c r="AF451" s="161">
        <v>7.7090515051880706E-2</v>
      </c>
      <c r="AG451" s="161">
        <v>0.12612885780251901</v>
      </c>
      <c r="AH451" s="161">
        <v>0.19488405449646901</v>
      </c>
      <c r="AI451" s="161">
        <v>6.5818571048366595E-2</v>
      </c>
      <c r="AJ451" s="161">
        <v>5.7036021332147899E-2</v>
      </c>
      <c r="AK451" s="161">
        <v>0.28407748875296701</v>
      </c>
      <c r="AL451" s="161">
        <v>0.11326177065868499</v>
      </c>
      <c r="AM451" s="161">
        <v>1.8782397208054899E-2</v>
      </c>
      <c r="AN451" s="161">
        <v>0.24271830186374299</v>
      </c>
      <c r="AO451" s="161">
        <v>8.2829511875866402E-2</v>
      </c>
      <c r="AP451" s="161">
        <v>2.8794515870350399E-2</v>
      </c>
      <c r="AQ451" s="161">
        <v>0.105156816371288</v>
      </c>
      <c r="AR451" s="161">
        <v>8.8343440599672404E-2</v>
      </c>
      <c r="AS451" s="161">
        <v>4.5863367285593197E-2</v>
      </c>
      <c r="AT451" s="161">
        <v>7.8373975737682997E-2</v>
      </c>
      <c r="AU451" s="161">
        <v>4.2681087845860402E-2</v>
      </c>
      <c r="AV451" s="161">
        <v>3.9227528261727901E-2</v>
      </c>
      <c r="AW451" s="161">
        <v>0.13199006904805699</v>
      </c>
      <c r="AX451" s="161">
        <v>6.9228270720681495E-2</v>
      </c>
      <c r="AY451" s="161">
        <v>0.25608436691443398</v>
      </c>
      <c r="AZ451" s="161">
        <v>4.0413062295603298E-2</v>
      </c>
      <c r="BA451" s="161">
        <v>4.3425318194248101E-2</v>
      </c>
      <c r="BB451" s="161">
        <v>9.2976006500199396E-2</v>
      </c>
      <c r="BC451" s="161">
        <v>0.18157328407375201</v>
      </c>
      <c r="BD451" s="161">
        <v>1.2009691374021801E-2</v>
      </c>
      <c r="BE451" s="161">
        <v>4.6183953031850897E-2</v>
      </c>
      <c r="BF451" s="161">
        <v>7.2114792713755704E-2</v>
      </c>
      <c r="BG451" s="161">
        <v>7.6961855558155406E-2</v>
      </c>
      <c r="BH451" s="161">
        <v>0.100220835295802</v>
      </c>
      <c r="BI451" s="161">
        <v>0.11292695224190399</v>
      </c>
      <c r="BJ451" s="161">
        <v>1.8344434767148299E-2</v>
      </c>
      <c r="BK451" s="161">
        <v>2.67088875666164E-2</v>
      </c>
      <c r="BL451" s="161">
        <v>7.9509761750398492E-3</v>
      </c>
      <c r="BM451" s="161">
        <v>3.5221505621968303E-2</v>
      </c>
      <c r="BN451" s="161" t="s">
        <v>216</v>
      </c>
      <c r="BO451" s="161">
        <v>0.108844767134212</v>
      </c>
      <c r="BP451" s="161">
        <v>0.19951048431469201</v>
      </c>
      <c r="BQ451" s="161">
        <v>2.5837825520820298E-2</v>
      </c>
      <c r="BR451" s="161">
        <v>4.2144799137041099E-3</v>
      </c>
      <c r="BS451" s="161">
        <v>4.6935310367893598E-2</v>
      </c>
      <c r="BT451" s="161">
        <v>0.28359176844539902</v>
      </c>
    </row>
    <row r="452" spans="1:72" hidden="1">
      <c r="A452" s="99" t="s">
        <v>283</v>
      </c>
      <c r="B452" s="99" t="s">
        <v>720</v>
      </c>
      <c r="C452" s="98" t="s">
        <v>746</v>
      </c>
      <c r="D452" s="100" t="s">
        <v>747</v>
      </c>
      <c r="E452" s="98" t="s">
        <v>723</v>
      </c>
      <c r="F452" s="98" t="s">
        <v>724</v>
      </c>
      <c r="G452" s="161">
        <v>0.359720183430423</v>
      </c>
      <c r="H452" s="161">
        <v>0.42088391356067301</v>
      </c>
      <c r="I452" s="161">
        <v>0.51120493351850205</v>
      </c>
      <c r="J452" s="161">
        <v>0.32438132358009902</v>
      </c>
      <c r="K452" s="161">
        <v>0.344509410458258</v>
      </c>
      <c r="L452" s="161">
        <v>0.37647560568214899</v>
      </c>
      <c r="M452" s="161">
        <v>0.55320207512768305</v>
      </c>
      <c r="N452" s="161">
        <v>0.60862076993175296</v>
      </c>
      <c r="O452" s="161">
        <v>0.58366430338477404</v>
      </c>
      <c r="P452" s="161">
        <v>0.36084693401079498</v>
      </c>
      <c r="Q452" s="161">
        <v>0.65067451759593598</v>
      </c>
      <c r="R452" s="161">
        <v>0.34407689601036801</v>
      </c>
      <c r="S452" s="161">
        <v>0.35088020080703303</v>
      </c>
      <c r="T452" s="161">
        <v>0.44539189385119898</v>
      </c>
      <c r="U452" s="161">
        <v>0.64303735931587302</v>
      </c>
      <c r="V452" s="161">
        <v>0.44558066684599901</v>
      </c>
      <c r="W452" s="161">
        <v>0.439844595989135</v>
      </c>
      <c r="X452" s="161">
        <v>0.54091780097667197</v>
      </c>
      <c r="Y452" s="161">
        <v>0.44124889298123898</v>
      </c>
      <c r="Z452" s="161">
        <v>0.61289350291891598</v>
      </c>
      <c r="AA452" s="161">
        <v>0.53045748304843499</v>
      </c>
      <c r="AB452" s="161">
        <v>0.434618445077468</v>
      </c>
      <c r="AC452" s="161">
        <v>0.625652133571447</v>
      </c>
      <c r="AD452" s="161">
        <v>0.48387290962162</v>
      </c>
      <c r="AE452" s="161">
        <v>0.49426899720824102</v>
      </c>
      <c r="AF452" s="161">
        <v>0.26044730791090298</v>
      </c>
      <c r="AG452" s="161">
        <v>0.35265487338247098</v>
      </c>
      <c r="AH452" s="161">
        <v>0.53132997140758897</v>
      </c>
      <c r="AI452" s="161">
        <v>0.364713312255804</v>
      </c>
      <c r="AJ452" s="161">
        <v>0.51747732925634204</v>
      </c>
      <c r="AK452" s="161">
        <v>0.57974981279926396</v>
      </c>
      <c r="AL452" s="161">
        <v>0.61455633639933005</v>
      </c>
      <c r="AM452" s="161">
        <v>0.51369280202886303</v>
      </c>
      <c r="AN452" s="161">
        <v>0.57159573344214298</v>
      </c>
      <c r="AO452" s="161">
        <v>0.58985000634205298</v>
      </c>
      <c r="AP452" s="161">
        <v>0.753374695797979</v>
      </c>
      <c r="AQ452" s="161">
        <v>0.46369167421361401</v>
      </c>
      <c r="AR452" s="161">
        <v>0.51980356585063203</v>
      </c>
      <c r="AS452" s="161">
        <v>0.356508481736028</v>
      </c>
      <c r="AT452" s="161">
        <v>0.69347811271340498</v>
      </c>
      <c r="AU452" s="161">
        <v>0.71942206113548701</v>
      </c>
      <c r="AV452" s="161">
        <v>0.483191998883581</v>
      </c>
      <c r="AW452" s="161">
        <v>0.31428536623608699</v>
      </c>
      <c r="AX452" s="161">
        <v>0.32182534252510298</v>
      </c>
      <c r="AY452" s="161">
        <v>0.53535652014447099</v>
      </c>
      <c r="AZ452" s="161">
        <v>0.31556487452099702</v>
      </c>
      <c r="BA452" s="161">
        <v>0.78820313066604997</v>
      </c>
      <c r="BB452" s="161">
        <v>0.61725266603349305</v>
      </c>
      <c r="BC452" s="161">
        <v>0.38245326321867001</v>
      </c>
      <c r="BD452" s="161">
        <v>0.57506248098983703</v>
      </c>
      <c r="BE452" s="161">
        <v>0.41551424222588601</v>
      </c>
      <c r="BF452" s="161">
        <v>0.51451837251604604</v>
      </c>
      <c r="BG452" s="161">
        <v>0.60121950452661899</v>
      </c>
      <c r="BH452" s="161">
        <v>0.59684103300088598</v>
      </c>
      <c r="BI452" s="161">
        <v>0.231015552043464</v>
      </c>
      <c r="BJ452" s="161">
        <v>0.49680016408365002</v>
      </c>
      <c r="BK452" s="161">
        <v>0.618106241118765</v>
      </c>
      <c r="BL452" s="161">
        <v>0.60708841254919499</v>
      </c>
      <c r="BM452" s="161">
        <v>0.26149637945664</v>
      </c>
      <c r="BN452" s="161">
        <v>0.63857387775474395</v>
      </c>
      <c r="BO452" s="161">
        <v>0.46664450889689202</v>
      </c>
      <c r="BP452" s="161">
        <v>0.53360642909788203</v>
      </c>
      <c r="BQ452" s="161">
        <v>0.56297896963243299</v>
      </c>
      <c r="BR452" s="161">
        <v>0.55700570140985795</v>
      </c>
      <c r="BS452" s="161">
        <v>0.34843777853893498</v>
      </c>
      <c r="BT452" s="161">
        <v>0.48078130990559198</v>
      </c>
    </row>
    <row r="453" spans="1:72" hidden="1">
      <c r="A453" s="99" t="s">
        <v>283</v>
      </c>
      <c r="B453" s="99" t="s">
        <v>720</v>
      </c>
      <c r="C453" s="98" t="s">
        <v>746</v>
      </c>
      <c r="D453" s="100" t="s">
        <v>747</v>
      </c>
      <c r="E453" s="98" t="s">
        <v>725</v>
      </c>
      <c r="F453" s="98" t="s">
        <v>726</v>
      </c>
      <c r="G453" s="161">
        <v>4.0198557444218099E-3</v>
      </c>
      <c r="H453" s="161" t="s">
        <v>216</v>
      </c>
      <c r="I453" s="161">
        <v>2.88953577410162E-4</v>
      </c>
      <c r="J453" s="161">
        <v>2.3158896775305501E-3</v>
      </c>
      <c r="K453" s="161">
        <v>1.55235389613586E-2</v>
      </c>
      <c r="L453" s="161" t="s">
        <v>216</v>
      </c>
      <c r="M453" s="161">
        <v>1.68458482456718E-3</v>
      </c>
      <c r="N453" s="161">
        <v>5.3996183022364398E-2</v>
      </c>
      <c r="O453" s="161">
        <v>4.3472874088733002E-2</v>
      </c>
      <c r="P453" s="161">
        <v>2.1987608360335701E-2</v>
      </c>
      <c r="Q453" s="161">
        <v>1.1898812001161501E-3</v>
      </c>
      <c r="R453" s="161">
        <v>2.2851651282414499E-2</v>
      </c>
      <c r="S453" s="161">
        <v>1.13268582360868E-2</v>
      </c>
      <c r="T453" s="161">
        <v>2.4658850018505998E-2</v>
      </c>
      <c r="U453" s="161" t="s">
        <v>216</v>
      </c>
      <c r="V453" s="161">
        <v>6.19201329759188E-2</v>
      </c>
      <c r="W453" s="161">
        <v>3.68314010782613E-2</v>
      </c>
      <c r="X453" s="161">
        <v>1.2719883069585099E-2</v>
      </c>
      <c r="Y453" s="161">
        <v>5.46186262997823E-2</v>
      </c>
      <c r="Z453" s="161">
        <v>1.53763739676668E-2</v>
      </c>
      <c r="AA453" s="161">
        <v>2.24225212970415E-2</v>
      </c>
      <c r="AB453" s="161">
        <v>7.4901534672919698E-2</v>
      </c>
      <c r="AC453" s="161" t="s">
        <v>216</v>
      </c>
      <c r="AD453" s="161">
        <v>6.4368049441764899E-2</v>
      </c>
      <c r="AE453" s="161">
        <v>5.0034965027352898E-2</v>
      </c>
      <c r="AF453" s="161">
        <v>5.1549590576941001E-2</v>
      </c>
      <c r="AG453" s="161">
        <v>6.6253245666717002E-3</v>
      </c>
      <c r="AH453" s="161">
        <v>6.1127868987926597E-2</v>
      </c>
      <c r="AI453" s="161">
        <v>5.3376507267488597E-2</v>
      </c>
      <c r="AJ453" s="161">
        <v>4.0483059089663702E-2</v>
      </c>
      <c r="AK453" s="161">
        <v>1.2195772404553001E-3</v>
      </c>
      <c r="AL453" s="161" t="s">
        <v>216</v>
      </c>
      <c r="AM453" s="161">
        <v>9.4740912577895003E-3</v>
      </c>
      <c r="AN453" s="161">
        <v>2.8466237516367801E-2</v>
      </c>
      <c r="AO453" s="161">
        <v>4.6272866859078301E-3</v>
      </c>
      <c r="AP453" s="161" t="s">
        <v>216</v>
      </c>
      <c r="AQ453" s="161">
        <v>4.0673017672972697E-3</v>
      </c>
      <c r="AR453" s="161">
        <v>2.2201860090729799E-2</v>
      </c>
      <c r="AS453" s="161" t="s">
        <v>216</v>
      </c>
      <c r="AT453" s="161">
        <v>2.2932674479323701E-4</v>
      </c>
      <c r="AU453" s="161" t="s">
        <v>216</v>
      </c>
      <c r="AV453" s="161">
        <v>1.9543527889114699E-3</v>
      </c>
      <c r="AW453" s="161">
        <v>5.4022506812691697E-2</v>
      </c>
      <c r="AX453" s="161">
        <v>8.3728846798946793E-2</v>
      </c>
      <c r="AY453" s="161" t="s">
        <v>216</v>
      </c>
      <c r="AZ453" s="161">
        <v>5.2600802105330802E-2</v>
      </c>
      <c r="BA453" s="161" t="s">
        <v>216</v>
      </c>
      <c r="BB453" s="161" t="s">
        <v>216</v>
      </c>
      <c r="BC453" s="161">
        <v>1.59374893572021E-2</v>
      </c>
      <c r="BD453" s="161" t="s">
        <v>216</v>
      </c>
      <c r="BE453" s="161">
        <v>6.9716242659978694E-2</v>
      </c>
      <c r="BF453" s="161">
        <v>6.9978201239927706E-2</v>
      </c>
      <c r="BG453" s="161">
        <v>3.2123560483588998E-2</v>
      </c>
      <c r="BH453" s="161">
        <v>2.2295803231252399E-2</v>
      </c>
      <c r="BI453" s="161">
        <v>4.15276733026071E-2</v>
      </c>
      <c r="BJ453" s="161">
        <v>3.3112277819905001E-2</v>
      </c>
      <c r="BK453" s="161" t="s">
        <v>216</v>
      </c>
      <c r="BL453" s="161" t="s">
        <v>216</v>
      </c>
      <c r="BM453" s="161">
        <v>4.8522527517875197E-2</v>
      </c>
      <c r="BN453" s="161" t="s">
        <v>216</v>
      </c>
      <c r="BO453" s="161">
        <v>1.16305041375278E-2</v>
      </c>
      <c r="BP453" s="161">
        <v>1.06543896571939E-2</v>
      </c>
      <c r="BQ453" s="161">
        <v>8.6843802465401895E-3</v>
      </c>
      <c r="BR453" s="161">
        <v>1.0158268315752899E-2</v>
      </c>
      <c r="BS453" s="161">
        <v>1.30909941037576E-2</v>
      </c>
      <c r="BT453" s="161">
        <v>1.5461120871850699E-2</v>
      </c>
    </row>
    <row r="454" spans="1:72" hidden="1">
      <c r="A454" s="99" t="s">
        <v>283</v>
      </c>
      <c r="B454" s="99" t="s">
        <v>720</v>
      </c>
      <c r="C454" s="98" t="s">
        <v>746</v>
      </c>
      <c r="D454" s="100" t="s">
        <v>747</v>
      </c>
      <c r="E454" s="98" t="s">
        <v>738</v>
      </c>
      <c r="F454" s="98" t="s">
        <v>739</v>
      </c>
      <c r="G454" s="161">
        <v>0.17470511741209899</v>
      </c>
      <c r="H454" s="161">
        <v>0.53343686643333998</v>
      </c>
      <c r="I454" s="161">
        <v>0.23024684279132501</v>
      </c>
      <c r="J454" s="161">
        <v>0.23709184764551799</v>
      </c>
      <c r="K454" s="161">
        <v>0.59201875194189502</v>
      </c>
      <c r="L454" s="161">
        <v>0.55652927187801104</v>
      </c>
      <c r="M454" s="161">
        <v>0.42809415509301502</v>
      </c>
      <c r="N454" s="161">
        <v>0.28940324907550302</v>
      </c>
      <c r="O454" s="161">
        <v>0.15421856957799199</v>
      </c>
      <c r="P454" s="161">
        <v>0.30798012403985098</v>
      </c>
      <c r="Q454" s="161">
        <v>0.32042738400816301</v>
      </c>
      <c r="R454" s="161">
        <v>0.2305489771684</v>
      </c>
      <c r="S454" s="161">
        <v>0.52207754184409605</v>
      </c>
      <c r="T454" s="161">
        <v>0.18187375306994499</v>
      </c>
      <c r="U454" s="161">
        <v>0.20145988778844201</v>
      </c>
      <c r="V454" s="161">
        <v>0.45019406623406999</v>
      </c>
      <c r="W454" s="161">
        <v>0.34510342948168699</v>
      </c>
      <c r="X454" s="161">
        <v>0.329413770205569</v>
      </c>
      <c r="Y454" s="161">
        <v>0.290495676579891</v>
      </c>
      <c r="Z454" s="161">
        <v>0.31450629771911498</v>
      </c>
      <c r="AA454" s="161">
        <v>0.16536341041602601</v>
      </c>
      <c r="AB454" s="161">
        <v>0.22549622846842199</v>
      </c>
      <c r="AC454" s="161">
        <v>0.15834502445746099</v>
      </c>
      <c r="AD454" s="161">
        <v>0.31688513842897398</v>
      </c>
      <c r="AE454" s="161">
        <v>0.239196541265531</v>
      </c>
      <c r="AF454" s="161">
        <v>0.28272304473874699</v>
      </c>
      <c r="AG454" s="161">
        <v>0.36922239094493597</v>
      </c>
      <c r="AH454" s="161">
        <v>0.25648021431717999</v>
      </c>
      <c r="AI454" s="161">
        <v>0.34436516587095201</v>
      </c>
      <c r="AJ454" s="161">
        <v>0.39183919912553999</v>
      </c>
      <c r="AK454" s="161">
        <v>0.39232175054353902</v>
      </c>
      <c r="AL454" s="161">
        <v>0.262106963347983</v>
      </c>
      <c r="AM454" s="161">
        <v>0.161565684497575</v>
      </c>
      <c r="AN454" s="161">
        <v>0.21139686989966999</v>
      </c>
      <c r="AO454" s="161">
        <v>0.35643591419802001</v>
      </c>
      <c r="AP454" s="161">
        <v>0.14280301829564301</v>
      </c>
      <c r="AQ454" s="161">
        <v>0.35957121452500002</v>
      </c>
      <c r="AR454" s="161">
        <v>0.33404557268659102</v>
      </c>
      <c r="AS454" s="161">
        <v>0.63204418353976899</v>
      </c>
      <c r="AT454" s="161">
        <v>0.193940221889319</v>
      </c>
      <c r="AU454" s="161">
        <v>0.236932191664597</v>
      </c>
      <c r="AV454" s="161">
        <v>0.39971153628010497</v>
      </c>
      <c r="AW454" s="161">
        <v>0.59253754135595804</v>
      </c>
      <c r="AX454" s="161">
        <v>0.33971919900167202</v>
      </c>
      <c r="AY454" s="161">
        <v>0.21495289135345699</v>
      </c>
      <c r="AZ454" s="161">
        <v>0.30256172489070698</v>
      </c>
      <c r="BA454" s="161">
        <v>0.123556774387617</v>
      </c>
      <c r="BB454" s="161">
        <v>0.28590026011080899</v>
      </c>
      <c r="BC454" s="161">
        <v>0.49131192140934798</v>
      </c>
      <c r="BD454" s="161">
        <v>0.30325072814134202</v>
      </c>
      <c r="BE454" s="161">
        <v>0.31566101326441698</v>
      </c>
      <c r="BF454" s="161">
        <v>0.29836067903563002</v>
      </c>
      <c r="BG454" s="161">
        <v>0.32015450840124698</v>
      </c>
      <c r="BH454" s="161">
        <v>0.19548053771412599</v>
      </c>
      <c r="BI454" s="161">
        <v>0.27313586421619501</v>
      </c>
      <c r="BJ454" s="161">
        <v>0.145783376347218</v>
      </c>
      <c r="BK454" s="161">
        <v>0.249242562662602</v>
      </c>
      <c r="BL454" s="161">
        <v>0.17728297510397201</v>
      </c>
      <c r="BM454" s="161">
        <v>0.51141882603877198</v>
      </c>
      <c r="BN454" s="161">
        <v>0.24574151071119299</v>
      </c>
      <c r="BO454" s="161">
        <v>0.35066021942419501</v>
      </c>
      <c r="BP454" s="161">
        <v>0.31777646249091601</v>
      </c>
      <c r="BQ454" s="161">
        <v>0.16207653271327899</v>
      </c>
      <c r="BR454" s="161">
        <v>0.256471870434753</v>
      </c>
      <c r="BS454" s="161">
        <v>0.496040833783364</v>
      </c>
      <c r="BT454" s="161">
        <v>0.33642463028528202</v>
      </c>
    </row>
    <row r="455" spans="1:72" hidden="1">
      <c r="A455" s="99" t="s">
        <v>283</v>
      </c>
      <c r="B455" s="99" t="s">
        <v>720</v>
      </c>
      <c r="C455" s="98" t="s">
        <v>746</v>
      </c>
      <c r="D455" s="100" t="s">
        <v>747</v>
      </c>
      <c r="E455" s="98" t="s">
        <v>339</v>
      </c>
      <c r="F455" s="98" t="s">
        <v>727</v>
      </c>
      <c r="G455" s="161">
        <v>0.46155484341305703</v>
      </c>
      <c r="H455" s="161">
        <v>4.5679220005986503E-2</v>
      </c>
      <c r="I455" s="161">
        <v>0.25825927011276301</v>
      </c>
      <c r="J455" s="161">
        <v>0.43621093909685299</v>
      </c>
      <c r="K455" s="161">
        <v>4.7948298638488498E-2</v>
      </c>
      <c r="L455" s="161">
        <v>6.6995122439839599E-2</v>
      </c>
      <c r="M455" s="161">
        <v>1.7019184954734801E-2</v>
      </c>
      <c r="N455" s="161">
        <v>4.7979797970379101E-2</v>
      </c>
      <c r="O455" s="161">
        <v>0.21864425294850101</v>
      </c>
      <c r="P455" s="161">
        <v>0.30918533358901801</v>
      </c>
      <c r="Q455" s="161">
        <v>2.7708217195784399E-2</v>
      </c>
      <c r="R455" s="161">
        <v>0.40252247553881698</v>
      </c>
      <c r="S455" s="161">
        <v>0.115715399112784</v>
      </c>
      <c r="T455" s="161">
        <v>0.34807550306035001</v>
      </c>
      <c r="U455" s="161">
        <v>0.15550275289568499</v>
      </c>
      <c r="V455" s="161">
        <v>4.2305133944012301E-2</v>
      </c>
      <c r="W455" s="161">
        <v>0.17822057345091699</v>
      </c>
      <c r="X455" s="161">
        <v>0.116948545748174</v>
      </c>
      <c r="Y455" s="161">
        <v>0.213636804139088</v>
      </c>
      <c r="Z455" s="161">
        <v>5.7223825394302201E-2</v>
      </c>
      <c r="AA455" s="161">
        <v>0.281756585238498</v>
      </c>
      <c r="AB455" s="161">
        <v>0.26498379178119003</v>
      </c>
      <c r="AC455" s="161">
        <v>0.21600284197109201</v>
      </c>
      <c r="AD455" s="161">
        <v>0.134873902507642</v>
      </c>
      <c r="AE455" s="161">
        <v>0.21649949649887501</v>
      </c>
      <c r="AF455" s="161">
        <v>0.405280056773409</v>
      </c>
      <c r="AG455" s="161">
        <v>0.27149741110592102</v>
      </c>
      <c r="AH455" s="161">
        <v>0.15106194528730399</v>
      </c>
      <c r="AI455" s="161">
        <v>0.237545014605756</v>
      </c>
      <c r="AJ455" s="161">
        <v>5.0200412528454003E-2</v>
      </c>
      <c r="AK455" s="161">
        <v>2.6708859416741799E-2</v>
      </c>
      <c r="AL455" s="161">
        <v>0.123336700252688</v>
      </c>
      <c r="AM455" s="161">
        <v>0.31526742221577297</v>
      </c>
      <c r="AN455" s="161">
        <v>0.18854115914181899</v>
      </c>
      <c r="AO455" s="161">
        <v>4.9086792774020102E-2</v>
      </c>
      <c r="AP455" s="161">
        <v>0.103822285906378</v>
      </c>
      <c r="AQ455" s="161">
        <v>0.172669809494089</v>
      </c>
      <c r="AR455" s="161">
        <v>0.12394900137204699</v>
      </c>
      <c r="AS455" s="161">
        <v>1.1447334724202301E-2</v>
      </c>
      <c r="AT455" s="161">
        <v>0.11235233865248299</v>
      </c>
      <c r="AU455" s="161">
        <v>4.3645747199915097E-2</v>
      </c>
      <c r="AV455" s="161">
        <v>0.115142112047403</v>
      </c>
      <c r="AW455" s="161">
        <v>3.9154585595262803E-2</v>
      </c>
      <c r="AX455" s="161">
        <v>0.25472661167427901</v>
      </c>
      <c r="AY455" s="161">
        <v>0.24969058850207199</v>
      </c>
      <c r="AZ455" s="161">
        <v>0.32927259848296497</v>
      </c>
      <c r="BA455" s="161">
        <v>8.8240094946332601E-2</v>
      </c>
      <c r="BB455" s="161">
        <v>9.6847073855697505E-2</v>
      </c>
      <c r="BC455" s="161">
        <v>0.11029732601478</v>
      </c>
      <c r="BD455" s="161">
        <v>0.121686790868821</v>
      </c>
      <c r="BE455" s="161">
        <v>0.19910850184971901</v>
      </c>
      <c r="BF455" s="161">
        <v>0.117142747208396</v>
      </c>
      <c r="BG455" s="161">
        <v>4.6502426588544497E-2</v>
      </c>
      <c r="BH455" s="161">
        <v>0.18538262605373501</v>
      </c>
      <c r="BI455" s="161">
        <v>0.45432091043773398</v>
      </c>
      <c r="BJ455" s="161">
        <v>0.32430418174922698</v>
      </c>
      <c r="BK455" s="161">
        <v>0.132651196218634</v>
      </c>
      <c r="BL455" s="161">
        <v>0.215628612346834</v>
      </c>
      <c r="BM455" s="161">
        <v>0.17856226698671299</v>
      </c>
      <c r="BN455" s="161">
        <v>0.11568461153406299</v>
      </c>
      <c r="BO455" s="161">
        <v>0.171064767541385</v>
      </c>
      <c r="BP455" s="161">
        <v>0.13796271875400801</v>
      </c>
      <c r="BQ455" s="161">
        <v>0.26626011740774802</v>
      </c>
      <c r="BR455" s="161">
        <v>0.17636415983963599</v>
      </c>
      <c r="BS455" s="161">
        <v>0.14243039357394399</v>
      </c>
      <c r="BT455" s="161">
        <v>0.16733293893727599</v>
      </c>
    </row>
    <row r="456" spans="1:72" hidden="1">
      <c r="A456" s="99" t="s">
        <v>283</v>
      </c>
      <c r="B456" s="99" t="s">
        <v>720</v>
      </c>
      <c r="C456" s="98" t="s">
        <v>748</v>
      </c>
      <c r="D456" s="100" t="s">
        <v>749</v>
      </c>
      <c r="E456" s="98" t="s">
        <v>723</v>
      </c>
      <c r="F456" s="98" t="s">
        <v>724</v>
      </c>
      <c r="G456" s="161">
        <v>0.233619335197743</v>
      </c>
      <c r="H456" s="161">
        <v>0.67536173079558404</v>
      </c>
      <c r="I456" s="161">
        <v>0.30718620533670898</v>
      </c>
      <c r="J456" s="161">
        <v>0.31539249346430698</v>
      </c>
      <c r="K456" s="161">
        <v>0.54597378724467804</v>
      </c>
      <c r="L456" s="161">
        <v>0.85318452418288104</v>
      </c>
      <c r="M456" s="161">
        <v>0.75825915507075903</v>
      </c>
      <c r="N456" s="161">
        <v>0.49735837639832398</v>
      </c>
      <c r="O456" s="161">
        <v>0.50607371489408504</v>
      </c>
      <c r="P456" s="161">
        <v>0.34149743759655299</v>
      </c>
      <c r="Q456" s="161">
        <v>0.80494151321769902</v>
      </c>
      <c r="R456" s="161">
        <v>0.10405282359615201</v>
      </c>
      <c r="S456" s="161">
        <v>0.51062105111908795</v>
      </c>
      <c r="T456" s="161">
        <v>0.40982491466836302</v>
      </c>
      <c r="U456" s="161">
        <v>0.33460722664048198</v>
      </c>
      <c r="V456" s="161">
        <v>0.40409332618654797</v>
      </c>
      <c r="W456" s="161">
        <v>0.12686159299799299</v>
      </c>
      <c r="X456" s="161">
        <v>0.38033860095941902</v>
      </c>
      <c r="Y456" s="161">
        <v>0.29541710812635202</v>
      </c>
      <c r="Z456" s="161">
        <v>0.73593968331443804</v>
      </c>
      <c r="AA456" s="161">
        <v>0.467499783352261</v>
      </c>
      <c r="AB456" s="161">
        <v>0.456197996663323</v>
      </c>
      <c r="AC456" s="161">
        <v>0.181030163548101</v>
      </c>
      <c r="AD456" s="161">
        <v>0.59360469043818498</v>
      </c>
      <c r="AE456" s="161">
        <v>0.48998354690742002</v>
      </c>
      <c r="AF456" s="161">
        <v>0.32602491297437303</v>
      </c>
      <c r="AG456" s="161">
        <v>0.28345991634680701</v>
      </c>
      <c r="AH456" s="161">
        <v>0.117757443865802</v>
      </c>
      <c r="AI456" s="161">
        <v>0.36322770727298298</v>
      </c>
      <c r="AJ456" s="161">
        <v>0.80953164438222003</v>
      </c>
      <c r="AK456" s="161">
        <v>0.63921198132157497</v>
      </c>
      <c r="AL456" s="161">
        <v>0.49606364101933198</v>
      </c>
      <c r="AM456" s="161">
        <v>0.425740013060878</v>
      </c>
      <c r="AN456" s="161">
        <v>0.25064939189021501</v>
      </c>
      <c r="AO456" s="161">
        <v>0.45977203181569898</v>
      </c>
      <c r="AP456" s="161">
        <v>0.460661728873067</v>
      </c>
      <c r="AQ456" s="161">
        <v>0.46094965347508199</v>
      </c>
      <c r="AR456" s="161">
        <v>0.42677512975924298</v>
      </c>
      <c r="AS456" s="161">
        <v>0.67774443319111199</v>
      </c>
      <c r="AT456" s="161">
        <v>0.35796488101604401</v>
      </c>
      <c r="AU456" s="161">
        <v>0.69633088646512398</v>
      </c>
      <c r="AV456" s="161">
        <v>0.67265135412800103</v>
      </c>
      <c r="AW456" s="161">
        <v>0.61249618391646399</v>
      </c>
      <c r="AX456" s="161">
        <v>0.30444143652926497</v>
      </c>
      <c r="AY456" s="161">
        <v>0.29624965261999697</v>
      </c>
      <c r="AZ456" s="161">
        <v>0.10251080500427399</v>
      </c>
      <c r="BA456" s="161">
        <v>0.58834917435749901</v>
      </c>
      <c r="BB456" s="161">
        <v>0.44198518284466498</v>
      </c>
      <c r="BC456" s="161">
        <v>0.64310182828590301</v>
      </c>
      <c r="BD456" s="161">
        <v>0.66517540309984302</v>
      </c>
      <c r="BE456" s="161">
        <v>0.27628288759702502</v>
      </c>
      <c r="BF456" s="161">
        <v>0.19026007579526899</v>
      </c>
      <c r="BG456" s="161">
        <v>0.43318444832561898</v>
      </c>
      <c r="BH456" s="161">
        <v>0.445242885252982</v>
      </c>
      <c r="BI456" s="161">
        <v>0.229460323567138</v>
      </c>
      <c r="BJ456" s="161">
        <v>0.479987082860448</v>
      </c>
      <c r="BK456" s="161">
        <v>0.34475984797606501</v>
      </c>
      <c r="BL456" s="161">
        <v>0.40716992996828999</v>
      </c>
      <c r="BM456" s="161">
        <v>0.44832368238523501</v>
      </c>
      <c r="BN456" s="161">
        <v>0.65867841513070602</v>
      </c>
      <c r="BO456" s="161">
        <v>0.58016315257579099</v>
      </c>
      <c r="BP456" s="161">
        <v>0.34199064728811801</v>
      </c>
      <c r="BQ456" s="161">
        <v>0.45029734164621099</v>
      </c>
      <c r="BR456" s="161">
        <v>0.57620526388419602</v>
      </c>
      <c r="BS456" s="161">
        <v>0.523252954883352</v>
      </c>
      <c r="BT456" s="161">
        <v>0.468570813774976</v>
      </c>
    </row>
    <row r="457" spans="1:72" hidden="1">
      <c r="A457" s="99" t="s">
        <v>283</v>
      </c>
      <c r="B457" s="99" t="s">
        <v>720</v>
      </c>
      <c r="C457" s="98" t="s">
        <v>748</v>
      </c>
      <c r="D457" s="100" t="s">
        <v>749</v>
      </c>
      <c r="E457" s="98" t="s">
        <v>725</v>
      </c>
      <c r="F457" s="98" t="s">
        <v>726</v>
      </c>
      <c r="G457" s="161" t="s">
        <v>216</v>
      </c>
      <c r="H457" s="161">
        <v>4.9147601067959399E-3</v>
      </c>
      <c r="I457" s="161" t="s">
        <v>216</v>
      </c>
      <c r="J457" s="161">
        <v>3.08585764759457E-3</v>
      </c>
      <c r="K457" s="161" t="s">
        <v>216</v>
      </c>
      <c r="L457" s="161">
        <v>3.9575765136764599E-3</v>
      </c>
      <c r="M457" s="161">
        <v>9.5639930550168104E-3</v>
      </c>
      <c r="N457" s="161" t="s">
        <v>216</v>
      </c>
      <c r="O457" s="161">
        <v>3.4624246216732699E-2</v>
      </c>
      <c r="P457" s="161">
        <v>2.1987608360335701E-2</v>
      </c>
      <c r="Q457" s="161">
        <v>1.17613346130975E-2</v>
      </c>
      <c r="R457" s="161">
        <v>2.2049656978219E-2</v>
      </c>
      <c r="S457" s="161">
        <v>1.6990287354130201E-2</v>
      </c>
      <c r="T457" s="161">
        <v>2.2243913463968399E-2</v>
      </c>
      <c r="U457" s="161">
        <v>6.9237410341583903E-3</v>
      </c>
      <c r="V457" s="161">
        <v>6.5433167915452404E-4</v>
      </c>
      <c r="W457" s="161">
        <v>2.75338906144665E-2</v>
      </c>
      <c r="X457" s="161">
        <v>2.28537361182833E-3</v>
      </c>
      <c r="Y457" s="161">
        <v>3.1369145301497002E-2</v>
      </c>
      <c r="Z457" s="161" t="s">
        <v>216</v>
      </c>
      <c r="AA457" s="161">
        <v>3.1139646869260702E-2</v>
      </c>
      <c r="AB457" s="161" t="s">
        <v>216</v>
      </c>
      <c r="AC457" s="161" t="s">
        <v>216</v>
      </c>
      <c r="AD457" s="161">
        <v>3.3193852717609398E-2</v>
      </c>
      <c r="AE457" s="161" t="s">
        <v>216</v>
      </c>
      <c r="AF457" s="161">
        <v>9.9312089026813693E-3</v>
      </c>
      <c r="AG457" s="161">
        <v>7.3040279850032103E-3</v>
      </c>
      <c r="AH457" s="161">
        <v>5.3721258853591601E-2</v>
      </c>
      <c r="AI457" s="161">
        <v>2.9454759648781699E-2</v>
      </c>
      <c r="AJ457" s="161">
        <v>7.7044081286177193E-2</v>
      </c>
      <c r="AK457" s="161" t="s">
        <v>216</v>
      </c>
      <c r="AL457" s="161" t="s">
        <v>216</v>
      </c>
      <c r="AM457" s="161">
        <v>9.4740912577895003E-3</v>
      </c>
      <c r="AN457" s="161" t="s">
        <v>216</v>
      </c>
      <c r="AO457" s="161" t="s">
        <v>216</v>
      </c>
      <c r="AP457" s="161" t="s">
        <v>216</v>
      </c>
      <c r="AQ457" s="161" t="s">
        <v>216</v>
      </c>
      <c r="AR457" s="161">
        <v>1.6252718199330898E-2</v>
      </c>
      <c r="AS457" s="161">
        <v>6.3070774014108197E-2</v>
      </c>
      <c r="AT457" s="161" t="s">
        <v>216</v>
      </c>
      <c r="AU457" s="161">
        <v>5.1678483081044804E-3</v>
      </c>
      <c r="AV457" s="161" t="s">
        <v>216</v>
      </c>
      <c r="AW457" s="161">
        <v>3.5840843049830401E-2</v>
      </c>
      <c r="AX457" s="161">
        <v>5.69328230358669E-2</v>
      </c>
      <c r="AY457" s="161">
        <v>9.3026674098345905E-3</v>
      </c>
      <c r="AZ457" s="161">
        <v>0.10819040596879601</v>
      </c>
      <c r="BA457" s="161">
        <v>9.4006545972893409E-3</v>
      </c>
      <c r="BB457" s="161" t="s">
        <v>216</v>
      </c>
      <c r="BC457" s="161">
        <v>3.7085941791619302E-2</v>
      </c>
      <c r="BD457" s="161" t="s">
        <v>216</v>
      </c>
      <c r="BE457" s="161">
        <v>9.5363122414760595E-2</v>
      </c>
      <c r="BF457" s="161">
        <v>0.104965669897051</v>
      </c>
      <c r="BG457" s="161">
        <v>2.8816288189039099E-2</v>
      </c>
      <c r="BH457" s="161">
        <v>2.2283676846053001E-2</v>
      </c>
      <c r="BI457" s="161">
        <v>2.5946135675863999E-2</v>
      </c>
      <c r="BJ457" s="161">
        <v>1.54070314616235E-2</v>
      </c>
      <c r="BK457" s="161">
        <v>5.1749772318471204E-3</v>
      </c>
      <c r="BL457" s="161">
        <v>1.7242036387210401E-2</v>
      </c>
      <c r="BM457" s="161">
        <v>7.3515038662326906E-2</v>
      </c>
      <c r="BN457" s="161">
        <v>4.1052664385420497E-2</v>
      </c>
      <c r="BO457" s="161">
        <v>1.16305041375278E-2</v>
      </c>
      <c r="BP457" s="161">
        <v>1.2014726218550801E-2</v>
      </c>
      <c r="BQ457" s="161" t="s">
        <v>216</v>
      </c>
      <c r="BR457" s="161">
        <v>2.29471333594496E-2</v>
      </c>
      <c r="BS457" s="161">
        <v>9.0726125568833405E-3</v>
      </c>
      <c r="BT457" s="161">
        <v>2.1194259540986998E-2</v>
      </c>
    </row>
    <row r="458" spans="1:72" hidden="1">
      <c r="A458" s="99" t="s">
        <v>283</v>
      </c>
      <c r="B458" s="99" t="s">
        <v>720</v>
      </c>
      <c r="C458" s="98" t="s">
        <v>748</v>
      </c>
      <c r="D458" s="100" t="s">
        <v>749</v>
      </c>
      <c r="E458" s="98" t="s">
        <v>339</v>
      </c>
      <c r="F458" s="98" t="s">
        <v>727</v>
      </c>
      <c r="G458" s="161">
        <v>0.76638066480225697</v>
      </c>
      <c r="H458" s="161">
        <v>0.31972350909761998</v>
      </c>
      <c r="I458" s="161">
        <v>0.69281379466329096</v>
      </c>
      <c r="J458" s="161">
        <v>0.68152164888809896</v>
      </c>
      <c r="K458" s="161">
        <v>0.45402621275532201</v>
      </c>
      <c r="L458" s="161">
        <v>0.142857899303443</v>
      </c>
      <c r="M458" s="161">
        <v>0.23217685187422399</v>
      </c>
      <c r="N458" s="161">
        <v>0.50264162360167597</v>
      </c>
      <c r="O458" s="161">
        <v>0.45930203888918197</v>
      </c>
      <c r="P458" s="161">
        <v>0.63651495404311198</v>
      </c>
      <c r="Q458" s="161">
        <v>0.183297152169203</v>
      </c>
      <c r="R458" s="161">
        <v>0.87389751942562899</v>
      </c>
      <c r="S458" s="161">
        <v>0.47238866152678199</v>
      </c>
      <c r="T458" s="161">
        <v>0.56793117186766795</v>
      </c>
      <c r="U458" s="161">
        <v>0.65846903232536003</v>
      </c>
      <c r="V458" s="161">
        <v>0.59525234213429701</v>
      </c>
      <c r="W458" s="161">
        <v>0.84560451638754097</v>
      </c>
      <c r="X458" s="161">
        <v>0.61737602542875303</v>
      </c>
      <c r="Y458" s="161">
        <v>0.67321374657215105</v>
      </c>
      <c r="Z458" s="161">
        <v>0.26406031668556201</v>
      </c>
      <c r="AA458" s="161">
        <v>0.50136056977847798</v>
      </c>
      <c r="AB458" s="161">
        <v>0.54380200333667705</v>
      </c>
      <c r="AC458" s="161">
        <v>0.81896983645189902</v>
      </c>
      <c r="AD458" s="161">
        <v>0.37320145684420603</v>
      </c>
      <c r="AE458" s="161">
        <v>0.51001645309258004</v>
      </c>
      <c r="AF458" s="161">
        <v>0.66404387812294596</v>
      </c>
      <c r="AG458" s="161">
        <v>0.70923605566818904</v>
      </c>
      <c r="AH458" s="161">
        <v>0.82852129728060597</v>
      </c>
      <c r="AI458" s="161">
        <v>0.60731753307823499</v>
      </c>
      <c r="AJ458" s="161">
        <v>0.113424274331603</v>
      </c>
      <c r="AK458" s="161">
        <v>0.36078801867842503</v>
      </c>
      <c r="AL458" s="161">
        <v>0.50393635898066802</v>
      </c>
      <c r="AM458" s="161">
        <v>0.56478589568133297</v>
      </c>
      <c r="AN458" s="161">
        <v>0.74935060810978504</v>
      </c>
      <c r="AO458" s="161">
        <v>0.54022796818430097</v>
      </c>
      <c r="AP458" s="161">
        <v>0.539338271126933</v>
      </c>
      <c r="AQ458" s="161">
        <v>0.53905034652491801</v>
      </c>
      <c r="AR458" s="161">
        <v>0.55697215204142603</v>
      </c>
      <c r="AS458" s="161">
        <v>0.25918479279478002</v>
      </c>
      <c r="AT458" s="161">
        <v>0.64203511898395604</v>
      </c>
      <c r="AU458" s="161">
        <v>0.29850126522677101</v>
      </c>
      <c r="AV458" s="161">
        <v>0.32734864587199902</v>
      </c>
      <c r="AW458" s="161">
        <v>0.35166297303370497</v>
      </c>
      <c r="AX458" s="161">
        <v>0.63862574043486797</v>
      </c>
      <c r="AY458" s="161">
        <v>0.69444767997016799</v>
      </c>
      <c r="AZ458" s="161">
        <v>0.78929878902692996</v>
      </c>
      <c r="BA458" s="161">
        <v>0.40225017104521199</v>
      </c>
      <c r="BB458" s="161">
        <v>0.55801481715533496</v>
      </c>
      <c r="BC458" s="161">
        <v>0.31981222992247699</v>
      </c>
      <c r="BD458" s="161">
        <v>0.33482459690015698</v>
      </c>
      <c r="BE458" s="161">
        <v>0.62835398998821401</v>
      </c>
      <c r="BF458" s="161">
        <v>0.70477425430767904</v>
      </c>
      <c r="BG458" s="161">
        <v>0.53799926348534199</v>
      </c>
      <c r="BH458" s="161">
        <v>0.53247343790096502</v>
      </c>
      <c r="BI458" s="161">
        <v>0.74459354075699802</v>
      </c>
      <c r="BJ458" s="161">
        <v>0.50460588567792897</v>
      </c>
      <c r="BK458" s="161">
        <v>0.65006517479208803</v>
      </c>
      <c r="BL458" s="161">
        <v>0.57558803364449995</v>
      </c>
      <c r="BM458" s="161">
        <v>0.47816127895243798</v>
      </c>
      <c r="BN458" s="161">
        <v>0.30026892048387399</v>
      </c>
      <c r="BO458" s="161">
        <v>0.40820634328668098</v>
      </c>
      <c r="BP458" s="161">
        <v>0.64599462649333095</v>
      </c>
      <c r="BQ458" s="161">
        <v>0.54970265835378895</v>
      </c>
      <c r="BR458" s="161">
        <v>0.400847602756354</v>
      </c>
      <c r="BS458" s="161">
        <v>0.46767443255976499</v>
      </c>
      <c r="BT458" s="161">
        <v>0.51023492668403703</v>
      </c>
    </row>
    <row r="459" spans="1:72" hidden="1">
      <c r="A459" s="99" t="s">
        <v>750</v>
      </c>
      <c r="B459" s="99" t="s">
        <v>750</v>
      </c>
      <c r="C459" s="98" t="s">
        <v>751</v>
      </c>
      <c r="D459" s="100" t="s">
        <v>752</v>
      </c>
      <c r="E459" s="98" t="s">
        <v>753</v>
      </c>
      <c r="F459" s="98" t="s">
        <v>754</v>
      </c>
      <c r="G459" s="161">
        <v>6.80808032521691E-2</v>
      </c>
      <c r="H459" s="161">
        <v>8.4929514000737005E-2</v>
      </c>
      <c r="I459" s="161">
        <v>5.7790715482032302E-4</v>
      </c>
      <c r="J459" s="161">
        <v>6.6675250960826896E-2</v>
      </c>
      <c r="K459" s="161">
        <v>0.22079093631700999</v>
      </c>
      <c r="L459" s="161">
        <v>6.53046604873945E-2</v>
      </c>
      <c r="M459" s="161">
        <v>7.2654060902816203E-2</v>
      </c>
      <c r="N459" s="161">
        <v>2.05278592400608E-2</v>
      </c>
      <c r="O459" s="161">
        <v>1.8451141400238201E-2</v>
      </c>
      <c r="P459" s="161">
        <v>6.7597065728562198E-3</v>
      </c>
      <c r="Q459" s="161">
        <v>7.9445165590533703E-2</v>
      </c>
      <c r="R459" s="161">
        <v>7.4415214149537098E-2</v>
      </c>
      <c r="S459" s="161">
        <v>4.3677521582446898E-3</v>
      </c>
      <c r="T459" s="161">
        <v>6.5054971712194307E-2</v>
      </c>
      <c r="U459" s="161">
        <v>1.11465442064332E-2</v>
      </c>
      <c r="V459" s="161">
        <v>0.13129620270532799</v>
      </c>
      <c r="W459" s="161">
        <v>0.17983297731363401</v>
      </c>
      <c r="X459" s="161">
        <v>8.9199631977544797E-2</v>
      </c>
      <c r="Y459" s="161">
        <v>2.03003426046716E-2</v>
      </c>
      <c r="Z459" s="161">
        <v>0.20686335061911801</v>
      </c>
      <c r="AA459" s="161">
        <v>5.2855123009826803E-2</v>
      </c>
      <c r="AB459" s="161" t="s">
        <v>216</v>
      </c>
      <c r="AC459" s="161">
        <v>8.4211200624698099E-2</v>
      </c>
      <c r="AD459" s="161">
        <v>1.5928824966134899E-2</v>
      </c>
      <c r="AE459" s="161">
        <v>0.120351732626682</v>
      </c>
      <c r="AF459" s="161">
        <v>4.3635758061211102E-2</v>
      </c>
      <c r="AG459" s="161">
        <v>2.09144902974472E-2</v>
      </c>
      <c r="AH459" s="161">
        <v>3.3524867729770397E-2</v>
      </c>
      <c r="AI459" s="161">
        <v>1.1505965474863399E-3</v>
      </c>
      <c r="AJ459" s="161">
        <v>7.5214066821273004E-2</v>
      </c>
      <c r="AK459" s="161">
        <v>3.2341671957965799E-3</v>
      </c>
      <c r="AL459" s="161">
        <v>7.5733671551006507E-2</v>
      </c>
      <c r="AM459" s="161" t="s">
        <v>216</v>
      </c>
      <c r="AN459" s="161">
        <v>6.3155974299821005E-2</v>
      </c>
      <c r="AO459" s="161">
        <v>5.7476642609827398E-2</v>
      </c>
      <c r="AP459" s="161">
        <v>6.1735789413620103E-2</v>
      </c>
      <c r="AQ459" s="161" t="s">
        <v>216</v>
      </c>
      <c r="AR459" s="161">
        <v>0.38139316666189998</v>
      </c>
      <c r="AS459" s="161">
        <v>0.17283835907491099</v>
      </c>
      <c r="AT459" s="161">
        <v>1.06500272308022E-2</v>
      </c>
      <c r="AU459" s="161">
        <v>6.1519824235849799E-3</v>
      </c>
      <c r="AV459" s="161">
        <v>3.0672040562768999E-2</v>
      </c>
      <c r="AW459" s="161">
        <v>0.13488286015249201</v>
      </c>
      <c r="AX459" s="161">
        <v>5.5029580527759997E-2</v>
      </c>
      <c r="AY459" s="161">
        <v>5.9488794368731099E-2</v>
      </c>
      <c r="AZ459" s="161">
        <v>1.0276653167324699E-2</v>
      </c>
      <c r="BA459" s="161">
        <v>0.104042827534121</v>
      </c>
      <c r="BB459" s="161" t="s">
        <v>216</v>
      </c>
      <c r="BC459" s="161">
        <v>0.13963571613286499</v>
      </c>
      <c r="BD459" s="161">
        <v>3.55566385951901E-2</v>
      </c>
      <c r="BE459" s="161">
        <v>1.31713415965481E-2</v>
      </c>
      <c r="BF459" s="161">
        <v>2.93628808975414E-2</v>
      </c>
      <c r="BG459" s="161">
        <v>6.2573321342984198E-2</v>
      </c>
      <c r="BH459" s="161">
        <v>4.71511681902139E-2</v>
      </c>
      <c r="BI459" s="161">
        <v>2.70996928295065E-2</v>
      </c>
      <c r="BJ459" s="161">
        <v>1.7939525772523002E-2</v>
      </c>
      <c r="BK459" s="161">
        <v>7.3573576340926303E-2</v>
      </c>
      <c r="BL459" s="161">
        <v>5.2401339911832302E-3</v>
      </c>
      <c r="BM459" s="161">
        <v>2.1272447703021301E-2</v>
      </c>
      <c r="BN459" s="161">
        <v>0.141129152156556</v>
      </c>
      <c r="BO459" s="161">
        <v>3.05346331942399E-2</v>
      </c>
      <c r="BP459" s="161">
        <v>4.2872509315834001E-2</v>
      </c>
      <c r="BQ459" s="161">
        <v>8.2903657686232996E-3</v>
      </c>
      <c r="BR459" s="161">
        <v>0.12724594416714999</v>
      </c>
      <c r="BS459" s="161">
        <v>0.113477316817732</v>
      </c>
      <c r="BT459" s="161">
        <v>3.2212234791924301E-3</v>
      </c>
    </row>
    <row r="460" spans="1:72" hidden="1">
      <c r="A460" s="99" t="s">
        <v>750</v>
      </c>
      <c r="B460" s="99" t="s">
        <v>750</v>
      </c>
      <c r="C460" s="98" t="s">
        <v>751</v>
      </c>
      <c r="D460" s="100" t="s">
        <v>752</v>
      </c>
      <c r="E460" s="98" t="s">
        <v>225</v>
      </c>
      <c r="F460" s="98" t="s">
        <v>755</v>
      </c>
      <c r="G460" s="161">
        <v>1.5138085689803999E-2</v>
      </c>
      <c r="H460" s="161">
        <v>4.6831275064507599E-2</v>
      </c>
      <c r="I460" s="161">
        <v>7.8970216719559099E-3</v>
      </c>
      <c r="J460" s="161">
        <v>2.8384227633210701E-2</v>
      </c>
      <c r="K460" s="161">
        <v>1.8125826718443899E-2</v>
      </c>
      <c r="L460" s="161">
        <v>2.93456420751968E-3</v>
      </c>
      <c r="M460" s="161">
        <v>2.1389755249353999E-2</v>
      </c>
      <c r="N460" s="161">
        <v>1.02639296200304E-2</v>
      </c>
      <c r="O460" s="161" t="s">
        <v>216</v>
      </c>
      <c r="P460" s="161" t="s">
        <v>216</v>
      </c>
      <c r="Q460" s="161">
        <v>8.5518311907943397E-3</v>
      </c>
      <c r="R460" s="161">
        <v>2.5397330191784299E-2</v>
      </c>
      <c r="S460" s="161" t="s">
        <v>216</v>
      </c>
      <c r="T460" s="161" t="s">
        <v>216</v>
      </c>
      <c r="U460" s="161">
        <v>1.7350290395676499E-2</v>
      </c>
      <c r="V460" s="161" t="s">
        <v>216</v>
      </c>
      <c r="W460" s="161">
        <v>5.9921707648138804E-4</v>
      </c>
      <c r="X460" s="161" t="s">
        <v>216</v>
      </c>
      <c r="Y460" s="161">
        <v>1.1067104034692E-2</v>
      </c>
      <c r="Z460" s="161" t="s">
        <v>216</v>
      </c>
      <c r="AA460" s="161" t="s">
        <v>216</v>
      </c>
      <c r="AB460" s="161">
        <v>9.8816029135140593E-3</v>
      </c>
      <c r="AC460" s="161">
        <v>5.0710145054664597E-2</v>
      </c>
      <c r="AD460" s="161" t="s">
        <v>216</v>
      </c>
      <c r="AE460" s="161" t="s">
        <v>216</v>
      </c>
      <c r="AF460" s="161">
        <v>1.7523430542983401E-2</v>
      </c>
      <c r="AG460" s="161">
        <v>9.2439733515037904E-3</v>
      </c>
      <c r="AH460" s="161">
        <v>4.2584388742022798E-2</v>
      </c>
      <c r="AI460" s="161">
        <v>2.01190124565097E-2</v>
      </c>
      <c r="AJ460" s="161">
        <v>1.32777246969033E-2</v>
      </c>
      <c r="AK460" s="161">
        <v>4.9478014596152399E-3</v>
      </c>
      <c r="AL460" s="161">
        <v>5.2480631327056999E-2</v>
      </c>
      <c r="AM460" s="161" t="s">
        <v>216</v>
      </c>
      <c r="AN460" s="161">
        <v>0.100842899996788</v>
      </c>
      <c r="AO460" s="161" t="s">
        <v>216</v>
      </c>
      <c r="AP460" s="161">
        <v>1.3095398015281199E-2</v>
      </c>
      <c r="AQ460" s="161">
        <v>1.2780321103278701E-2</v>
      </c>
      <c r="AR460" s="161">
        <v>2.1802327690859099E-2</v>
      </c>
      <c r="AS460" s="161">
        <v>1.7556558727622101E-2</v>
      </c>
      <c r="AT460" s="161" t="s">
        <v>216</v>
      </c>
      <c r="AU460" s="161">
        <v>4.43964741871375E-3</v>
      </c>
      <c r="AV460" s="161">
        <v>3.50348573020378E-2</v>
      </c>
      <c r="AW460" s="161" t="s">
        <v>216</v>
      </c>
      <c r="AX460" s="161">
        <v>7.7283347622930598E-2</v>
      </c>
      <c r="AY460" s="161">
        <v>1.54251518022052E-2</v>
      </c>
      <c r="AZ460" s="161" t="s">
        <v>216</v>
      </c>
      <c r="BA460" s="161">
        <v>5.2587149451878501E-3</v>
      </c>
      <c r="BB460" s="161" t="s">
        <v>216</v>
      </c>
      <c r="BC460" s="161">
        <v>1.8529198261147801E-2</v>
      </c>
      <c r="BD460" s="161" t="s">
        <v>216</v>
      </c>
      <c r="BE460" s="161" t="s">
        <v>216</v>
      </c>
      <c r="BF460" s="161" t="s">
        <v>216</v>
      </c>
      <c r="BG460" s="161">
        <v>5.2669625284005204E-3</v>
      </c>
      <c r="BH460" s="161">
        <v>3.0527157186200499E-2</v>
      </c>
      <c r="BI460" s="161">
        <v>4.2006381545321797E-2</v>
      </c>
      <c r="BJ460" s="161">
        <v>2.2976667101555302E-2</v>
      </c>
      <c r="BK460" s="161">
        <v>3.7708567387379102E-3</v>
      </c>
      <c r="BL460" s="161">
        <v>2.4059567452975501E-2</v>
      </c>
      <c r="BM460" s="161">
        <v>4.29476537637724E-3</v>
      </c>
      <c r="BN460" s="161">
        <v>2.31654267598802E-2</v>
      </c>
      <c r="BO460" s="161">
        <v>3.2443612508927397E-2</v>
      </c>
      <c r="BP460" s="161">
        <v>7.0144654580294993E-2</v>
      </c>
      <c r="BQ460" s="161">
        <v>8.6843802465401895E-3</v>
      </c>
      <c r="BR460" s="161" t="s">
        <v>216</v>
      </c>
      <c r="BS460" s="161">
        <v>7.3946488408065503E-2</v>
      </c>
      <c r="BT460" s="161">
        <v>2.8023896450590198E-3</v>
      </c>
    </row>
    <row r="461" spans="1:72" hidden="1">
      <c r="A461" s="99" t="s">
        <v>750</v>
      </c>
      <c r="B461" s="99" t="s">
        <v>750</v>
      </c>
      <c r="C461" s="98" t="s">
        <v>751</v>
      </c>
      <c r="D461" s="100" t="s">
        <v>752</v>
      </c>
      <c r="E461" s="98" t="s">
        <v>756</v>
      </c>
      <c r="F461" s="98" t="s">
        <v>216</v>
      </c>
      <c r="G461" s="161">
        <v>0.63779668338092499</v>
      </c>
      <c r="H461" s="161">
        <v>0.37518028783006102</v>
      </c>
      <c r="I461" s="161">
        <v>0.61097968652180401</v>
      </c>
      <c r="J461" s="161">
        <v>0.64418253816133397</v>
      </c>
      <c r="K461" s="161">
        <v>0.357475755453108</v>
      </c>
      <c r="L461" s="161">
        <v>0.72202082038082305</v>
      </c>
      <c r="M461" s="161">
        <v>0.40806849408454299</v>
      </c>
      <c r="N461" s="161">
        <v>0.726702508954707</v>
      </c>
      <c r="O461" s="161">
        <v>0.72513592217281797</v>
      </c>
      <c r="P461" s="161">
        <v>0.76989787600815995</v>
      </c>
      <c r="Q461" s="161">
        <v>0.53219481367923605</v>
      </c>
      <c r="R461" s="161">
        <v>0.69601431323767204</v>
      </c>
      <c r="S461" s="161">
        <v>0.66036821402557799</v>
      </c>
      <c r="T461" s="161">
        <v>0.61409576747531602</v>
      </c>
      <c r="U461" s="161">
        <v>0.66381232805874701</v>
      </c>
      <c r="V461" s="161">
        <v>0.73152236331558895</v>
      </c>
      <c r="W461" s="161">
        <v>0.42003015165604102</v>
      </c>
      <c r="X461" s="161">
        <v>0.75274768723307295</v>
      </c>
      <c r="Y461" s="161">
        <v>0.60186323803409503</v>
      </c>
      <c r="Z461" s="161">
        <v>0.57727340316257003</v>
      </c>
      <c r="AA461" s="161">
        <v>0.70935227798192302</v>
      </c>
      <c r="AB461" s="161">
        <v>0.664377962827984</v>
      </c>
      <c r="AC461" s="161">
        <v>0.46225466754575201</v>
      </c>
      <c r="AD461" s="161">
        <v>0.56598822871310295</v>
      </c>
      <c r="AE461" s="161">
        <v>0.77776075806451805</v>
      </c>
      <c r="AF461" s="161">
        <v>0.62001189857879402</v>
      </c>
      <c r="AG461" s="161">
        <v>0.428980059258603</v>
      </c>
      <c r="AH461" s="161">
        <v>0.60023910441735795</v>
      </c>
      <c r="AI461" s="161">
        <v>0.68513662713380397</v>
      </c>
      <c r="AJ461" s="161">
        <v>0.56544196103268596</v>
      </c>
      <c r="AK461" s="161">
        <v>0.71076006461744601</v>
      </c>
      <c r="AL461" s="161">
        <v>0.57522992151197005</v>
      </c>
      <c r="AM461" s="161">
        <v>0.69451076163055103</v>
      </c>
      <c r="AN461" s="161">
        <v>0.53577521408834605</v>
      </c>
      <c r="AO461" s="161">
        <v>0.67740494086414305</v>
      </c>
      <c r="AP461" s="161">
        <v>0.48580219647474299</v>
      </c>
      <c r="AQ461" s="161">
        <v>0.81439403254345799</v>
      </c>
      <c r="AR461" s="161">
        <v>0.35546908952477102</v>
      </c>
      <c r="AS461" s="161">
        <v>0.48859070817403999</v>
      </c>
      <c r="AT461" s="161">
        <v>0.73686954218377598</v>
      </c>
      <c r="AU461" s="161">
        <v>0.55212054373200603</v>
      </c>
      <c r="AV461" s="161">
        <v>0.75012948434420701</v>
      </c>
      <c r="AW461" s="161">
        <v>0.54588244843901601</v>
      </c>
      <c r="AX461" s="161">
        <v>0.38366666967159602</v>
      </c>
      <c r="AY461" s="161">
        <v>0.52403702244915096</v>
      </c>
      <c r="AZ461" s="161">
        <v>0.58566038950907895</v>
      </c>
      <c r="BA461" s="161">
        <v>0.46153061902068299</v>
      </c>
      <c r="BB461" s="161">
        <v>0.80691856801113204</v>
      </c>
      <c r="BC461" s="161">
        <v>0.52135525796806903</v>
      </c>
      <c r="BD461" s="161">
        <v>0.77654967229466498</v>
      </c>
      <c r="BE461" s="161">
        <v>0.68046314417064002</v>
      </c>
      <c r="BF461" s="161">
        <v>0.66106068138859297</v>
      </c>
      <c r="BG461" s="161">
        <v>0.51930529122625002</v>
      </c>
      <c r="BH461" s="161">
        <v>0.63522012689428198</v>
      </c>
      <c r="BI461" s="161">
        <v>0.66492552062494104</v>
      </c>
      <c r="BJ461" s="161">
        <v>0.649522862415297</v>
      </c>
      <c r="BK461" s="161">
        <v>0.63674883782329295</v>
      </c>
      <c r="BL461" s="161">
        <v>0.438026690002289</v>
      </c>
      <c r="BM461" s="161">
        <v>0.650688048700512</v>
      </c>
      <c r="BN461" s="161">
        <v>0.59228158954355303</v>
      </c>
      <c r="BO461" s="161">
        <v>0.61879770947992796</v>
      </c>
      <c r="BP461" s="161">
        <v>0.55953731558469499</v>
      </c>
      <c r="BQ461" s="161">
        <v>0.63047776165842095</v>
      </c>
      <c r="BR461" s="161">
        <v>0.73386118699032299</v>
      </c>
      <c r="BS461" s="161">
        <v>0.43774929021279502</v>
      </c>
      <c r="BT461" s="161">
        <v>0.39344811362126297</v>
      </c>
    </row>
    <row r="462" spans="1:72" hidden="1">
      <c r="A462" s="99" t="s">
        <v>750</v>
      </c>
      <c r="B462" s="99" t="s">
        <v>750</v>
      </c>
      <c r="C462" s="98" t="s">
        <v>751</v>
      </c>
      <c r="D462" s="100" t="s">
        <v>752</v>
      </c>
      <c r="E462" s="98" t="s">
        <v>757</v>
      </c>
      <c r="F462" s="98" t="s">
        <v>758</v>
      </c>
      <c r="G462" s="161">
        <v>3.3008355063281099E-2</v>
      </c>
      <c r="H462" s="161">
        <v>6.6084461141470305E-2</v>
      </c>
      <c r="I462" s="161">
        <v>1.72665776139251E-2</v>
      </c>
      <c r="J462" s="161" t="s">
        <v>216</v>
      </c>
      <c r="K462" s="161">
        <v>9.7482174697532502E-3</v>
      </c>
      <c r="L462" s="161">
        <v>4.6367297059560497E-2</v>
      </c>
      <c r="M462" s="161">
        <v>2.0425202917089699E-2</v>
      </c>
      <c r="N462" s="161" t="s">
        <v>216</v>
      </c>
      <c r="O462" s="161">
        <v>8.7602865483923806E-2</v>
      </c>
      <c r="P462" s="161">
        <v>8.4690719719231103E-2</v>
      </c>
      <c r="Q462" s="161">
        <v>6.2674192284301794E-2</v>
      </c>
      <c r="R462" s="161">
        <v>2.3079972056178001E-3</v>
      </c>
      <c r="S462" s="161" t="s">
        <v>216</v>
      </c>
      <c r="T462" s="161" t="s">
        <v>216</v>
      </c>
      <c r="U462" s="161">
        <v>1.7350290395676499E-2</v>
      </c>
      <c r="V462" s="161" t="s">
        <v>216</v>
      </c>
      <c r="W462" s="161">
        <v>0.146538927521882</v>
      </c>
      <c r="X462" s="161">
        <v>2.85372317181216E-2</v>
      </c>
      <c r="Y462" s="161">
        <v>8.8697730294716406E-2</v>
      </c>
      <c r="Z462" s="161">
        <v>2.40245363892461E-2</v>
      </c>
      <c r="AA462" s="161" t="s">
        <v>216</v>
      </c>
      <c r="AB462" s="161" t="s">
        <v>216</v>
      </c>
      <c r="AC462" s="161">
        <v>4.0801464248931503E-2</v>
      </c>
      <c r="AD462" s="161">
        <v>3.0416304890865501E-2</v>
      </c>
      <c r="AE462" s="161" t="s">
        <v>216</v>
      </c>
      <c r="AF462" s="161">
        <v>4.0038012500470899E-2</v>
      </c>
      <c r="AG462" s="161">
        <v>2.6276437717464102E-2</v>
      </c>
      <c r="AH462" s="161">
        <v>4.63950002976131E-2</v>
      </c>
      <c r="AI462" s="161">
        <v>8.1620570766774304E-3</v>
      </c>
      <c r="AJ462" s="161">
        <v>5.1536589141678101E-2</v>
      </c>
      <c r="AK462" s="161">
        <v>1.4340055044161E-2</v>
      </c>
      <c r="AL462" s="161">
        <v>4.8877064821897702E-3</v>
      </c>
      <c r="AM462" s="161" t="s">
        <v>216</v>
      </c>
      <c r="AN462" s="161">
        <v>7.8539214954512507E-2</v>
      </c>
      <c r="AO462" s="161">
        <v>1.05502318867678E-2</v>
      </c>
      <c r="AP462" s="161">
        <v>7.3065231211742104E-2</v>
      </c>
      <c r="AQ462" s="161">
        <v>9.9134696164916505E-3</v>
      </c>
      <c r="AR462" s="161">
        <v>1.8561333472525601E-2</v>
      </c>
      <c r="AS462" s="161">
        <v>3.4489807082826902E-2</v>
      </c>
      <c r="AT462" s="161" t="s">
        <v>216</v>
      </c>
      <c r="AU462" s="161" t="s">
        <v>216</v>
      </c>
      <c r="AV462" s="161" t="s">
        <v>216</v>
      </c>
      <c r="AW462" s="161" t="s">
        <v>216</v>
      </c>
      <c r="AX462" s="161">
        <v>2.2159441947667302E-3</v>
      </c>
      <c r="AY462" s="161">
        <v>5.2983849765046803E-2</v>
      </c>
      <c r="AZ462" s="161">
        <v>0.14880041843710601</v>
      </c>
      <c r="BA462" s="161">
        <v>2.1227036417245E-2</v>
      </c>
      <c r="BB462" s="161" t="s">
        <v>216</v>
      </c>
      <c r="BC462" s="161" t="s">
        <v>216</v>
      </c>
      <c r="BD462" s="161">
        <v>3.11617241538833E-2</v>
      </c>
      <c r="BE462" s="161">
        <v>8.4893455097270198E-2</v>
      </c>
      <c r="BF462" s="161">
        <v>0.101619805243613</v>
      </c>
      <c r="BG462" s="161">
        <v>9.8478540082314506E-2</v>
      </c>
      <c r="BH462" s="161">
        <v>8.1338326634571495E-2</v>
      </c>
      <c r="BI462" s="161">
        <v>7.9584078603451403E-2</v>
      </c>
      <c r="BJ462" s="161" t="s">
        <v>216</v>
      </c>
      <c r="BK462" s="161">
        <v>5.8195266428031703E-2</v>
      </c>
      <c r="BL462" s="161">
        <v>0.31180998795011799</v>
      </c>
      <c r="BM462" s="161">
        <v>1.12996720488663E-2</v>
      </c>
      <c r="BN462" s="161">
        <v>0.120638466640099</v>
      </c>
      <c r="BO462" s="161">
        <v>1.3961829511085801E-2</v>
      </c>
      <c r="BP462" s="161">
        <v>1.33664052326391E-2</v>
      </c>
      <c r="BQ462" s="161" t="s">
        <v>216</v>
      </c>
      <c r="BR462" s="161">
        <v>1.0158268315752899E-2</v>
      </c>
      <c r="BS462" s="161">
        <v>9.0726125568833405E-3</v>
      </c>
      <c r="BT462" s="161">
        <v>1.41260729671996E-2</v>
      </c>
    </row>
    <row r="463" spans="1:72" hidden="1">
      <c r="A463" s="99" t="s">
        <v>750</v>
      </c>
      <c r="B463" s="99" t="s">
        <v>750</v>
      </c>
      <c r="C463" s="98" t="s">
        <v>751</v>
      </c>
      <c r="D463" s="100" t="s">
        <v>752</v>
      </c>
      <c r="E463" s="98" t="s">
        <v>759</v>
      </c>
      <c r="F463" s="98" t="s">
        <v>760</v>
      </c>
      <c r="G463" s="161">
        <v>1.0945062558949401E-2</v>
      </c>
      <c r="H463" s="161">
        <v>6.67821653669841E-2</v>
      </c>
      <c r="I463" s="161">
        <v>2.88953577410162E-4</v>
      </c>
      <c r="J463" s="161">
        <v>1.88013237442861E-2</v>
      </c>
      <c r="K463" s="161">
        <v>2.5271756431111798E-2</v>
      </c>
      <c r="L463" s="161">
        <v>7.8232205720291298E-2</v>
      </c>
      <c r="M463" s="161">
        <v>4.0543028746606299E-2</v>
      </c>
      <c r="N463" s="161" t="s">
        <v>216</v>
      </c>
      <c r="O463" s="161" t="s">
        <v>216</v>
      </c>
      <c r="P463" s="161" t="s">
        <v>216</v>
      </c>
      <c r="Q463" s="161">
        <v>1.8340204807291E-2</v>
      </c>
      <c r="R463" s="161" t="s">
        <v>216</v>
      </c>
      <c r="S463" s="161">
        <v>1.13268582360868E-2</v>
      </c>
      <c r="T463" s="161" t="s">
        <v>216</v>
      </c>
      <c r="U463" s="161">
        <v>1.11465442064332E-2</v>
      </c>
      <c r="V463" s="161">
        <v>1.86455075882159E-3</v>
      </c>
      <c r="W463" s="161" t="s">
        <v>216</v>
      </c>
      <c r="X463" s="161" t="s">
        <v>216</v>
      </c>
      <c r="Y463" s="161">
        <v>3.6165743982844098E-2</v>
      </c>
      <c r="Z463" s="161">
        <v>9.7630114270773807E-3</v>
      </c>
      <c r="AA463" s="161">
        <v>8.3768057764629193E-3</v>
      </c>
      <c r="AB463" s="161">
        <v>5.5199795073440902E-2</v>
      </c>
      <c r="AC463" s="161">
        <v>5.7575181471411399E-2</v>
      </c>
      <c r="AD463" s="161">
        <v>1.5928824966134899E-2</v>
      </c>
      <c r="AE463" s="161" t="s">
        <v>216</v>
      </c>
      <c r="AF463" s="161">
        <v>3.5046861085966802E-2</v>
      </c>
      <c r="AG463" s="161">
        <v>7.0591596774872501E-3</v>
      </c>
      <c r="AH463" s="161" t="s">
        <v>216</v>
      </c>
      <c r="AI463" s="161">
        <v>5.5980830800407999E-2</v>
      </c>
      <c r="AJ463" s="161">
        <v>5.1609237958637297E-2</v>
      </c>
      <c r="AK463" s="161" t="s">
        <v>216</v>
      </c>
      <c r="AL463" s="161">
        <v>4.3710945166635304E-3</v>
      </c>
      <c r="AM463" s="161">
        <v>3.9958752246378798E-3</v>
      </c>
      <c r="AN463" s="161">
        <v>1.0621888699201099E-2</v>
      </c>
      <c r="AO463" s="161">
        <v>8.9474640194058805E-2</v>
      </c>
      <c r="AP463" s="161">
        <v>0.101925913908336</v>
      </c>
      <c r="AQ463" s="161" t="s">
        <v>216</v>
      </c>
      <c r="AR463" s="161">
        <v>2.1802327690859099E-2</v>
      </c>
      <c r="AS463" s="161">
        <v>2.8654741452717201E-2</v>
      </c>
      <c r="AT463" s="161" t="s">
        <v>216</v>
      </c>
      <c r="AU463" s="161">
        <v>0.147370467317572</v>
      </c>
      <c r="AV463" s="161">
        <v>4.5533110884258501E-2</v>
      </c>
      <c r="AW463" s="161">
        <v>5.0745600810882897E-2</v>
      </c>
      <c r="AX463" s="161">
        <v>6.8698778700830698E-3</v>
      </c>
      <c r="AY463" s="161">
        <v>3.21370632541539E-2</v>
      </c>
      <c r="AZ463" s="161" t="s">
        <v>216</v>
      </c>
      <c r="BA463" s="161">
        <v>6.5237515366798901E-3</v>
      </c>
      <c r="BB463" s="161" t="s">
        <v>216</v>
      </c>
      <c r="BC463" s="161">
        <v>6.2502044672717002E-3</v>
      </c>
      <c r="BD463" s="161" t="s">
        <v>216</v>
      </c>
      <c r="BE463" s="161">
        <v>9.4205262014810005E-3</v>
      </c>
      <c r="BF463" s="161">
        <v>1.1257309936943899E-2</v>
      </c>
      <c r="BG463" s="161">
        <v>4.0395032377959897E-2</v>
      </c>
      <c r="BH463" s="161">
        <v>9.7076538241009907E-3</v>
      </c>
      <c r="BI463" s="161" t="s">
        <v>216</v>
      </c>
      <c r="BJ463" s="161" t="s">
        <v>216</v>
      </c>
      <c r="BK463" s="161">
        <v>9.2828158713757405E-3</v>
      </c>
      <c r="BL463" s="161" t="s">
        <v>216</v>
      </c>
      <c r="BM463" s="161">
        <v>2.38079006539622E-2</v>
      </c>
      <c r="BN463" s="161" t="s">
        <v>216</v>
      </c>
      <c r="BO463" s="161">
        <v>7.47027206113096E-2</v>
      </c>
      <c r="BP463" s="161">
        <v>2.1394310343379599E-2</v>
      </c>
      <c r="BQ463" s="161">
        <v>1.73687604930804E-2</v>
      </c>
      <c r="BR463" s="161" t="s">
        <v>216</v>
      </c>
      <c r="BS463" s="161">
        <v>0.10233826742619</v>
      </c>
      <c r="BT463" s="161">
        <v>5.6047792901180397E-3</v>
      </c>
    </row>
    <row r="464" spans="1:72" hidden="1">
      <c r="A464" s="99" t="s">
        <v>750</v>
      </c>
      <c r="B464" s="99" t="s">
        <v>750</v>
      </c>
      <c r="C464" s="98" t="s">
        <v>751</v>
      </c>
      <c r="D464" s="100" t="s">
        <v>752</v>
      </c>
      <c r="E464" s="98" t="s">
        <v>761</v>
      </c>
      <c r="F464" s="98" t="s">
        <v>762</v>
      </c>
      <c r="G464" s="161" t="s">
        <v>216</v>
      </c>
      <c r="H464" s="161">
        <v>1.77712111967997E-2</v>
      </c>
      <c r="I464" s="161" t="s">
        <v>216</v>
      </c>
      <c r="J464" s="161">
        <v>2.08037705438326E-2</v>
      </c>
      <c r="K464" s="161">
        <v>7.7617694806792802E-3</v>
      </c>
      <c r="L464" s="161" t="s">
        <v>216</v>
      </c>
      <c r="M464" s="161">
        <v>9.5028492216354104E-3</v>
      </c>
      <c r="N464" s="161">
        <v>0.13294232649464</v>
      </c>
      <c r="O464" s="161">
        <v>3.7437223742589301E-4</v>
      </c>
      <c r="P464" s="161">
        <v>2.7117281758895599E-2</v>
      </c>
      <c r="Q464" s="161">
        <v>6.97310425622895E-2</v>
      </c>
      <c r="R464" s="161" t="s">
        <v>216</v>
      </c>
      <c r="S464" s="161" t="s">
        <v>216</v>
      </c>
      <c r="T464" s="161">
        <v>1.16782006913859E-2</v>
      </c>
      <c r="U464" s="161" t="s">
        <v>216</v>
      </c>
      <c r="V464" s="161">
        <v>5.5534493183231198E-2</v>
      </c>
      <c r="W464" s="161">
        <v>2.9698466665971101E-2</v>
      </c>
      <c r="X464" s="161">
        <v>5.0880921355281897E-2</v>
      </c>
      <c r="Y464" s="161" t="s">
        <v>216</v>
      </c>
      <c r="Z464" s="161" t="s">
        <v>216</v>
      </c>
      <c r="AA464" s="161">
        <v>2.0545746389432799E-2</v>
      </c>
      <c r="AB464" s="161">
        <v>3.67998633822939E-2</v>
      </c>
      <c r="AC464" s="161">
        <v>0.17254064629483501</v>
      </c>
      <c r="AD464" s="161">
        <v>0.16986437878475499</v>
      </c>
      <c r="AE464" s="161">
        <v>5.4630185183315499E-2</v>
      </c>
      <c r="AF464" s="161">
        <v>1.45452526870704E-2</v>
      </c>
      <c r="AG464" s="161">
        <v>4.1455158681762301E-4</v>
      </c>
      <c r="AH464" s="161">
        <v>1.7072467777877801E-2</v>
      </c>
      <c r="AI464" s="161">
        <v>0.125323284822043</v>
      </c>
      <c r="AJ464" s="161" t="s">
        <v>216</v>
      </c>
      <c r="AK464" s="161">
        <v>3.5785522421965402E-3</v>
      </c>
      <c r="AL464" s="161">
        <v>4.1968968892125001E-2</v>
      </c>
      <c r="AM464" s="161" t="s">
        <v>216</v>
      </c>
      <c r="AN464" s="161">
        <v>3.8850211755381697E-2</v>
      </c>
      <c r="AO464" s="161">
        <v>6.9095148976824894E-2</v>
      </c>
      <c r="AP464" s="161">
        <v>1.3095398015281199E-2</v>
      </c>
      <c r="AQ464" s="161">
        <v>2.67517344382198E-2</v>
      </c>
      <c r="AR464" s="161">
        <v>0.13120570740412199</v>
      </c>
      <c r="AS464" s="161">
        <v>4.5715691309047297E-2</v>
      </c>
      <c r="AT464" s="161" t="s">
        <v>216</v>
      </c>
      <c r="AU464" s="161" t="s">
        <v>216</v>
      </c>
      <c r="AV464" s="161" t="s">
        <v>216</v>
      </c>
      <c r="AW464" s="161">
        <v>4.8462356165846496E-3</v>
      </c>
      <c r="AX464" s="161" t="s">
        <v>216</v>
      </c>
      <c r="AY464" s="161">
        <v>3.9156890971483498E-2</v>
      </c>
      <c r="AZ464" s="161" t="s">
        <v>216</v>
      </c>
      <c r="BA464" s="161">
        <v>0.15727825694734801</v>
      </c>
      <c r="BB464" s="161" t="s">
        <v>216</v>
      </c>
      <c r="BC464" s="161" t="s">
        <v>216</v>
      </c>
      <c r="BD464" s="161">
        <v>5.3895358967246697E-2</v>
      </c>
      <c r="BE464" s="161">
        <v>1.31713415965481E-2</v>
      </c>
      <c r="BF464" s="161">
        <v>1.06359649122617E-2</v>
      </c>
      <c r="BG464" s="161">
        <v>5.2447229300876096E-3</v>
      </c>
      <c r="BH464" s="161">
        <v>3.7174507053090403E-2</v>
      </c>
      <c r="BI464" s="161" t="s">
        <v>216</v>
      </c>
      <c r="BJ464" s="161" t="s">
        <v>216</v>
      </c>
      <c r="BK464" s="161" t="s">
        <v>216</v>
      </c>
      <c r="BL464" s="161">
        <v>4.7102788465902302E-2</v>
      </c>
      <c r="BM464" s="161">
        <v>4.3206626537660303E-2</v>
      </c>
      <c r="BN464" s="161" t="s">
        <v>216</v>
      </c>
      <c r="BO464" s="161" t="s">
        <v>216</v>
      </c>
      <c r="BP464" s="161">
        <v>0.113596720783044</v>
      </c>
      <c r="BQ464" s="161">
        <v>8.6843802465401895E-3</v>
      </c>
      <c r="BR464" s="161">
        <v>4.06330732630115E-2</v>
      </c>
      <c r="BS464" s="161" t="s">
        <v>216</v>
      </c>
      <c r="BT464" s="161">
        <v>2.4225528148538601E-2</v>
      </c>
    </row>
    <row r="465" spans="1:72" hidden="1">
      <c r="A465" s="99" t="s">
        <v>750</v>
      </c>
      <c r="B465" s="99" t="s">
        <v>750</v>
      </c>
      <c r="C465" s="98" t="s">
        <v>751</v>
      </c>
      <c r="D465" s="100" t="s">
        <v>752</v>
      </c>
      <c r="E465" s="98" t="s">
        <v>763</v>
      </c>
      <c r="F465" s="98" t="s">
        <v>764</v>
      </c>
      <c r="G465" s="161">
        <v>2.0108479122688701E-2</v>
      </c>
      <c r="H465" s="161">
        <v>0.11070108344823699</v>
      </c>
      <c r="I465" s="161">
        <v>0.1689893043805</v>
      </c>
      <c r="J465" s="161">
        <v>7.3076979698366504E-3</v>
      </c>
      <c r="K465" s="161">
        <v>0.14188939465026801</v>
      </c>
      <c r="L465" s="161">
        <v>1.2724416509986699E-2</v>
      </c>
      <c r="M465" s="161">
        <v>0.16188574083926399</v>
      </c>
      <c r="N465" s="161" t="s">
        <v>216</v>
      </c>
      <c r="O465" s="161">
        <v>0.12873478688014101</v>
      </c>
      <c r="P465" s="161" t="s">
        <v>216</v>
      </c>
      <c r="Q465" s="161">
        <v>0.102785503896688</v>
      </c>
      <c r="R465" s="161">
        <v>9.8537360878278805E-3</v>
      </c>
      <c r="S465" s="161">
        <v>7.0157218121268503E-2</v>
      </c>
      <c r="T465" s="161">
        <v>0.16387132158120599</v>
      </c>
      <c r="U465" s="161">
        <v>7.0121156427621206E-2</v>
      </c>
      <c r="V465" s="161">
        <v>2.81732341537149E-2</v>
      </c>
      <c r="W465" s="161">
        <v>1.9842304291781899E-2</v>
      </c>
      <c r="X465" s="161">
        <v>1.0180494126447099E-2</v>
      </c>
      <c r="Y465" s="161">
        <v>5.9738585686093103E-2</v>
      </c>
      <c r="Z465" s="161">
        <v>6.7547792836551296E-2</v>
      </c>
      <c r="AA465" s="161">
        <v>0.103601548843428</v>
      </c>
      <c r="AB465" s="161">
        <v>0.127406081864224</v>
      </c>
      <c r="AC465" s="161">
        <v>1.55295738008245E-2</v>
      </c>
      <c r="AD465" s="161">
        <v>0.103104020960344</v>
      </c>
      <c r="AE465" s="161">
        <v>3.3919958375916902E-2</v>
      </c>
      <c r="AF465" s="161">
        <v>1.6611092468072099E-2</v>
      </c>
      <c r="AG465" s="161">
        <v>3.20818687843797E-2</v>
      </c>
      <c r="AH465" s="161">
        <v>0.106604106927273</v>
      </c>
      <c r="AI465" s="161">
        <v>5.0090812032589402E-2</v>
      </c>
      <c r="AJ465" s="161">
        <v>7.7952986391917403E-2</v>
      </c>
      <c r="AK465" s="161">
        <v>2.8618582755122898E-2</v>
      </c>
      <c r="AL465" s="161">
        <v>1.11303594623155E-2</v>
      </c>
      <c r="AM465" s="161">
        <v>0.18438617737901999</v>
      </c>
      <c r="AN465" s="161">
        <v>8.4351709315721599E-2</v>
      </c>
      <c r="AO465" s="161" t="s">
        <v>216</v>
      </c>
      <c r="AP465" s="161">
        <v>4.3308680839139198E-2</v>
      </c>
      <c r="AQ465" s="161" t="s">
        <v>216</v>
      </c>
      <c r="AR465" s="161">
        <v>2.2943995773907301E-2</v>
      </c>
      <c r="AS465" s="161">
        <v>5.6681502487454197E-2</v>
      </c>
      <c r="AT465" s="161">
        <v>2.861588409986E-2</v>
      </c>
      <c r="AU465" s="161">
        <v>7.2555140917188801E-2</v>
      </c>
      <c r="AV465" s="161">
        <v>3.5293871600494699E-3</v>
      </c>
      <c r="AW465" s="161">
        <v>4.6507455366714003E-2</v>
      </c>
      <c r="AX465" s="161">
        <v>0.17565604645531199</v>
      </c>
      <c r="AY465" s="161">
        <v>6.8900433799228097E-2</v>
      </c>
      <c r="AZ465" s="161">
        <v>9.0419721716195195E-2</v>
      </c>
      <c r="BA465" s="161">
        <v>8.2247350559183099E-2</v>
      </c>
      <c r="BB465" s="161">
        <v>5.7649667389934503E-2</v>
      </c>
      <c r="BC465" s="161">
        <v>5.33101626312108E-2</v>
      </c>
      <c r="BD465" s="161">
        <v>5.43912973556448E-3</v>
      </c>
      <c r="BE465" s="161">
        <v>0.102935420739656</v>
      </c>
      <c r="BF465" s="161">
        <v>6.8473287637528704E-2</v>
      </c>
      <c r="BG465" s="161">
        <v>0.10511921048473</v>
      </c>
      <c r="BH465" s="161">
        <v>9.7076538241009907E-3</v>
      </c>
      <c r="BI465" s="161">
        <v>5.81646977488861E-2</v>
      </c>
      <c r="BJ465" s="161">
        <v>0.188644484615553</v>
      </c>
      <c r="BK465" s="161">
        <v>2.9103048482652299E-2</v>
      </c>
      <c r="BL465" s="161">
        <v>6.61239632531988E-3</v>
      </c>
      <c r="BM465" s="161">
        <v>6.2325814864070399E-2</v>
      </c>
      <c r="BN465" s="161">
        <v>5.98880196277197E-3</v>
      </c>
      <c r="BO465" s="161">
        <v>4.3273649924674598E-2</v>
      </c>
      <c r="BP465" s="161">
        <v>4.9882588619183502E-2</v>
      </c>
      <c r="BQ465" s="161">
        <v>0.18510728581549901</v>
      </c>
      <c r="BR465" s="161">
        <v>3.4177896638277E-2</v>
      </c>
      <c r="BS465" s="161">
        <v>1.55257585045673E-2</v>
      </c>
      <c r="BT465" s="161">
        <v>0.42552079432590301</v>
      </c>
    </row>
    <row r="466" spans="1:72" hidden="1">
      <c r="A466" s="99" t="s">
        <v>750</v>
      </c>
      <c r="B466" s="99" t="s">
        <v>750</v>
      </c>
      <c r="C466" s="98" t="s">
        <v>751</v>
      </c>
      <c r="D466" s="100" t="s">
        <v>752</v>
      </c>
      <c r="E466" s="98" t="s">
        <v>765</v>
      </c>
      <c r="F466" s="98" t="s">
        <v>766</v>
      </c>
      <c r="G466" s="161" t="s">
        <v>216</v>
      </c>
      <c r="H466" s="161">
        <v>2.67224013206404E-3</v>
      </c>
      <c r="I466" s="161">
        <v>2.7060567327551601E-2</v>
      </c>
      <c r="J466" s="161">
        <v>3.62958718661775E-3</v>
      </c>
      <c r="K466" s="161" t="s">
        <v>216</v>
      </c>
      <c r="L466" s="161">
        <v>8.1409121567675401E-3</v>
      </c>
      <c r="M466" s="161">
        <v>3.0125955206579898E-2</v>
      </c>
      <c r="N466" s="161" t="s">
        <v>216</v>
      </c>
      <c r="O466" s="161">
        <v>5.4101067876131202E-3</v>
      </c>
      <c r="P466" s="161" t="s">
        <v>216</v>
      </c>
      <c r="Q466" s="161">
        <v>2.89566428627068E-2</v>
      </c>
      <c r="R466" s="161" t="s">
        <v>216</v>
      </c>
      <c r="S466" s="161">
        <v>2.7745653823791901E-2</v>
      </c>
      <c r="T466" s="161">
        <v>9.8039215692466604E-3</v>
      </c>
      <c r="U466" s="161">
        <v>2.4274031429834898E-2</v>
      </c>
      <c r="V466" s="161" t="s">
        <v>216</v>
      </c>
      <c r="W466" s="161" t="s">
        <v>216</v>
      </c>
      <c r="X466" s="161" t="s">
        <v>216</v>
      </c>
      <c r="Y466" s="161">
        <v>1.2940775315162099E-2</v>
      </c>
      <c r="Z466" s="161" t="s">
        <v>216</v>
      </c>
      <c r="AA466" s="161" t="s">
        <v>216</v>
      </c>
      <c r="AB466" s="161">
        <v>1.2427287149267E-2</v>
      </c>
      <c r="AC466" s="161">
        <v>2.41057653083308E-3</v>
      </c>
      <c r="AD466" s="161">
        <v>2.8310729797459099E-2</v>
      </c>
      <c r="AE466" s="161" t="s">
        <v>216</v>
      </c>
      <c r="AF466" s="161" t="s">
        <v>216</v>
      </c>
      <c r="AG466" s="161">
        <v>1.07340070990696E-2</v>
      </c>
      <c r="AH466" s="161">
        <v>2.3157583001877199E-2</v>
      </c>
      <c r="AI466" s="161" t="s">
        <v>216</v>
      </c>
      <c r="AJ466" s="161">
        <v>8.6381013938269992E-3</v>
      </c>
      <c r="AK466" s="161">
        <v>6.9882847616179994E-2</v>
      </c>
      <c r="AL466" s="161" t="s">
        <v>216</v>
      </c>
      <c r="AM466" s="161" t="s">
        <v>216</v>
      </c>
      <c r="AN466" s="161">
        <v>3.0307413800266601E-2</v>
      </c>
      <c r="AO466" s="161" t="s">
        <v>216</v>
      </c>
      <c r="AP466" s="161">
        <v>1.6349683006047999E-2</v>
      </c>
      <c r="AQ466" s="161" t="s">
        <v>216</v>
      </c>
      <c r="AR466" s="161" t="s">
        <v>216</v>
      </c>
      <c r="AS466" s="161">
        <v>1.6272210574614001E-2</v>
      </c>
      <c r="AT466" s="161">
        <v>9.5776903371965899E-2</v>
      </c>
      <c r="AU466" s="161">
        <v>9.3969245858432793E-3</v>
      </c>
      <c r="AV466" s="161" t="s">
        <v>216</v>
      </c>
      <c r="AW466" s="161" t="s">
        <v>216</v>
      </c>
      <c r="AX466" s="161">
        <v>8.3212851204368596E-2</v>
      </c>
      <c r="AY466" s="161">
        <v>8.0965327617497099E-2</v>
      </c>
      <c r="AZ466" s="161">
        <v>8.3579154404423706E-3</v>
      </c>
      <c r="BA466" s="161">
        <v>1.42494512422119E-2</v>
      </c>
      <c r="BB466" s="161">
        <v>2.02916078766101E-2</v>
      </c>
      <c r="BC466" s="161">
        <v>1.2679526377822201E-2</v>
      </c>
      <c r="BD466" s="161">
        <v>6.1495060528712802E-3</v>
      </c>
      <c r="BE466" s="161">
        <v>1.8362687541479902E-2</v>
      </c>
      <c r="BF466" s="161">
        <v>2.4884326210436101E-2</v>
      </c>
      <c r="BG466" s="161">
        <v>3.8483651388062999E-2</v>
      </c>
      <c r="BH466" s="161">
        <v>3.4505969589570501E-2</v>
      </c>
      <c r="BI466" s="161">
        <v>5.7677857682125104E-4</v>
      </c>
      <c r="BJ466" s="161">
        <v>2.9395259268686899E-2</v>
      </c>
      <c r="BK466" s="161">
        <v>3.02398352789701E-2</v>
      </c>
      <c r="BL466" s="161" t="s">
        <v>216</v>
      </c>
      <c r="BM466" s="161">
        <v>3.7958055394430902E-2</v>
      </c>
      <c r="BN466" s="161">
        <v>1.15827133799401E-2</v>
      </c>
      <c r="BO466" s="161">
        <v>2.3725575759712899E-2</v>
      </c>
      <c r="BP466" s="161">
        <v>2.8988614479635001E-2</v>
      </c>
      <c r="BQ466" s="161">
        <v>2.60531407396206E-2</v>
      </c>
      <c r="BR466" s="161">
        <v>3.1322890467212899E-3</v>
      </c>
      <c r="BS466" s="161" t="s">
        <v>216</v>
      </c>
      <c r="BT466" s="161">
        <v>7.4246030439566693E-2</v>
      </c>
    </row>
    <row r="467" spans="1:72" hidden="1">
      <c r="A467" s="99" t="s">
        <v>750</v>
      </c>
      <c r="B467" s="99" t="s">
        <v>750</v>
      </c>
      <c r="C467" s="98" t="s">
        <v>751</v>
      </c>
      <c r="D467" s="100" t="s">
        <v>752</v>
      </c>
      <c r="E467" s="98" t="s">
        <v>767</v>
      </c>
      <c r="F467" s="98" t="s">
        <v>768</v>
      </c>
      <c r="G467" s="161">
        <v>1.2178543043314E-2</v>
      </c>
      <c r="H467" s="161">
        <v>1.38003657051958E-2</v>
      </c>
      <c r="I467" s="161">
        <v>5.1712644935527404E-3</v>
      </c>
      <c r="J467" s="161">
        <v>2.89951746849418E-2</v>
      </c>
      <c r="K467" s="161">
        <v>0.104882972760329</v>
      </c>
      <c r="L467" s="161">
        <v>1.8486226457328201E-2</v>
      </c>
      <c r="M467" s="161">
        <v>5.3006295653951298E-2</v>
      </c>
      <c r="N467" s="161">
        <v>7.1684587731351097E-3</v>
      </c>
      <c r="O467" s="161">
        <v>1.31388582279507E-2</v>
      </c>
      <c r="P467" s="161" t="s">
        <v>216</v>
      </c>
      <c r="Q467" s="161">
        <v>1.3242920861006699E-3</v>
      </c>
      <c r="R467" s="161" t="s">
        <v>216</v>
      </c>
      <c r="S467" s="161">
        <v>1.13268582360868E-2</v>
      </c>
      <c r="T467" s="161">
        <v>3.0935347114411701E-2</v>
      </c>
      <c r="U467" s="161" t="s">
        <v>216</v>
      </c>
      <c r="V467" s="161" t="s">
        <v>216</v>
      </c>
      <c r="W467" s="161">
        <v>2.07880560698688E-4</v>
      </c>
      <c r="X467" s="161" t="s">
        <v>216</v>
      </c>
      <c r="Y467" s="161">
        <v>3.1136708717165399E-3</v>
      </c>
      <c r="Z467" s="161" t="s">
        <v>216</v>
      </c>
      <c r="AA467" s="161">
        <v>9.8415800136514797E-2</v>
      </c>
      <c r="AB467" s="161">
        <v>2.2308890062781101E-2</v>
      </c>
      <c r="AC467" s="161" t="s">
        <v>216</v>
      </c>
      <c r="AD467" s="161">
        <v>1.8184556289523701E-3</v>
      </c>
      <c r="AE467" s="161" t="s">
        <v>216</v>
      </c>
      <c r="AF467" s="161">
        <v>2.1225136252461099E-2</v>
      </c>
      <c r="AG467" s="161" t="s">
        <v>216</v>
      </c>
      <c r="AH467" s="161">
        <v>2.4014216293186699E-2</v>
      </c>
      <c r="AI467" s="161" t="s">
        <v>216</v>
      </c>
      <c r="AJ467" s="161">
        <v>1.49247961875965E-2</v>
      </c>
      <c r="AK467" s="161" t="s">
        <v>216</v>
      </c>
      <c r="AL467" s="161" t="s">
        <v>216</v>
      </c>
      <c r="AM467" s="161" t="s">
        <v>216</v>
      </c>
      <c r="AN467" s="161">
        <v>9.3926377284057599E-3</v>
      </c>
      <c r="AO467" s="161" t="s">
        <v>216</v>
      </c>
      <c r="AP467" s="161">
        <v>5.4227493778393601E-2</v>
      </c>
      <c r="AQ467" s="161">
        <v>4.0673017672972697E-3</v>
      </c>
      <c r="AR467" s="161" t="s">
        <v>216</v>
      </c>
      <c r="AS467" s="161">
        <v>6.4153646144555002E-2</v>
      </c>
      <c r="AT467" s="161">
        <v>2.5512176088125899E-3</v>
      </c>
      <c r="AU467" s="161">
        <v>1.2527378495086E-2</v>
      </c>
      <c r="AV467" s="161" t="s">
        <v>216</v>
      </c>
      <c r="AW467" s="161" t="s">
        <v>216</v>
      </c>
      <c r="AX467" s="161">
        <v>7.1006777738987198E-2</v>
      </c>
      <c r="AY467" s="161">
        <v>3.43642268770128E-2</v>
      </c>
      <c r="AZ467" s="161" t="s">
        <v>216</v>
      </c>
      <c r="BA467" s="161" t="s">
        <v>216</v>
      </c>
      <c r="BB467" s="161">
        <v>1.47483706236896E-2</v>
      </c>
      <c r="BC467" s="161" t="s">
        <v>216</v>
      </c>
      <c r="BD467" s="161" t="s">
        <v>216</v>
      </c>
      <c r="BE467" s="161">
        <v>1.72483148506185E-2</v>
      </c>
      <c r="BF467" s="161">
        <v>1.15384615391267E-2</v>
      </c>
      <c r="BG467" s="161">
        <v>3.6763585502687803E-2</v>
      </c>
      <c r="BH467" s="161">
        <v>2.2253476813859401E-2</v>
      </c>
      <c r="BI467" s="161" t="s">
        <v>216</v>
      </c>
      <c r="BJ467" s="161">
        <v>1.5003599376213501E-2</v>
      </c>
      <c r="BK467" s="161">
        <v>1.37510257339142E-2</v>
      </c>
      <c r="BL467" s="161">
        <v>3.5539394529654901E-3</v>
      </c>
      <c r="BM467" s="161">
        <v>2.6298495588659401E-2</v>
      </c>
      <c r="BN467" s="161" t="s">
        <v>216</v>
      </c>
      <c r="BO467" s="161">
        <v>1.6474331818754401E-3</v>
      </c>
      <c r="BP467" s="161" t="s">
        <v>216</v>
      </c>
      <c r="BQ467" s="161">
        <v>3.02876732534905E-2</v>
      </c>
      <c r="BR467" s="161" t="s">
        <v>216</v>
      </c>
      <c r="BS467" s="161" t="s">
        <v>216</v>
      </c>
      <c r="BT467" s="161">
        <v>1.44956663368994E-2</v>
      </c>
    </row>
    <row r="468" spans="1:72" hidden="1">
      <c r="A468" s="99" t="s">
        <v>750</v>
      </c>
      <c r="B468" s="99" t="s">
        <v>750</v>
      </c>
      <c r="C468" s="98" t="s">
        <v>751</v>
      </c>
      <c r="D468" s="100" t="s">
        <v>752</v>
      </c>
      <c r="E468" s="98" t="s">
        <v>769</v>
      </c>
      <c r="F468" s="98" t="s">
        <v>770</v>
      </c>
      <c r="G468" s="161">
        <v>5.0749498988957899E-2</v>
      </c>
      <c r="H468" s="161">
        <v>0.167389359171499</v>
      </c>
      <c r="I468" s="161">
        <v>7.0220336871986394E-2</v>
      </c>
      <c r="J468" s="161">
        <v>6.3940546256109995E-2</v>
      </c>
      <c r="K468" s="161">
        <v>2.5271756431111798E-2</v>
      </c>
      <c r="L468" s="161">
        <v>4.5788897020328699E-2</v>
      </c>
      <c r="M468" s="161">
        <v>9.4717478356817097E-2</v>
      </c>
      <c r="N468" s="161">
        <v>8.1867057677365698E-2</v>
      </c>
      <c r="O468" s="161">
        <v>1.8623226232801399E-2</v>
      </c>
      <c r="P468" s="161">
        <v>6.5479745472621406E-2</v>
      </c>
      <c r="Q468" s="161">
        <v>4.37348692989699E-2</v>
      </c>
      <c r="R468" s="161">
        <v>0.123469204909561</v>
      </c>
      <c r="S468" s="161">
        <v>0.166697893105241</v>
      </c>
      <c r="T468" s="161">
        <v>3.0402970005733599E-2</v>
      </c>
      <c r="U468" s="161">
        <v>7.4974433685922701E-2</v>
      </c>
      <c r="V468" s="161">
        <v>2.5587344945353599E-2</v>
      </c>
      <c r="W468" s="161">
        <v>0.15654085468819101</v>
      </c>
      <c r="X468" s="161">
        <v>2.1925159288397299E-2</v>
      </c>
      <c r="Y468" s="161">
        <v>0.125512123966666</v>
      </c>
      <c r="Z468" s="161">
        <v>0.114527905565437</v>
      </c>
      <c r="AA468" s="161">
        <v>6.8526978624111404E-3</v>
      </c>
      <c r="AB468" s="161">
        <v>4.99712637316541E-2</v>
      </c>
      <c r="AC468" s="161">
        <v>6.1940310100636199E-2</v>
      </c>
      <c r="AD468" s="161">
        <v>6.8640231292251497E-2</v>
      </c>
      <c r="AE468" s="161">
        <v>1.3337365749567599E-2</v>
      </c>
      <c r="AF468" s="161">
        <v>0.10924900923375699</v>
      </c>
      <c r="AG468" s="161">
        <v>5.0978437043804399E-2</v>
      </c>
      <c r="AH468" s="161">
        <v>2.4048264841060301E-2</v>
      </c>
      <c r="AI468" s="161">
        <v>4.7137402021750797E-2</v>
      </c>
      <c r="AJ468" s="161">
        <v>4.8355504048386899E-2</v>
      </c>
      <c r="AK468" s="161">
        <v>0.10667809367068699</v>
      </c>
      <c r="AL468" s="161">
        <v>9.9931599607116506E-2</v>
      </c>
      <c r="AM468" s="161">
        <v>0.10645151850009001</v>
      </c>
      <c r="AN468" s="161">
        <v>3.18607792366329E-2</v>
      </c>
      <c r="AO468" s="161">
        <v>1.98048052585835E-2</v>
      </c>
      <c r="AP468" s="161">
        <v>6.4212517304185701E-2</v>
      </c>
      <c r="AQ468" s="161">
        <v>3.4467609313133599E-2</v>
      </c>
      <c r="AR468" s="161">
        <v>2.1529022676534299E-2</v>
      </c>
      <c r="AS468" s="161">
        <v>1.5337014420713099E-2</v>
      </c>
      <c r="AT468" s="161">
        <v>0.12411255054845199</v>
      </c>
      <c r="AU468" s="161">
        <v>7.2339396064763001E-2</v>
      </c>
      <c r="AV468" s="161">
        <v>6.4792826786747595E-2</v>
      </c>
      <c r="AW468" s="161">
        <v>0.14818909001760799</v>
      </c>
      <c r="AX468" s="161">
        <v>6.5729716840380203E-2</v>
      </c>
      <c r="AY468" s="161">
        <v>5.14945599141984E-2</v>
      </c>
      <c r="AZ468" s="161">
        <v>4.1708665548233402E-2</v>
      </c>
      <c r="BA468" s="161">
        <v>0.110181882188485</v>
      </c>
      <c r="BB468" s="161">
        <v>8.1513983678996205E-2</v>
      </c>
      <c r="BC468" s="161">
        <v>0.241933298498612</v>
      </c>
      <c r="BD468" s="161">
        <v>8.4026258634396694E-2</v>
      </c>
      <c r="BE468" s="161">
        <v>6.0333768205757997E-2</v>
      </c>
      <c r="BF468" s="161">
        <v>7.1627808558676398E-2</v>
      </c>
      <c r="BG468" s="161">
        <v>8.6083635724846994E-2</v>
      </c>
      <c r="BH468" s="161">
        <v>3.0784900447148902E-2</v>
      </c>
      <c r="BI468" s="161">
        <v>9.9876281491837596E-2</v>
      </c>
      <c r="BJ468" s="161">
        <v>6.7019164379621202E-2</v>
      </c>
      <c r="BK468" s="161">
        <v>8.0518573673440799E-2</v>
      </c>
      <c r="BL468" s="161">
        <v>7.9509761750398492E-3</v>
      </c>
      <c r="BM468" s="161">
        <v>7.4307350702459599E-2</v>
      </c>
      <c r="BN468" s="161">
        <v>4.9547391641197203E-2</v>
      </c>
      <c r="BO468" s="161">
        <v>0.120658760605392</v>
      </c>
      <c r="BP468" s="161">
        <v>6.62121643404225E-2</v>
      </c>
      <c r="BQ468" s="161">
        <v>7.6361871531644906E-2</v>
      </c>
      <c r="BR468" s="161">
        <v>3.0474804947258599E-2</v>
      </c>
      <c r="BS468" s="161">
        <v>0.22926283516924201</v>
      </c>
      <c r="BT468" s="161">
        <v>2.3321696783393599E-2</v>
      </c>
    </row>
    <row r="469" spans="1:72" hidden="1">
      <c r="A469" s="99" t="s">
        <v>750</v>
      </c>
      <c r="B469" s="99" t="s">
        <v>750</v>
      </c>
      <c r="C469" s="98" t="s">
        <v>751</v>
      </c>
      <c r="D469" s="100" t="s">
        <v>752</v>
      </c>
      <c r="E469" s="98" t="s">
        <v>771</v>
      </c>
      <c r="F469" s="98" t="s">
        <v>772</v>
      </c>
      <c r="G469" s="161">
        <v>9.7014324368332808E-3</v>
      </c>
      <c r="H469" s="161">
        <v>2.5172065638849099E-2</v>
      </c>
      <c r="I469" s="161">
        <v>5.75547140698629E-2</v>
      </c>
      <c r="J469" s="161">
        <v>1.00273898489333E-2</v>
      </c>
      <c r="K469" s="161" t="s">
        <v>216</v>
      </c>
      <c r="L469" s="161" t="s">
        <v>216</v>
      </c>
      <c r="M469" s="161">
        <v>6.9662696168034505E-4</v>
      </c>
      <c r="N469" s="161" t="s">
        <v>216</v>
      </c>
      <c r="O469" s="161">
        <v>2.52872057708686E-3</v>
      </c>
      <c r="P469" s="161" t="s">
        <v>216</v>
      </c>
      <c r="Q469" s="161">
        <v>5.7181827560134598E-3</v>
      </c>
      <c r="R469" s="161" t="s">
        <v>216</v>
      </c>
      <c r="S469" s="161">
        <v>1.7682760338827801E-3</v>
      </c>
      <c r="T469" s="161" t="s">
        <v>216</v>
      </c>
      <c r="U469" s="161" t="s">
        <v>216</v>
      </c>
      <c r="V469" s="161" t="s">
        <v>216</v>
      </c>
      <c r="W469" s="161">
        <v>4.5825345462159599E-2</v>
      </c>
      <c r="X469" s="161" t="s">
        <v>216</v>
      </c>
      <c r="Y469" s="161" t="s">
        <v>216</v>
      </c>
      <c r="Z469" s="161" t="s">
        <v>216</v>
      </c>
      <c r="AA469" s="161" t="s">
        <v>216</v>
      </c>
      <c r="AB469" s="161">
        <v>9.1999658455734906E-3</v>
      </c>
      <c r="AC469" s="161">
        <v>5.2007232484215698E-3</v>
      </c>
      <c r="AD469" s="161" t="s">
        <v>216</v>
      </c>
      <c r="AE469" s="161" t="s">
        <v>216</v>
      </c>
      <c r="AF469" s="161" t="s">
        <v>216</v>
      </c>
      <c r="AG469" s="161">
        <v>2.9458761757291799E-2</v>
      </c>
      <c r="AH469" s="161">
        <v>5.2351974289518002E-2</v>
      </c>
      <c r="AI469" s="161" t="s">
        <v>216</v>
      </c>
      <c r="AJ469" s="161">
        <v>3.3836599273791998E-2</v>
      </c>
      <c r="AK469" s="161" t="s">
        <v>216</v>
      </c>
      <c r="AL469" s="161">
        <v>1.1616724060597199E-2</v>
      </c>
      <c r="AM469" s="161" t="s">
        <v>216</v>
      </c>
      <c r="AN469" s="161" t="s">
        <v>216</v>
      </c>
      <c r="AO469" s="161" t="s">
        <v>216</v>
      </c>
      <c r="AP469" s="161" t="s">
        <v>216</v>
      </c>
      <c r="AQ469" s="161" t="s">
        <v>216</v>
      </c>
      <c r="AR469" s="161" t="s">
        <v>216</v>
      </c>
      <c r="AS469" s="161">
        <v>3.8157782414007702E-3</v>
      </c>
      <c r="AT469" s="161" t="s">
        <v>216</v>
      </c>
      <c r="AU469" s="161">
        <v>3.8057842850159798E-2</v>
      </c>
      <c r="AV469" s="161" t="s">
        <v>216</v>
      </c>
      <c r="AW469" s="161">
        <v>6.8946309596702796E-2</v>
      </c>
      <c r="AX469" s="161">
        <v>2.4217352147611799E-2</v>
      </c>
      <c r="AY469" s="161">
        <v>6.40586186277705E-3</v>
      </c>
      <c r="AZ469" s="161">
        <v>0.114776236181619</v>
      </c>
      <c r="BA469" s="161" t="s">
        <v>216</v>
      </c>
      <c r="BB469" s="161" t="s">
        <v>216</v>
      </c>
      <c r="BC469" s="161">
        <v>6.3066356630018102E-3</v>
      </c>
      <c r="BD469" s="161" t="s">
        <v>216</v>
      </c>
      <c r="BE469" s="161" t="s">
        <v>216</v>
      </c>
      <c r="BF469" s="161" t="s">
        <v>216</v>
      </c>
      <c r="BG469" s="161" t="s">
        <v>216</v>
      </c>
      <c r="BH469" s="161">
        <v>1.40613709439065E-2</v>
      </c>
      <c r="BI469" s="161">
        <v>1.55815376267431E-2</v>
      </c>
      <c r="BJ469" s="161" t="s">
        <v>216</v>
      </c>
      <c r="BK469" s="161" t="s">
        <v>216</v>
      </c>
      <c r="BL469" s="161" t="s">
        <v>216</v>
      </c>
      <c r="BM469" s="161">
        <v>1.6549110031409599E-2</v>
      </c>
      <c r="BN469" s="161" t="s">
        <v>216</v>
      </c>
      <c r="BO469" s="161" t="s">
        <v>216</v>
      </c>
      <c r="BP469" s="161">
        <v>1.1198348674582401E-2</v>
      </c>
      <c r="BQ469" s="161" t="s">
        <v>216</v>
      </c>
      <c r="BR469" s="161" t="s">
        <v>216</v>
      </c>
      <c r="BS469" s="161">
        <v>1.8627430904525399E-2</v>
      </c>
      <c r="BT469" s="161">
        <v>5.2921393041821996E-4</v>
      </c>
    </row>
    <row r="470" spans="1:72" hidden="1">
      <c r="A470" s="99" t="s">
        <v>750</v>
      </c>
      <c r="B470" s="99" t="s">
        <v>750</v>
      </c>
      <c r="C470" s="98" t="s">
        <v>751</v>
      </c>
      <c r="D470" s="100" t="s">
        <v>752</v>
      </c>
      <c r="E470" s="98" t="s">
        <v>773</v>
      </c>
      <c r="F470" s="98" t="s">
        <v>216</v>
      </c>
      <c r="G470" s="161">
        <v>0.13388059045140999</v>
      </c>
      <c r="H470" s="161" t="s">
        <v>216</v>
      </c>
      <c r="I470" s="161">
        <v>2.6385598222085201E-2</v>
      </c>
      <c r="J470" s="161">
        <v>9.1326928382040096E-2</v>
      </c>
      <c r="K470" s="161">
        <v>9.7482174697532502E-3</v>
      </c>
      <c r="L470" s="161" t="s">
        <v>216</v>
      </c>
      <c r="M470" s="161">
        <v>2.6749032280844898E-2</v>
      </c>
      <c r="N470" s="161">
        <v>1.02639296200304E-2</v>
      </c>
      <c r="O470" s="161" t="s">
        <v>216</v>
      </c>
      <c r="P470" s="161">
        <v>3.7286078067982502E-2</v>
      </c>
      <c r="Q470" s="161">
        <v>1.6356429405543799E-3</v>
      </c>
      <c r="R470" s="161">
        <v>6.85422042179996E-2</v>
      </c>
      <c r="S470" s="161" t="s">
        <v>216</v>
      </c>
      <c r="T470" s="161">
        <v>5.28285638629125E-2</v>
      </c>
      <c r="U470" s="161">
        <v>2.2923562498893098E-2</v>
      </c>
      <c r="V470" s="161">
        <v>2.5300472488422401E-2</v>
      </c>
      <c r="W470" s="161" t="s">
        <v>216</v>
      </c>
      <c r="X470" s="161">
        <v>3.12689077499409E-2</v>
      </c>
      <c r="Y470" s="161" t="s">
        <v>216</v>
      </c>
      <c r="Z470" s="161" t="s">
        <v>216</v>
      </c>
      <c r="AA470" s="161" t="s">
        <v>216</v>
      </c>
      <c r="AB470" s="161">
        <v>1.2427287149267E-2</v>
      </c>
      <c r="AC470" s="161">
        <v>4.6825511078992299E-2</v>
      </c>
      <c r="AD470" s="161" t="s">
        <v>216</v>
      </c>
      <c r="AE470" s="161" t="s">
        <v>216</v>
      </c>
      <c r="AF470" s="161">
        <v>5.81810107482814E-2</v>
      </c>
      <c r="AG470" s="161">
        <v>0.20675454654049799</v>
      </c>
      <c r="AH470" s="161">
        <v>3.0008025682443502E-2</v>
      </c>
      <c r="AI470" s="161">
        <v>6.8993771087313797E-3</v>
      </c>
      <c r="AJ470" s="161">
        <v>4.9880710617335199E-2</v>
      </c>
      <c r="AK470" s="161">
        <v>3.8604597882947497E-2</v>
      </c>
      <c r="AL470" s="161">
        <v>0.122649322588959</v>
      </c>
      <c r="AM470" s="161">
        <v>1.0655667265701E-2</v>
      </c>
      <c r="AN470" s="161">
        <v>1.6302056124923501E-2</v>
      </c>
      <c r="AO470" s="161">
        <v>5.2756845315462E-2</v>
      </c>
      <c r="AP470" s="161" t="s">
        <v>216</v>
      </c>
      <c r="AQ470" s="161">
        <v>8.5513597313618905E-2</v>
      </c>
      <c r="AR470" s="161">
        <v>2.5293029104521199E-2</v>
      </c>
      <c r="AS470" s="161">
        <v>1.5337014420713099E-2</v>
      </c>
      <c r="AT470" s="161" t="s">
        <v>216</v>
      </c>
      <c r="AU470" s="161">
        <v>1.7123350048712301E-3</v>
      </c>
      <c r="AV470" s="161" t="s">
        <v>216</v>
      </c>
      <c r="AW470" s="161" t="s">
        <v>216</v>
      </c>
      <c r="AX470" s="161" t="s">
        <v>216</v>
      </c>
      <c r="AY470" s="161">
        <v>3.4640817318515198E-2</v>
      </c>
      <c r="AZ470" s="161" t="s">
        <v>216</v>
      </c>
      <c r="BA470" s="161">
        <v>3.7460109608854701E-2</v>
      </c>
      <c r="BB470" s="161" t="s">
        <v>216</v>
      </c>
      <c r="BC470" s="161" t="s">
        <v>216</v>
      </c>
      <c r="BD470" s="161">
        <v>7.22171156618276E-3</v>
      </c>
      <c r="BE470" s="161" t="s">
        <v>216</v>
      </c>
      <c r="BF470" s="161" t="s">
        <v>216</v>
      </c>
      <c r="BG470" s="161" t="s">
        <v>216</v>
      </c>
      <c r="BH470" s="161">
        <v>4.7567688598954598E-2</v>
      </c>
      <c r="BI470" s="161" t="s">
        <v>216</v>
      </c>
      <c r="BJ470" s="161">
        <v>9.4984370705495005E-3</v>
      </c>
      <c r="BK470" s="161">
        <v>1.8926002965761302E-2</v>
      </c>
      <c r="BL470" s="161">
        <v>6.2130232648178199E-2</v>
      </c>
      <c r="BM470" s="161">
        <v>3.1341864306438699E-4</v>
      </c>
      <c r="BN470" s="161" t="s">
        <v>216</v>
      </c>
      <c r="BO470" s="161" t="s">
        <v>216</v>
      </c>
      <c r="BP470" s="161">
        <v>1.07283517620116E-2</v>
      </c>
      <c r="BQ470" s="161">
        <v>8.6843802465401895E-3</v>
      </c>
      <c r="BR470" s="161">
        <v>2.0316536631505702E-2</v>
      </c>
      <c r="BS470" s="161" t="s">
        <v>216</v>
      </c>
      <c r="BT470" s="161">
        <v>1.12407302012848E-3</v>
      </c>
    </row>
    <row r="471" spans="1:72" hidden="1">
      <c r="A471" s="99" t="s">
        <v>750</v>
      </c>
      <c r="B471" s="99" t="s">
        <v>750</v>
      </c>
      <c r="C471" s="98" t="s">
        <v>751</v>
      </c>
      <c r="D471" s="100" t="s">
        <v>752</v>
      </c>
      <c r="E471" s="98" t="s">
        <v>227</v>
      </c>
      <c r="F471" s="98" t="s">
        <v>338</v>
      </c>
      <c r="G471" s="161">
        <v>8.41246601166778E-3</v>
      </c>
      <c r="H471" s="161">
        <v>2.2685971303595599E-2</v>
      </c>
      <c r="I471" s="161">
        <v>7.6080680945457401E-3</v>
      </c>
      <c r="J471" s="161">
        <v>1.5925564628030499E-2</v>
      </c>
      <c r="K471" s="161">
        <v>7.9033396818432106E-2</v>
      </c>
      <c r="L471" s="161" t="s">
        <v>216</v>
      </c>
      <c r="M471" s="161">
        <v>6.0235479578818002E-2</v>
      </c>
      <c r="N471" s="161">
        <v>1.02639296200304E-2</v>
      </c>
      <c r="O471" s="161" t="s">
        <v>216</v>
      </c>
      <c r="P471" s="161">
        <v>8.7685924002530499E-3</v>
      </c>
      <c r="Q471" s="161">
        <v>4.4907616044520302E-2</v>
      </c>
      <c r="R471" s="161" t="s">
        <v>216</v>
      </c>
      <c r="S471" s="161">
        <v>4.6241276259819601E-2</v>
      </c>
      <c r="T471" s="161">
        <v>2.13289359875934E-2</v>
      </c>
      <c r="U471" s="161">
        <v>8.69008186947616E-2</v>
      </c>
      <c r="V471" s="161">
        <v>7.2133844953970003E-4</v>
      </c>
      <c r="W471" s="161">
        <v>8.8387476315882996E-4</v>
      </c>
      <c r="X471" s="161">
        <v>1.5259966551193899E-2</v>
      </c>
      <c r="Y471" s="161">
        <v>4.0600685209343297E-2</v>
      </c>
      <c r="Z471" s="161" t="s">
        <v>216</v>
      </c>
      <c r="AA471" s="161" t="s">
        <v>216</v>
      </c>
      <c r="AB471" s="161" t="s">
        <v>216</v>
      </c>
      <c r="AC471" s="161" t="s">
        <v>216</v>
      </c>
      <c r="AD471" s="161" t="s">
        <v>216</v>
      </c>
      <c r="AE471" s="161" t="s">
        <v>216</v>
      </c>
      <c r="AF471" s="161">
        <v>2.39325378409312E-2</v>
      </c>
      <c r="AG471" s="161">
        <v>0.17710370688563301</v>
      </c>
      <c r="AH471" s="161" t="s">
        <v>216</v>
      </c>
      <c r="AI471" s="161" t="s">
        <v>216</v>
      </c>
      <c r="AJ471" s="161">
        <v>9.3317224359678094E-3</v>
      </c>
      <c r="AK471" s="161">
        <v>1.93552375158474E-2</v>
      </c>
      <c r="AL471" s="161" t="s">
        <v>216</v>
      </c>
      <c r="AM471" s="161" t="s">
        <v>216</v>
      </c>
      <c r="AN471" s="161" t="s">
        <v>216</v>
      </c>
      <c r="AO471" s="161">
        <v>2.34367448943321E-2</v>
      </c>
      <c r="AP471" s="161">
        <v>7.3181698033229006E-2</v>
      </c>
      <c r="AQ471" s="161">
        <v>1.21119339045024E-2</v>
      </c>
      <c r="AR471" s="161" t="s">
        <v>216</v>
      </c>
      <c r="AS471" s="161">
        <v>4.0556967889386099E-2</v>
      </c>
      <c r="AT471" s="161">
        <v>1.42387495633192E-3</v>
      </c>
      <c r="AU471" s="161">
        <v>8.3328341190210695E-2</v>
      </c>
      <c r="AV471" s="161">
        <v>7.0308292959930602E-2</v>
      </c>
      <c r="AW471" s="161" t="s">
        <v>216</v>
      </c>
      <c r="AX471" s="161">
        <v>5.51118357262032E-2</v>
      </c>
      <c r="AY471" s="161" t="s">
        <v>216</v>
      </c>
      <c r="AZ471" s="161" t="s">
        <v>216</v>
      </c>
      <c r="BA471" s="161" t="s">
        <v>216</v>
      </c>
      <c r="BB471" s="161">
        <v>1.8877802419637501E-2</v>
      </c>
      <c r="BC471" s="161" t="s">
        <v>216</v>
      </c>
      <c r="BD471" s="161" t="s">
        <v>216</v>
      </c>
      <c r="BE471" s="161" t="s">
        <v>216</v>
      </c>
      <c r="BF471" s="161">
        <v>9.5394736752785793E-3</v>
      </c>
      <c r="BG471" s="161" t="s">
        <v>216</v>
      </c>
      <c r="BH471" s="161" t="s">
        <v>216</v>
      </c>
      <c r="BI471" s="161">
        <v>1.21850309524907E-2</v>
      </c>
      <c r="BJ471" s="161" t="s">
        <v>216</v>
      </c>
      <c r="BK471" s="161">
        <v>4.58901606628963E-2</v>
      </c>
      <c r="BL471" s="161">
        <v>9.3513287536028902E-2</v>
      </c>
      <c r="BM471" s="161">
        <v>2.7678293755506501E-2</v>
      </c>
      <c r="BN471" s="161">
        <v>5.5666457916002401E-2</v>
      </c>
      <c r="BO471" s="161">
        <v>4.0254075222854797E-2</v>
      </c>
      <c r="BP471" s="161">
        <v>1.20780162842784E-2</v>
      </c>
      <c r="BQ471" s="161" t="s">
        <v>216</v>
      </c>
      <c r="BR471" s="161" t="s">
        <v>216</v>
      </c>
      <c r="BS471" s="161" t="s">
        <v>216</v>
      </c>
      <c r="BT471" s="161">
        <v>1.7334418012320101E-2</v>
      </c>
    </row>
    <row r="472" spans="1:72" hidden="1">
      <c r="A472" s="99" t="s">
        <v>750</v>
      </c>
      <c r="B472" s="99" t="s">
        <v>750</v>
      </c>
      <c r="C472" s="98" t="s">
        <v>774</v>
      </c>
      <c r="D472" s="100" t="s">
        <v>775</v>
      </c>
      <c r="E472" s="98" t="s">
        <v>776</v>
      </c>
      <c r="F472" s="98" t="s">
        <v>777</v>
      </c>
      <c r="G472" s="161">
        <v>0.28106190687271598</v>
      </c>
      <c r="H472" s="161">
        <v>0.39506978511936203</v>
      </c>
      <c r="I472" s="161">
        <v>0.77503954331870295</v>
      </c>
      <c r="J472" s="161">
        <v>0.40087172971459301</v>
      </c>
      <c r="K472" s="161">
        <v>0.39628460285650402</v>
      </c>
      <c r="L472" s="161">
        <v>0.54805936483061901</v>
      </c>
      <c r="M472" s="161">
        <v>0.50092040561346296</v>
      </c>
      <c r="N472" s="161">
        <v>0.428361960622129</v>
      </c>
      <c r="O472" s="161">
        <v>0.471937232346475</v>
      </c>
      <c r="P472" s="161">
        <v>0.37439433281074402</v>
      </c>
      <c r="Q472" s="161">
        <v>0.32769395633272802</v>
      </c>
      <c r="R472" s="161">
        <v>0.16617778453131701</v>
      </c>
      <c r="S472" s="161">
        <v>0.45929584166392901</v>
      </c>
      <c r="T472" s="161">
        <v>0.54843706162448702</v>
      </c>
      <c r="U472" s="161">
        <v>0.59633020136104797</v>
      </c>
      <c r="V472" s="161">
        <v>0.51831271128218304</v>
      </c>
      <c r="W472" s="161">
        <v>0.67062560417379902</v>
      </c>
      <c r="X472" s="161">
        <v>0.51573400531282299</v>
      </c>
      <c r="Y472" s="161">
        <v>0.50762224653795096</v>
      </c>
      <c r="Z472" s="161">
        <v>0.38843525154009101</v>
      </c>
      <c r="AA472" s="161">
        <v>0.47742191638954501</v>
      </c>
      <c r="AB472" s="161">
        <v>0.53969076317007803</v>
      </c>
      <c r="AC472" s="161">
        <v>0.49144905127900002</v>
      </c>
      <c r="AD472" s="161">
        <v>0.35326841133686299</v>
      </c>
      <c r="AE472" s="161">
        <v>0.31425686423896998</v>
      </c>
      <c r="AF472" s="161">
        <v>0.24663640799305001</v>
      </c>
      <c r="AG472" s="161">
        <v>0.36869675241597999</v>
      </c>
      <c r="AH472" s="161">
        <v>0.38761818710460699</v>
      </c>
      <c r="AI472" s="161">
        <v>0.50881567731573996</v>
      </c>
      <c r="AJ472" s="161">
        <v>0.26886118627599598</v>
      </c>
      <c r="AK472" s="161">
        <v>0.63287658089527699</v>
      </c>
      <c r="AL472" s="161">
        <v>0.41974273612218699</v>
      </c>
      <c r="AM472" s="161">
        <v>0.64710989170760902</v>
      </c>
      <c r="AN472" s="161">
        <v>0.57605101905716605</v>
      </c>
      <c r="AO472" s="161">
        <v>0.678099992226191</v>
      </c>
      <c r="AP472" s="161">
        <v>0.15998056115897299</v>
      </c>
      <c r="AQ472" s="161">
        <v>0.52507690942699403</v>
      </c>
      <c r="AR472" s="161">
        <v>0.50430915230950502</v>
      </c>
      <c r="AS472" s="161">
        <v>0.518054290317568</v>
      </c>
      <c r="AT472" s="161">
        <v>0.53954312945039296</v>
      </c>
      <c r="AU472" s="161">
        <v>0.57463422122231</v>
      </c>
      <c r="AV472" s="161">
        <v>0.42508079097392998</v>
      </c>
      <c r="AW472" s="161">
        <v>0.57562572467482198</v>
      </c>
      <c r="AX472" s="161">
        <v>0.52387377731398499</v>
      </c>
      <c r="AY472" s="161">
        <v>0.39903624141475702</v>
      </c>
      <c r="AZ472" s="161">
        <v>0.45025942793710699</v>
      </c>
      <c r="BA472" s="161">
        <v>0.414503911132307</v>
      </c>
      <c r="BB472" s="161">
        <v>0.55215002415318903</v>
      </c>
      <c r="BC472" s="161">
        <v>0.49597290084129803</v>
      </c>
      <c r="BD472" s="161">
        <v>0.54834994876018495</v>
      </c>
      <c r="BE472" s="161">
        <v>0.419411828659284</v>
      </c>
      <c r="BF472" s="161">
        <v>0.46023868292827502</v>
      </c>
      <c r="BG472" s="161">
        <v>0.38180855602504099</v>
      </c>
      <c r="BH472" s="161">
        <v>0.54461188414853501</v>
      </c>
      <c r="BI472" s="161">
        <v>0.34534593561577598</v>
      </c>
      <c r="BJ472" s="161">
        <v>0.57278965292315298</v>
      </c>
      <c r="BK472" s="161">
        <v>0.34564158309017801</v>
      </c>
      <c r="BL472" s="161">
        <v>0.34576893262840203</v>
      </c>
      <c r="BM472" s="161">
        <v>0.66610902789672</v>
      </c>
      <c r="BN472" s="161">
        <v>0.330569384740943</v>
      </c>
      <c r="BO472" s="161">
        <v>0.37035606287234202</v>
      </c>
      <c r="BP472" s="161">
        <v>0.548396009351097</v>
      </c>
      <c r="BQ472" s="161">
        <v>0.60594777668048505</v>
      </c>
      <c r="BR472" s="161">
        <v>0.40812747906687002</v>
      </c>
      <c r="BS472" s="161">
        <v>0.50856481358350503</v>
      </c>
      <c r="BT472" s="161">
        <v>0.52906059372526604</v>
      </c>
    </row>
    <row r="473" spans="1:72" hidden="1">
      <c r="A473" s="99" t="s">
        <v>750</v>
      </c>
      <c r="B473" s="99" t="s">
        <v>750</v>
      </c>
      <c r="C473" s="98" t="s">
        <v>774</v>
      </c>
      <c r="D473" s="100" t="s">
        <v>775</v>
      </c>
      <c r="E473" s="98" t="s">
        <v>778</v>
      </c>
      <c r="F473" s="98" t="s">
        <v>779</v>
      </c>
      <c r="G473" s="161">
        <v>0.18795119875809799</v>
      </c>
      <c r="H473" s="161">
        <v>0.20876256353516101</v>
      </c>
      <c r="I473" s="161">
        <v>1.65916085084587E-2</v>
      </c>
      <c r="J473" s="161">
        <v>0.157733830435316</v>
      </c>
      <c r="K473" s="161">
        <v>0.17492999409540899</v>
      </c>
      <c r="L473" s="161">
        <v>0.124639120658325</v>
      </c>
      <c r="M473" s="161">
        <v>0.29301976554867398</v>
      </c>
      <c r="N473" s="161">
        <v>0.104163757401367</v>
      </c>
      <c r="O473" s="161">
        <v>0.18513316758558401</v>
      </c>
      <c r="P473" s="161">
        <v>5.9996857547585297E-2</v>
      </c>
      <c r="Q473" s="161">
        <v>0.15744559430625599</v>
      </c>
      <c r="R473" s="161">
        <v>0.16911108224646601</v>
      </c>
      <c r="S473" s="161">
        <v>0.150702949509776</v>
      </c>
      <c r="T473" s="161">
        <v>0.15517988793076301</v>
      </c>
      <c r="U473" s="161">
        <v>6.1403547274883799E-2</v>
      </c>
      <c r="V473" s="161">
        <v>0.125785543959059</v>
      </c>
      <c r="W473" s="161">
        <v>9.9851786275459098E-2</v>
      </c>
      <c r="X473" s="161">
        <v>7.0537932305147003E-2</v>
      </c>
      <c r="Y473" s="161">
        <v>0.17679469052992999</v>
      </c>
      <c r="Z473" s="161">
        <v>2.7626231157534899E-2</v>
      </c>
      <c r="AA473" s="161">
        <v>6.0045523596252898E-2</v>
      </c>
      <c r="AB473" s="161">
        <v>0.106406731350823</v>
      </c>
      <c r="AC473" s="161">
        <v>7.6128370199917E-2</v>
      </c>
      <c r="AD473" s="161">
        <v>0.140156495622767</v>
      </c>
      <c r="AE473" s="161">
        <v>2.5059343867689699E-2</v>
      </c>
      <c r="AF473" s="161">
        <v>0.17402558790266701</v>
      </c>
      <c r="AG473" s="161">
        <v>0.27700863672814802</v>
      </c>
      <c r="AH473" s="161">
        <v>0.35298094607388902</v>
      </c>
      <c r="AI473" s="161">
        <v>0.36834449738011898</v>
      </c>
      <c r="AJ473" s="161">
        <v>0.21516265123768499</v>
      </c>
      <c r="AK473" s="161">
        <v>0.124440540173106</v>
      </c>
      <c r="AL473" s="161">
        <v>0.19190024901511299</v>
      </c>
      <c r="AM473" s="161">
        <v>5.2661538525380601E-2</v>
      </c>
      <c r="AN473" s="161">
        <v>0.13486307196229699</v>
      </c>
      <c r="AO473" s="161">
        <v>0.29707776357905402</v>
      </c>
      <c r="AP473" s="161">
        <v>5.1986285839834501E-2</v>
      </c>
      <c r="AQ473" s="161">
        <v>0.28039458799988698</v>
      </c>
      <c r="AR473" s="161">
        <v>0.16293321634494701</v>
      </c>
      <c r="AS473" s="161">
        <v>0.219183249906299</v>
      </c>
      <c r="AT473" s="161">
        <v>0.29363627326231501</v>
      </c>
      <c r="AU473" s="161">
        <v>0.31412887004213502</v>
      </c>
      <c r="AV473" s="161">
        <v>0.35325050364430399</v>
      </c>
      <c r="AW473" s="161">
        <v>9.4669263501896403E-2</v>
      </c>
      <c r="AX473" s="161">
        <v>0.18579173609504401</v>
      </c>
      <c r="AY473" s="161">
        <v>0.25898914833223902</v>
      </c>
      <c r="AZ473" s="161">
        <v>0.29191412893009799</v>
      </c>
      <c r="BA473" s="161">
        <v>0.14041837762206899</v>
      </c>
      <c r="BB473" s="161">
        <v>0.29850732537860403</v>
      </c>
      <c r="BC473" s="161">
        <v>0.20660904167544999</v>
      </c>
      <c r="BD473" s="161">
        <v>0.45727695161545501</v>
      </c>
      <c r="BE473" s="161">
        <v>0.22245596868836601</v>
      </c>
      <c r="BF473" s="161">
        <v>0.16262166045231599</v>
      </c>
      <c r="BG473" s="161">
        <v>0.17493865762286001</v>
      </c>
      <c r="BH473" s="161">
        <v>0.146335699928692</v>
      </c>
      <c r="BI473" s="161">
        <v>0.24826900893861401</v>
      </c>
      <c r="BJ473" s="161">
        <v>0.15622867263648901</v>
      </c>
      <c r="BK473" s="161">
        <v>0.28103576052805601</v>
      </c>
      <c r="BL473" s="161">
        <v>9.0548095984111607E-2</v>
      </c>
      <c r="BM473" s="161">
        <v>0.33105003972936398</v>
      </c>
      <c r="BN473" s="161">
        <v>0.36096014718384301</v>
      </c>
      <c r="BO473" s="161">
        <v>0.231247334461468</v>
      </c>
      <c r="BP473" s="161">
        <v>0.20554411376489701</v>
      </c>
      <c r="BQ473" s="161">
        <v>7.4444701292042795E-2</v>
      </c>
      <c r="BR473" s="161">
        <v>1.6396736667221301E-2</v>
      </c>
      <c r="BS473" s="161">
        <v>0.257369771572794</v>
      </c>
      <c r="BT473" s="161">
        <v>0.21255868362316899</v>
      </c>
    </row>
    <row r="474" spans="1:72" hidden="1">
      <c r="A474" s="99" t="s">
        <v>750</v>
      </c>
      <c r="B474" s="99" t="s">
        <v>750</v>
      </c>
      <c r="C474" s="98" t="s">
        <v>774</v>
      </c>
      <c r="D474" s="100" t="s">
        <v>775</v>
      </c>
      <c r="E474" s="98" t="s">
        <v>780</v>
      </c>
      <c r="F474" s="98" t="s">
        <v>781</v>
      </c>
      <c r="G474" s="161">
        <v>5.51421092562039E-2</v>
      </c>
      <c r="H474" s="161">
        <v>3.3124234061080102E-2</v>
      </c>
      <c r="I474" s="161">
        <v>1.69002938443477E-2</v>
      </c>
      <c r="J474" s="161">
        <v>8.0707033218962193E-2</v>
      </c>
      <c r="K474" s="161">
        <v>1.8125826718443899E-2</v>
      </c>
      <c r="L474" s="161">
        <v>7.7509595549621502E-2</v>
      </c>
      <c r="M474" s="161">
        <v>0.17188169339708201</v>
      </c>
      <c r="N474" s="161">
        <v>0.20461527719304801</v>
      </c>
      <c r="O474" s="161">
        <v>2.7535424734419799E-2</v>
      </c>
      <c r="P474" s="161">
        <v>2.0562971856809099E-2</v>
      </c>
      <c r="Q474" s="161">
        <v>9.58432486423395E-3</v>
      </c>
      <c r="R474" s="161">
        <v>1.7839790664910201E-2</v>
      </c>
      <c r="S474" s="161">
        <v>0.100936916738501</v>
      </c>
      <c r="T474" s="161">
        <v>1.16782006913859E-2</v>
      </c>
      <c r="U474" s="161">
        <v>3.3012540402994103E-2</v>
      </c>
      <c r="V474" s="161">
        <v>2.3473487821352401E-2</v>
      </c>
      <c r="W474" s="161">
        <v>0.15429018982633</v>
      </c>
      <c r="X474" s="161">
        <v>2.28537361182833E-3</v>
      </c>
      <c r="Y474" s="161">
        <v>6.9403990212294597E-2</v>
      </c>
      <c r="Z474" s="161">
        <v>5.1232092245369603E-3</v>
      </c>
      <c r="AA474" s="161">
        <v>0</v>
      </c>
      <c r="AB474" s="161">
        <v>3.67998633822939E-2</v>
      </c>
      <c r="AC474" s="161">
        <v>0</v>
      </c>
      <c r="AD474" s="161">
        <v>2.0315508225565E-2</v>
      </c>
      <c r="AE474" s="161">
        <v>0</v>
      </c>
      <c r="AF474" s="161">
        <v>7.4693897693017805E-2</v>
      </c>
      <c r="AG474" s="161">
        <v>4.7107526802819502E-2</v>
      </c>
      <c r="AH474" s="161">
        <v>5.29024251821388E-2</v>
      </c>
      <c r="AI474" s="161">
        <v>0.123252861851617</v>
      </c>
      <c r="AJ474" s="161">
        <v>0.10108583553855501</v>
      </c>
      <c r="AK474" s="161">
        <v>9.9696780647775804E-2</v>
      </c>
      <c r="AL474" s="161">
        <v>9.6362061559783097E-3</v>
      </c>
      <c r="AM474" s="161">
        <v>2.8676503321095601E-2</v>
      </c>
      <c r="AN474" s="161">
        <v>4.8557089044242399E-2</v>
      </c>
      <c r="AO474" s="161">
        <v>1.41821715225164E-2</v>
      </c>
      <c r="AP474" s="161">
        <v>5.23516362686429E-2</v>
      </c>
      <c r="AQ474" s="161">
        <v>0.11773727895712401</v>
      </c>
      <c r="AR474" s="161">
        <v>2.4419478963368799E-2</v>
      </c>
      <c r="AS474" s="161">
        <v>0.13048599250352</v>
      </c>
      <c r="AT474" s="161">
        <v>0.134295735583051</v>
      </c>
      <c r="AU474" s="161">
        <v>7.0265070525431905E-2</v>
      </c>
      <c r="AV474" s="161">
        <v>2.5385062437212499E-2</v>
      </c>
      <c r="AW474" s="161">
        <v>6.5096467629105897E-2</v>
      </c>
      <c r="AX474" s="161">
        <v>6.7691973364219796E-2</v>
      </c>
      <c r="AY474" s="161">
        <v>2.3894979055415998E-2</v>
      </c>
      <c r="AZ474" s="161">
        <v>0.10373174092226201</v>
      </c>
      <c r="BA474" s="161">
        <v>2.57523323517734E-3</v>
      </c>
      <c r="BB474" s="161">
        <v>0.11086234534142</v>
      </c>
      <c r="BC474" s="161">
        <v>7.6805686520202204E-3</v>
      </c>
      <c r="BD474" s="161">
        <v>6.6182497240698607E-2</v>
      </c>
      <c r="BE474" s="161">
        <v>3.3947597305492301E-2</v>
      </c>
      <c r="BF474" s="161">
        <v>1.1257309936943899E-2</v>
      </c>
      <c r="BG474" s="161">
        <v>2.9394329262579299E-2</v>
      </c>
      <c r="BH474" s="161">
        <v>2.5265569130399498E-2</v>
      </c>
      <c r="BI474" s="161">
        <v>8.1878296818950702E-2</v>
      </c>
      <c r="BJ474" s="161">
        <v>0</v>
      </c>
      <c r="BK474" s="161">
        <v>6.3550408563386507E-2</v>
      </c>
      <c r="BL474" s="161">
        <v>1.9771328194537099E-2</v>
      </c>
      <c r="BM474" s="161">
        <v>7.1298213532980007E-2</v>
      </c>
      <c r="BN474" s="161">
        <v>0.105111718089483</v>
      </c>
      <c r="BO474" s="161">
        <v>8.4255921559224206E-2</v>
      </c>
      <c r="BP474" s="161">
        <v>6.2562085381626803E-3</v>
      </c>
      <c r="BQ474" s="161">
        <v>0</v>
      </c>
      <c r="BR474" s="161">
        <v>1.11022302462516E-16</v>
      </c>
      <c r="BS474" s="161">
        <v>3.1841049378350701E-2</v>
      </c>
      <c r="BT474" s="161">
        <v>4.7433268511973999E-2</v>
      </c>
    </row>
    <row r="475" spans="1:72" hidden="1">
      <c r="A475" s="99" t="s">
        <v>750</v>
      </c>
      <c r="B475" s="99" t="s">
        <v>750</v>
      </c>
      <c r="C475" s="98" t="s">
        <v>774</v>
      </c>
      <c r="D475" s="100" t="s">
        <v>775</v>
      </c>
      <c r="E475" s="98" t="s">
        <v>782</v>
      </c>
      <c r="F475" s="98" t="s">
        <v>783</v>
      </c>
      <c r="G475" s="161">
        <v>0.55186865250057204</v>
      </c>
      <c r="H475" s="161">
        <v>0.45284062977307699</v>
      </c>
      <c r="I475" s="161">
        <v>0.15742972830492899</v>
      </c>
      <c r="J475" s="161">
        <v>0.68533513906773902</v>
      </c>
      <c r="K475" s="161">
        <v>0.47986871516386898</v>
      </c>
      <c r="L475" s="161">
        <v>0.72022568373228701</v>
      </c>
      <c r="M475" s="161">
        <v>0.42086689577738901</v>
      </c>
      <c r="N475" s="161">
        <v>0.44378112924847601</v>
      </c>
      <c r="O475" s="161">
        <v>0.33131996583946299</v>
      </c>
      <c r="P475" s="161">
        <v>0.422439342513317</v>
      </c>
      <c r="Q475" s="161">
        <v>0.32641496828982802</v>
      </c>
      <c r="R475" s="161">
        <v>0.59827235060914497</v>
      </c>
      <c r="S475" s="161">
        <v>0.36004656057902101</v>
      </c>
      <c r="T475" s="161">
        <v>0.10547544733261401</v>
      </c>
      <c r="U475" s="161">
        <v>0.29111156987846498</v>
      </c>
      <c r="V475" s="161">
        <v>0.50953276548917104</v>
      </c>
      <c r="W475" s="161">
        <v>0.185739697128425</v>
      </c>
      <c r="X475" s="161">
        <v>0.35676562336844497</v>
      </c>
      <c r="Y475" s="161">
        <v>0.50776547769917701</v>
      </c>
      <c r="Z475" s="161">
        <v>0.15019043198500201</v>
      </c>
      <c r="AA475" s="161">
        <v>0.274544629774923</v>
      </c>
      <c r="AB475" s="161">
        <v>0.234626052116399</v>
      </c>
      <c r="AC475" s="161">
        <v>0.65064627787181095</v>
      </c>
      <c r="AD475" s="161">
        <v>0.26697303166591302</v>
      </c>
      <c r="AE475" s="161">
        <v>0.22543769829093199</v>
      </c>
      <c r="AF475" s="161">
        <v>0.65861876501973404</v>
      </c>
      <c r="AG475" s="161">
        <v>0.51892850806776503</v>
      </c>
      <c r="AH475" s="161">
        <v>0.37998901921392197</v>
      </c>
      <c r="AI475" s="161">
        <v>0.47047579931919498</v>
      </c>
      <c r="AJ475" s="161">
        <v>0.506701200339151</v>
      </c>
      <c r="AK475" s="161">
        <v>0.349648599292672</v>
      </c>
      <c r="AL475" s="161">
        <v>0.25419135498398998</v>
      </c>
      <c r="AM475" s="161">
        <v>7.2870627069920105E-2</v>
      </c>
      <c r="AN475" s="161">
        <v>0.61206083294169</v>
      </c>
      <c r="AO475" s="161">
        <v>0.42969940311043903</v>
      </c>
      <c r="AP475" s="161">
        <v>0.59295895889997297</v>
      </c>
      <c r="AQ475" s="161">
        <v>0.40728569510872198</v>
      </c>
      <c r="AR475" s="161">
        <v>0.66011733857046095</v>
      </c>
      <c r="AS475" s="161">
        <v>0.60043495854444195</v>
      </c>
      <c r="AT475" s="161">
        <v>0.59064661792684303</v>
      </c>
      <c r="AU475" s="161">
        <v>0.48416635439789701</v>
      </c>
      <c r="AV475" s="161">
        <v>0.45997107994945402</v>
      </c>
      <c r="AW475" s="161">
        <v>0.28732433796697798</v>
      </c>
      <c r="AX475" s="161">
        <v>0.51692976582720496</v>
      </c>
      <c r="AY475" s="161">
        <v>0.65588385062384602</v>
      </c>
      <c r="AZ475" s="161">
        <v>0.34621918420474801</v>
      </c>
      <c r="BA475" s="161">
        <v>0.213630626673916</v>
      </c>
      <c r="BB475" s="161">
        <v>0.65143556246031598</v>
      </c>
      <c r="BC475" s="161">
        <v>0.27432086148816798</v>
      </c>
      <c r="BD475" s="161">
        <v>0.183526861799652</v>
      </c>
      <c r="BE475" s="161">
        <v>0.26559034572337298</v>
      </c>
      <c r="BF475" s="161">
        <v>0.341724736077334</v>
      </c>
      <c r="BG475" s="161">
        <v>0.37865439394224198</v>
      </c>
      <c r="BH475" s="161">
        <v>0.42086115720905598</v>
      </c>
      <c r="BI475" s="161">
        <v>0.47657498167978901</v>
      </c>
      <c r="BJ475" s="161">
        <v>4.2666266541611902E-2</v>
      </c>
      <c r="BK475" s="161">
        <v>0.574296800355106</v>
      </c>
      <c r="BL475" s="161">
        <v>0.341548143534461</v>
      </c>
      <c r="BM475" s="161">
        <v>0.62590059395943998</v>
      </c>
      <c r="BN475" s="161">
        <v>0.417532506513282</v>
      </c>
      <c r="BO475" s="161">
        <v>0.38778869890214102</v>
      </c>
      <c r="BP475" s="161">
        <v>0.59634270728183303</v>
      </c>
      <c r="BQ475" s="161">
        <v>3.4343506508243901E-2</v>
      </c>
      <c r="BR475" s="161">
        <v>0.30526155295920598</v>
      </c>
      <c r="BS475" s="161">
        <v>0.35430992556151902</v>
      </c>
      <c r="BT475" s="161">
        <v>0.39956618674709199</v>
      </c>
    </row>
    <row r="476" spans="1:72" hidden="1">
      <c r="A476" s="99" t="s">
        <v>750</v>
      </c>
      <c r="B476" s="99" t="s">
        <v>750</v>
      </c>
      <c r="C476" s="98" t="s">
        <v>774</v>
      </c>
      <c r="D476" s="100" t="s">
        <v>775</v>
      </c>
      <c r="E476" s="98" t="s">
        <v>784</v>
      </c>
      <c r="F476" s="98" t="s">
        <v>785</v>
      </c>
      <c r="G476" s="161">
        <v>0.455789484954359</v>
      </c>
      <c r="H476" s="161">
        <v>0.16141234834032001</v>
      </c>
      <c r="I476" s="161">
        <v>5.9920834769294301E-2</v>
      </c>
      <c r="J476" s="161">
        <v>0.406326958386662</v>
      </c>
      <c r="K476" s="161">
        <v>0.137307732437459</v>
      </c>
      <c r="L476" s="161">
        <v>0.222709560937949</v>
      </c>
      <c r="M476" s="161">
        <v>0.14879177540153499</v>
      </c>
      <c r="N476" s="161">
        <v>0.14212400503459299</v>
      </c>
      <c r="O476" s="161">
        <v>0.177447791148341</v>
      </c>
      <c r="P476" s="161">
        <v>0.32042912672628998</v>
      </c>
      <c r="Q476" s="161">
        <v>0.31206277170344499</v>
      </c>
      <c r="R476" s="161">
        <v>0.66052202558805495</v>
      </c>
      <c r="S476" s="161">
        <v>0.115256069269475</v>
      </c>
      <c r="T476" s="161">
        <v>0.22578146918775599</v>
      </c>
      <c r="U476" s="161">
        <v>9.1523031381593498E-2</v>
      </c>
      <c r="V476" s="161">
        <v>0.46235226528208201</v>
      </c>
      <c r="W476" s="161">
        <v>0.115801947448299</v>
      </c>
      <c r="X476" s="161">
        <v>0.437482109600631</v>
      </c>
      <c r="Y476" s="161">
        <v>0.223112605765205</v>
      </c>
      <c r="Z476" s="161">
        <v>0.19203141213980601</v>
      </c>
      <c r="AA476" s="161">
        <v>0.213895670159059</v>
      </c>
      <c r="AB476" s="161">
        <v>0.23661423839506401</v>
      </c>
      <c r="AC476" s="161">
        <v>0.19037514104015399</v>
      </c>
      <c r="AD476" s="161">
        <v>0.24002235496316199</v>
      </c>
      <c r="AE476" s="161">
        <v>0.34860787053570702</v>
      </c>
      <c r="AF476" s="161">
        <v>0.38952697494975802</v>
      </c>
      <c r="AG476" s="161">
        <v>0.364830464284708</v>
      </c>
      <c r="AH476" s="161">
        <v>0.236779680263808</v>
      </c>
      <c r="AI476" s="161">
        <v>0.285702455132819</v>
      </c>
      <c r="AJ476" s="161">
        <v>0.213023118978377</v>
      </c>
      <c r="AK476" s="161">
        <v>9.8608726757766302E-2</v>
      </c>
      <c r="AL476" s="161">
        <v>8.9354471585205097E-2</v>
      </c>
      <c r="AM476" s="161">
        <v>0.20952488244443801</v>
      </c>
      <c r="AN476" s="161">
        <v>0.196893529299108</v>
      </c>
      <c r="AO476" s="161">
        <v>0.20785347422527101</v>
      </c>
      <c r="AP476" s="161">
        <v>0.290922327828389</v>
      </c>
      <c r="AQ476" s="161">
        <v>0.15856854708638299</v>
      </c>
      <c r="AR476" s="161">
        <v>0.127474167705875</v>
      </c>
      <c r="AS476" s="161">
        <v>0.25090845387592797</v>
      </c>
      <c r="AT476" s="161">
        <v>0.58788800137386998</v>
      </c>
      <c r="AU476" s="161">
        <v>0.28643760608901703</v>
      </c>
      <c r="AV476" s="161">
        <v>0.38858225121919598</v>
      </c>
      <c r="AW476" s="161">
        <v>0.185255014339753</v>
      </c>
      <c r="AX476" s="161">
        <v>0.12893732327637</v>
      </c>
      <c r="AY476" s="161">
        <v>0.12042963064156501</v>
      </c>
      <c r="AZ476" s="161">
        <v>0.27589137295948801</v>
      </c>
      <c r="BA476" s="161">
        <v>0.115796697751573</v>
      </c>
      <c r="BB476" s="161">
        <v>0.334818328989966</v>
      </c>
      <c r="BC476" s="161">
        <v>0.29936523838837398</v>
      </c>
      <c r="BD476" s="161">
        <v>0.10818304688815999</v>
      </c>
      <c r="BE476" s="161">
        <v>0.22950097846929399</v>
      </c>
      <c r="BF476" s="161">
        <v>0.26819646532514402</v>
      </c>
      <c r="BG476" s="161">
        <v>0.21151598536103999</v>
      </c>
      <c r="BH476" s="161">
        <v>7.6847781210530902E-2</v>
      </c>
      <c r="BI476" s="161">
        <v>0.27055779957485498</v>
      </c>
      <c r="BJ476" s="161">
        <v>0.25357369016971099</v>
      </c>
      <c r="BK476" s="161">
        <v>0.15053119805469001</v>
      </c>
      <c r="BL476" s="161">
        <v>0.45325916824595103</v>
      </c>
      <c r="BM476" s="161">
        <v>0.130806618665219</v>
      </c>
      <c r="BN476" s="161">
        <v>0.40033287036955001</v>
      </c>
      <c r="BO476" s="161">
        <v>0.50567598420548399</v>
      </c>
      <c r="BP476" s="161">
        <v>0.15966963161913</v>
      </c>
      <c r="BQ476" s="161">
        <v>0.18943751399578401</v>
      </c>
      <c r="BR476" s="161">
        <v>0.36949081012916102</v>
      </c>
      <c r="BS476" s="161">
        <v>0.207924702813579</v>
      </c>
      <c r="BT476" s="161">
        <v>0.13045686252490701</v>
      </c>
    </row>
    <row r="477" spans="1:72" hidden="1">
      <c r="A477" s="99" t="s">
        <v>750</v>
      </c>
      <c r="B477" s="99" t="s">
        <v>750</v>
      </c>
      <c r="C477" s="98" t="s">
        <v>774</v>
      </c>
      <c r="D477" s="100" t="s">
        <v>775</v>
      </c>
      <c r="E477" s="98" t="s">
        <v>522</v>
      </c>
      <c r="F477" s="98" t="s">
        <v>786</v>
      </c>
      <c r="G477" s="161">
        <v>0.30489262297771502</v>
      </c>
      <c r="H477" s="161">
        <v>2.1876552699525501E-2</v>
      </c>
      <c r="I477" s="161">
        <v>1.4003140946461799E-3</v>
      </c>
      <c r="J477" s="161">
        <v>0.29846588468998198</v>
      </c>
      <c r="K477" s="161">
        <v>8.6764219575235196E-2</v>
      </c>
      <c r="L477" s="161">
        <v>6.1878877574689597E-4</v>
      </c>
      <c r="M477" s="161">
        <v>7.0852371581194701E-2</v>
      </c>
      <c r="N477" s="161">
        <v>8.9035516450500798E-2</v>
      </c>
      <c r="O477" s="161">
        <v>0.21343838118410599</v>
      </c>
      <c r="P477" s="161">
        <v>0.19936548428270301</v>
      </c>
      <c r="Q477" s="161">
        <v>0.18863263845648801</v>
      </c>
      <c r="R477" s="161">
        <v>0.40709752752389999</v>
      </c>
      <c r="S477" s="161">
        <v>0.13027619115554001</v>
      </c>
      <c r="T477" s="161">
        <v>5.5053539700519301E-2</v>
      </c>
      <c r="U477" s="161">
        <v>8.1112673662616392E-3</v>
      </c>
      <c r="V477" s="161">
        <v>0.104997953780421</v>
      </c>
      <c r="W477" s="161">
        <v>2.9347695316275402E-2</v>
      </c>
      <c r="X477" s="161">
        <v>0.32187993614716398</v>
      </c>
      <c r="Y477" s="161">
        <v>0.119485175533423</v>
      </c>
      <c r="Z477" s="161">
        <v>7.0990957278162695E-2</v>
      </c>
      <c r="AA477" s="161">
        <v>6.8504431575506994E-2</v>
      </c>
      <c r="AB477" s="161">
        <v>0.13088629802447199</v>
      </c>
      <c r="AC477" s="161">
        <v>0.118965439253978</v>
      </c>
      <c r="AD477" s="161">
        <v>6.4523763392468306E-2</v>
      </c>
      <c r="AE477" s="161">
        <v>0.344929660016771</v>
      </c>
      <c r="AF477" s="161">
        <v>0.26994110741037203</v>
      </c>
      <c r="AG477" s="161">
        <v>0.122638365598128</v>
      </c>
      <c r="AH477" s="161">
        <v>0.12647750669704799</v>
      </c>
      <c r="AI477" s="161">
        <v>0.256272978448427</v>
      </c>
      <c r="AJ477" s="161">
        <v>0.10236949089503999</v>
      </c>
      <c r="AK477" s="161">
        <v>3.5051236931407802E-3</v>
      </c>
      <c r="AL477" s="161">
        <v>4.8076539689709902E-2</v>
      </c>
      <c r="AM477" s="161">
        <v>5.2658778345290001E-2</v>
      </c>
      <c r="AN477" s="161">
        <v>9.0698299966251797E-2</v>
      </c>
      <c r="AO477" s="161">
        <v>1.40896609140589E-2</v>
      </c>
      <c r="AP477" s="161">
        <v>3.6573416054236703E-2</v>
      </c>
      <c r="AQ477" s="161">
        <v>0</v>
      </c>
      <c r="AR477" s="161">
        <v>0.18582089607704</v>
      </c>
      <c r="AS477" s="161">
        <v>8.3465851632369498E-2</v>
      </c>
      <c r="AT477" s="161">
        <v>0.34837467301389902</v>
      </c>
      <c r="AU477" s="161">
        <v>6.0091042835345602E-2</v>
      </c>
      <c r="AV477" s="161">
        <v>6.1193324800362901E-2</v>
      </c>
      <c r="AW477" s="161">
        <v>7.9425073004715602E-2</v>
      </c>
      <c r="AX477" s="161">
        <v>2.5333801419410201E-2</v>
      </c>
      <c r="AY477" s="161">
        <v>8.3391280080575406E-2</v>
      </c>
      <c r="AZ477" s="161">
        <v>0.110602277931622</v>
      </c>
      <c r="BA477" s="161">
        <v>0.145677043031996</v>
      </c>
      <c r="BB477" s="161">
        <v>6.4304751673406393E-2</v>
      </c>
      <c r="BC477" s="161">
        <v>6.8443992672731898E-3</v>
      </c>
      <c r="BD477" s="161">
        <v>1.32347113411723E-2</v>
      </c>
      <c r="BE477" s="161">
        <v>0.11696020873867601</v>
      </c>
      <c r="BF477" s="161">
        <v>0.11375291299556101</v>
      </c>
      <c r="BG477" s="161">
        <v>6.3297194038009E-2</v>
      </c>
      <c r="BH477" s="161">
        <v>3.22924630277256E-2</v>
      </c>
      <c r="BI477" s="161">
        <v>0.110090812577377</v>
      </c>
      <c r="BJ477" s="161">
        <v>3.9768413552701998E-2</v>
      </c>
      <c r="BK477" s="161">
        <v>4.0979322987151699E-2</v>
      </c>
      <c r="BL477" s="161">
        <v>3.5507816534773501E-2</v>
      </c>
      <c r="BM477" s="161">
        <v>0.102662802845929</v>
      </c>
      <c r="BN477" s="161">
        <v>7.5210364516880096E-2</v>
      </c>
      <c r="BO477" s="161">
        <v>0.142378848424071</v>
      </c>
      <c r="BP477" s="161">
        <v>4.9355205485414798E-2</v>
      </c>
      <c r="BQ477" s="161">
        <v>6.6333034782536202E-2</v>
      </c>
      <c r="BR477" s="161">
        <v>0.32432204680032301</v>
      </c>
      <c r="BS477" s="161">
        <v>3.9718145589676797E-2</v>
      </c>
      <c r="BT477" s="161">
        <v>0.27502544521975603</v>
      </c>
    </row>
    <row r="478" spans="1:72" hidden="1">
      <c r="A478" s="99" t="s">
        <v>750</v>
      </c>
      <c r="B478" s="99" t="s">
        <v>750</v>
      </c>
      <c r="C478" s="98" t="s">
        <v>774</v>
      </c>
      <c r="D478" s="100" t="s">
        <v>775</v>
      </c>
      <c r="E478" s="98" t="s">
        <v>787</v>
      </c>
      <c r="F478" s="98" t="s">
        <v>788</v>
      </c>
      <c r="G478" s="161">
        <v>0.30727892126906398</v>
      </c>
      <c r="H478" s="161">
        <v>0.130931190820302</v>
      </c>
      <c r="I478" s="161">
        <v>6.0381252257832203E-3</v>
      </c>
      <c r="J478" s="161">
        <v>0.32128852660160501</v>
      </c>
      <c r="K478" s="161">
        <v>0.160593040879497</v>
      </c>
      <c r="L478" s="161">
        <v>4.3748587311968498E-2</v>
      </c>
      <c r="M478" s="161">
        <v>6.8901456043848106E-2</v>
      </c>
      <c r="N478" s="161">
        <v>0.10792254340365599</v>
      </c>
      <c r="O478" s="161">
        <v>3.5363716694913699E-2</v>
      </c>
      <c r="P478" s="161">
        <v>0.239828846853675</v>
      </c>
      <c r="Q478" s="161">
        <v>0.108621626626571</v>
      </c>
      <c r="R478" s="161">
        <v>0.48411076472016801</v>
      </c>
      <c r="S478" s="161">
        <v>0.17313660038540599</v>
      </c>
      <c r="T478" s="161">
        <v>9.8779575425120197E-2</v>
      </c>
      <c r="U478" s="161">
        <v>4.3892716926138699E-2</v>
      </c>
      <c r="V478" s="161">
        <v>9.0855462032149004E-2</v>
      </c>
      <c r="W478" s="161">
        <v>2.61909217310765E-2</v>
      </c>
      <c r="X478" s="161">
        <v>2.6888330149497E-2</v>
      </c>
      <c r="Y478" s="161">
        <v>0.13721214159014899</v>
      </c>
      <c r="Z478" s="161">
        <v>9.2738377423522103E-2</v>
      </c>
      <c r="AA478" s="161">
        <v>0.12505616636553701</v>
      </c>
      <c r="AB478" s="161">
        <v>0.15923030876128599</v>
      </c>
      <c r="AC478" s="161">
        <v>6.5041060877013293E-2</v>
      </c>
      <c r="AD478" s="161">
        <v>0.173906661965403</v>
      </c>
      <c r="AE478" s="161">
        <v>0.16075234188721799</v>
      </c>
      <c r="AF478" s="161">
        <v>0.28268007838192399</v>
      </c>
      <c r="AG478" s="161">
        <v>0.274656169088763</v>
      </c>
      <c r="AH478" s="161">
        <v>0.16823761683007399</v>
      </c>
      <c r="AI478" s="161">
        <v>0.173685198736305</v>
      </c>
      <c r="AJ478" s="161">
        <v>0.184358359173661</v>
      </c>
      <c r="AK478" s="161">
        <v>0.149280804477505</v>
      </c>
      <c r="AL478" s="161">
        <v>6.3331387329608704E-2</v>
      </c>
      <c r="AM478" s="161">
        <v>5.6808681137048199E-2</v>
      </c>
      <c r="AN478" s="161">
        <v>0.107387719283472</v>
      </c>
      <c r="AO478" s="161">
        <v>7.7762192291308194E-2</v>
      </c>
      <c r="AP478" s="161">
        <v>3.6341147799540702E-2</v>
      </c>
      <c r="AQ478" s="161">
        <v>0.117239577604691</v>
      </c>
      <c r="AR478" s="161">
        <v>0.15627429862574799</v>
      </c>
      <c r="AS478" s="161">
        <v>8.0758626440062195E-2</v>
      </c>
      <c r="AT478" s="161">
        <v>0.547651738104182</v>
      </c>
      <c r="AU478" s="161">
        <v>0.232032722033543</v>
      </c>
      <c r="AV478" s="161">
        <v>0.17005209621123099</v>
      </c>
      <c r="AW478" s="161">
        <v>0.146398199106091</v>
      </c>
      <c r="AX478" s="161">
        <v>8.2105110206564205E-2</v>
      </c>
      <c r="AY478" s="161">
        <v>0.10174412073419099</v>
      </c>
      <c r="AZ478" s="161">
        <v>0.19207949500281199</v>
      </c>
      <c r="BA478" s="161">
        <v>0.11103102641943299</v>
      </c>
      <c r="BB478" s="161">
        <v>0.19515354686108399</v>
      </c>
      <c r="BC478" s="161">
        <v>2.6437209595714099E-2</v>
      </c>
      <c r="BD478" s="161">
        <v>2.3212741506574999E-2</v>
      </c>
      <c r="BE478" s="161">
        <v>0.21459556425137899</v>
      </c>
      <c r="BF478" s="161">
        <v>0.17445188544069901</v>
      </c>
      <c r="BG478" s="161">
        <v>7.3656431371258699E-2</v>
      </c>
      <c r="BH478" s="161">
        <v>2.0195141240461199E-2</v>
      </c>
      <c r="BI478" s="161">
        <v>0.203143384649598</v>
      </c>
      <c r="BJ478" s="161">
        <v>0.16511409311928399</v>
      </c>
      <c r="BK478" s="161">
        <v>4.9639351544622602E-2</v>
      </c>
      <c r="BL478" s="161">
        <v>0.161512976692327</v>
      </c>
      <c r="BM478" s="161">
        <v>0.10384916737496599</v>
      </c>
      <c r="BN478" s="161">
        <v>0.141306982334097</v>
      </c>
      <c r="BO478" s="161">
        <v>0.189683006249006</v>
      </c>
      <c r="BP478" s="161">
        <v>2.38692486762218E-2</v>
      </c>
      <c r="BQ478" s="161">
        <v>9.8143863797711894E-2</v>
      </c>
      <c r="BR478" s="161">
        <v>0.14299704182355699</v>
      </c>
      <c r="BS478" s="161">
        <v>4.1638700781463901E-2</v>
      </c>
      <c r="BT478" s="161">
        <v>0.27102830355852497</v>
      </c>
    </row>
    <row r="479" spans="1:72" hidden="1">
      <c r="A479" s="99" t="s">
        <v>750</v>
      </c>
      <c r="B479" s="99" t="s">
        <v>750</v>
      </c>
      <c r="C479" s="98" t="s">
        <v>774</v>
      </c>
      <c r="D479" s="100" t="s">
        <v>775</v>
      </c>
      <c r="E479" s="98" t="s">
        <v>789</v>
      </c>
      <c r="F479" s="98" t="s">
        <v>790</v>
      </c>
      <c r="G479" s="161">
        <v>0.17158803428559699</v>
      </c>
      <c r="H479" s="161">
        <v>0.13934218950041799</v>
      </c>
      <c r="I479" s="161">
        <v>4.9497503929817801E-3</v>
      </c>
      <c r="J479" s="161">
        <v>8.6941546303588399E-2</v>
      </c>
      <c r="K479" s="161">
        <v>5.6363928144405599E-2</v>
      </c>
      <c r="L479" s="161">
        <v>5.8928399651416802E-2</v>
      </c>
      <c r="M479" s="161">
        <v>8.6019311162854994E-2</v>
      </c>
      <c r="N479" s="161">
        <v>2.05278592400608E-2</v>
      </c>
      <c r="O479" s="161">
        <v>3.0378974854241E-2</v>
      </c>
      <c r="P479" s="161">
        <v>0.144646952469622</v>
      </c>
      <c r="Q479" s="161">
        <v>7.7021792801613795E-2</v>
      </c>
      <c r="R479" s="161">
        <v>0.15720135137834401</v>
      </c>
      <c r="S479" s="161">
        <v>0.14908175224117801</v>
      </c>
      <c r="T479" s="161">
        <v>7.6382475688112697E-2</v>
      </c>
      <c r="U479" s="161">
        <v>5.6993669204219402E-2</v>
      </c>
      <c r="V479" s="161">
        <v>8.3719702315092501E-2</v>
      </c>
      <c r="W479" s="161">
        <v>5.21948362254607E-2</v>
      </c>
      <c r="X479" s="161">
        <v>5.3976997857291799E-2</v>
      </c>
      <c r="Y479" s="161">
        <v>6.5468205030186494E-2</v>
      </c>
      <c r="Z479" s="161">
        <v>0.18755204115916499</v>
      </c>
      <c r="AA479" s="161">
        <v>6.9063971736841104E-2</v>
      </c>
      <c r="AB479" s="161">
        <v>0.124667604957005</v>
      </c>
      <c r="AC479" s="161">
        <v>7.0328171023725197E-2</v>
      </c>
      <c r="AD479" s="161">
        <v>1.6411975302258699E-2</v>
      </c>
      <c r="AE479" s="161">
        <v>3.69100802733313E-2</v>
      </c>
      <c r="AF479" s="161">
        <v>6.9868760967363705E-2</v>
      </c>
      <c r="AG479" s="161">
        <v>4.07689098591019E-2</v>
      </c>
      <c r="AH479" s="161">
        <v>9.8130353447364899E-2</v>
      </c>
      <c r="AI479" s="161">
        <v>5.5032040357044398E-2</v>
      </c>
      <c r="AJ479" s="161">
        <v>0.329200346320215</v>
      </c>
      <c r="AK479" s="161">
        <v>9.1698717608910303E-3</v>
      </c>
      <c r="AL479" s="161">
        <v>7.6255280731584801E-2</v>
      </c>
      <c r="AM479" s="161">
        <v>3.7145605307720202E-2</v>
      </c>
      <c r="AN479" s="161">
        <v>5.6388129193613502E-2</v>
      </c>
      <c r="AO479" s="161">
        <v>3.6509994022261301E-2</v>
      </c>
      <c r="AP479" s="161">
        <v>1.88158672048848E-2</v>
      </c>
      <c r="AQ479" s="161">
        <v>6.9159999515353093E-2</v>
      </c>
      <c r="AR479" s="161">
        <v>5.1201453011115401E-2</v>
      </c>
      <c r="AS479" s="161">
        <v>0.14228247922682899</v>
      </c>
      <c r="AT479" s="161">
        <v>0.39656838706984199</v>
      </c>
      <c r="AU479" s="161">
        <v>0.165994228431812</v>
      </c>
      <c r="AV479" s="161">
        <v>0.18354189556783801</v>
      </c>
      <c r="AW479" s="161">
        <v>6.9563980763099706E-2</v>
      </c>
      <c r="AX479" s="161">
        <v>8.9956433298422095E-2</v>
      </c>
      <c r="AY479" s="161">
        <v>6.1654861005505802E-2</v>
      </c>
      <c r="AZ479" s="161">
        <v>5.8587444421900801E-2</v>
      </c>
      <c r="BA479" s="161">
        <v>0.14884334654766601</v>
      </c>
      <c r="BB479" s="161">
        <v>0.19548910069606601</v>
      </c>
      <c r="BC479" s="161">
        <v>0.17096272411350499</v>
      </c>
      <c r="BD479" s="161">
        <v>7.7955816056078297E-3</v>
      </c>
      <c r="BE479" s="161">
        <v>4.4879321591599401E-2</v>
      </c>
      <c r="BF479" s="161">
        <v>6.4357769454204905E-2</v>
      </c>
      <c r="BG479" s="161">
        <v>0.133831807266521</v>
      </c>
      <c r="BH479" s="161">
        <v>2.8927648072908999E-2</v>
      </c>
      <c r="BI479" s="161">
        <v>8.7413746098090203E-2</v>
      </c>
      <c r="BJ479" s="161">
        <v>7.3457901365992798E-2</v>
      </c>
      <c r="BK479" s="161">
        <v>2.3274780484996899E-2</v>
      </c>
      <c r="BL479" s="161">
        <v>2.03004932595648E-2</v>
      </c>
      <c r="BM479" s="161">
        <v>8.0597603348535302E-2</v>
      </c>
      <c r="BN479" s="161">
        <v>3.8143697560516797E-2</v>
      </c>
      <c r="BO479" s="161">
        <v>0.18590376632158601</v>
      </c>
      <c r="BP479" s="161">
        <v>7.1008931003342601E-2</v>
      </c>
      <c r="BQ479" s="161">
        <v>3.02876732534905E-2</v>
      </c>
      <c r="BR479" s="161">
        <v>3.1322890467212899E-3</v>
      </c>
      <c r="BS479" s="161">
        <v>6.8857152349949005E-2</v>
      </c>
      <c r="BT479" s="161">
        <v>0.267894148146332</v>
      </c>
    </row>
    <row r="480" spans="1:72" hidden="1">
      <c r="A480" s="99" t="s">
        <v>750</v>
      </c>
      <c r="B480" s="99" t="s">
        <v>750</v>
      </c>
      <c r="C480" s="98" t="s">
        <v>774</v>
      </c>
      <c r="D480" s="100" t="s">
        <v>775</v>
      </c>
      <c r="E480" s="98" t="s">
        <v>791</v>
      </c>
      <c r="F480" s="98" t="s">
        <v>792</v>
      </c>
      <c r="G480" s="161">
        <v>6.7798898670100097E-2</v>
      </c>
      <c r="H480" s="161">
        <v>2.0096558070352499E-2</v>
      </c>
      <c r="I480" s="161">
        <v>0</v>
      </c>
      <c r="J480" s="161">
        <v>3.0513168203521401E-2</v>
      </c>
      <c r="K480" s="161">
        <v>4.8557064873149702E-2</v>
      </c>
      <c r="L480" s="161">
        <v>0</v>
      </c>
      <c r="M480" s="161">
        <v>2.44642999598856E-2</v>
      </c>
      <c r="N480" s="161">
        <v>9.8391751632258995E-2</v>
      </c>
      <c r="O480" s="161">
        <v>2.4944803751270101E-3</v>
      </c>
      <c r="P480" s="161">
        <v>6.9696364959497395E-2</v>
      </c>
      <c r="Q480" s="161">
        <v>5.2525756654683502E-2</v>
      </c>
      <c r="R480" s="161">
        <v>4.8902237457380801E-2</v>
      </c>
      <c r="S480" s="161">
        <v>0.147230722915656</v>
      </c>
      <c r="T480" s="161">
        <v>4.2262851090329998E-2</v>
      </c>
      <c r="U480" s="161">
        <v>1.11465442064332E-2</v>
      </c>
      <c r="V480" s="161">
        <v>7.7191108145415299E-2</v>
      </c>
      <c r="W480" s="161">
        <v>0</v>
      </c>
      <c r="X480" s="161">
        <v>2.0360988252894101E-2</v>
      </c>
      <c r="Y480" s="161">
        <v>2.8776833207855498E-2</v>
      </c>
      <c r="Z480" s="161">
        <v>0</v>
      </c>
      <c r="AA480" s="161">
        <v>0</v>
      </c>
      <c r="AB480" s="161">
        <v>4.0708821753928003E-2</v>
      </c>
      <c r="AC480" s="161">
        <v>0</v>
      </c>
      <c r="AD480" s="161">
        <v>6.3108443341372195E-2</v>
      </c>
      <c r="AE480" s="161">
        <v>0.114996924354831</v>
      </c>
      <c r="AF480" s="161">
        <v>2.1225136252461099E-2</v>
      </c>
      <c r="AG480" s="161">
        <v>9.4769947705354105E-3</v>
      </c>
      <c r="AH480" s="161">
        <v>1.57085303337429E-2</v>
      </c>
      <c r="AI480" s="161">
        <v>4.2839919702782198E-2</v>
      </c>
      <c r="AJ480" s="161">
        <v>0.123334530375441</v>
      </c>
      <c r="AK480" s="161">
        <v>2.64258318971613E-2</v>
      </c>
      <c r="AL480" s="161">
        <v>1.5661125364914801E-2</v>
      </c>
      <c r="AM480" s="161">
        <v>1.13799580171386E-2</v>
      </c>
      <c r="AN480" s="161">
        <v>2.0014526427606899E-2</v>
      </c>
      <c r="AO480" s="161">
        <v>6.2219219543613098E-2</v>
      </c>
      <c r="AP480" s="161">
        <v>1.6441977387604601E-2</v>
      </c>
      <c r="AQ480" s="161">
        <v>3.3245502372305898E-2</v>
      </c>
      <c r="AR480" s="161">
        <v>8.5136710547920699E-2</v>
      </c>
      <c r="AS480" s="161">
        <v>4.9826821503539898E-2</v>
      </c>
      <c r="AT480" s="161">
        <v>0.10687772147162899</v>
      </c>
      <c r="AU480" s="161">
        <v>7.9466791402590303E-2</v>
      </c>
      <c r="AV480" s="161">
        <v>1.26925312186063E-2</v>
      </c>
      <c r="AW480" s="161">
        <v>9.6474725214366307E-3</v>
      </c>
      <c r="AX480" s="161">
        <v>1.2702017776627401E-2</v>
      </c>
      <c r="AY480" s="161">
        <v>1.7482925634840499E-2</v>
      </c>
      <c r="AZ480" s="161">
        <v>3.8384387889070601E-2</v>
      </c>
      <c r="BA480" s="161">
        <v>0</v>
      </c>
      <c r="BB480" s="161">
        <v>1.19487558525509E-2</v>
      </c>
      <c r="BC480" s="161">
        <v>1.6024147085728899E-2</v>
      </c>
      <c r="BD480" s="161">
        <v>0</v>
      </c>
      <c r="BE480" s="161">
        <v>6.4573820397033396E-2</v>
      </c>
      <c r="BF480" s="161">
        <v>5.2367266853438302E-2</v>
      </c>
      <c r="BG480" s="161">
        <v>3.6490455176381303E-2</v>
      </c>
      <c r="BH480" s="161">
        <v>3.6657902362853302E-3</v>
      </c>
      <c r="BI480" s="161">
        <v>2.0848538859360301E-2</v>
      </c>
      <c r="BJ480" s="161">
        <v>6.0469073125330999E-3</v>
      </c>
      <c r="BK480" s="161">
        <v>1.34140438331235E-2</v>
      </c>
      <c r="BL480" s="161">
        <v>3.5539394529654901E-3</v>
      </c>
      <c r="BM480" s="161">
        <v>6.7755890131364294E-2</v>
      </c>
      <c r="BN480" s="161">
        <v>1.15827133799401E-2</v>
      </c>
      <c r="BO480" s="161">
        <v>2.5985940297438202E-2</v>
      </c>
      <c r="BP480" s="161">
        <v>0</v>
      </c>
      <c r="BQ480" s="161">
        <v>0</v>
      </c>
      <c r="BR480" s="161">
        <v>4.6716465678691303E-2</v>
      </c>
      <c r="BS480" s="161">
        <v>1.8482163159489199E-2</v>
      </c>
      <c r="BT480" s="161">
        <v>1.93120243532411E-2</v>
      </c>
    </row>
    <row r="481" spans="1:72" hidden="1">
      <c r="A481" s="99" t="s">
        <v>750</v>
      </c>
      <c r="B481" s="99" t="s">
        <v>750</v>
      </c>
      <c r="C481" s="98" t="s">
        <v>774</v>
      </c>
      <c r="D481" s="100" t="s">
        <v>775</v>
      </c>
      <c r="E481" s="98" t="s">
        <v>793</v>
      </c>
      <c r="F481" s="98" t="s">
        <v>794</v>
      </c>
      <c r="G481" s="161">
        <v>4.5077122697126201E-2</v>
      </c>
      <c r="H481" s="161">
        <v>8.9074671068801396E-4</v>
      </c>
      <c r="I481" s="161">
        <v>0</v>
      </c>
      <c r="J481" s="161">
        <v>1.2351302152461399E-2</v>
      </c>
      <c r="K481" s="161">
        <v>9.7482174697532502E-3</v>
      </c>
      <c r="L481" s="161">
        <v>8.9181493255114704E-3</v>
      </c>
      <c r="M481" s="161">
        <v>5.9361259156952999E-2</v>
      </c>
      <c r="N481" s="161">
        <v>2.05278592400608E-2</v>
      </c>
      <c r="O481" s="161">
        <v>1.11022302462516E-16</v>
      </c>
      <c r="P481" s="161">
        <v>9.7208112426759394E-3</v>
      </c>
      <c r="Q481" s="161">
        <v>6.4229070079595996E-2</v>
      </c>
      <c r="R481" s="161">
        <v>4.6171912923497503E-2</v>
      </c>
      <c r="S481" s="161">
        <v>2.8487059911262901E-2</v>
      </c>
      <c r="T481" s="161">
        <v>2.2243913463968399E-2</v>
      </c>
      <c r="U481" s="161">
        <v>1.11022302462516E-16</v>
      </c>
      <c r="V481" s="161">
        <v>4.0660941889849103E-2</v>
      </c>
      <c r="W481" s="161">
        <v>2.07880560698688E-4</v>
      </c>
      <c r="X481" s="161">
        <v>5.2748660787926303E-2</v>
      </c>
      <c r="Y481" s="161">
        <v>1.5634281250863601E-2</v>
      </c>
      <c r="Z481" s="161">
        <v>5.4422234376131301E-3</v>
      </c>
      <c r="AA481" s="161">
        <v>0</v>
      </c>
      <c r="AB481" s="161">
        <v>1.5916723587546502E-2</v>
      </c>
      <c r="AC481" s="161">
        <v>0</v>
      </c>
      <c r="AD481" s="161">
        <v>2.28989590487126E-2</v>
      </c>
      <c r="AE481" s="161">
        <v>2.41915941248654E-2</v>
      </c>
      <c r="AF481" s="161">
        <v>5.81810107482814E-2</v>
      </c>
      <c r="AG481" s="161">
        <v>1.11022302462516E-16</v>
      </c>
      <c r="AH481" s="161">
        <v>2.70076133526569E-2</v>
      </c>
      <c r="AI481" s="161">
        <v>4.0493340269174699E-2</v>
      </c>
      <c r="AJ481" s="161">
        <v>5.2000310556556899E-2</v>
      </c>
      <c r="AK481" s="161">
        <v>9.9805381865681404E-4</v>
      </c>
      <c r="AL481" s="161">
        <v>4.5307659025993104E-3</v>
      </c>
      <c r="AM481" s="161">
        <v>0</v>
      </c>
      <c r="AN481" s="161">
        <v>4.97835344327862E-2</v>
      </c>
      <c r="AO481" s="161">
        <v>4.7197972943653702E-3</v>
      </c>
      <c r="AP481" s="161">
        <v>1.4229036883805699E-2</v>
      </c>
      <c r="AQ481" s="161">
        <v>0</v>
      </c>
      <c r="AR481" s="161">
        <v>0</v>
      </c>
      <c r="AS481" s="161">
        <v>1.5337014420713099E-2</v>
      </c>
      <c r="AT481" s="161">
        <v>0.134038495257226</v>
      </c>
      <c r="AU481" s="161">
        <v>7.0289744794791095E-2</v>
      </c>
      <c r="AV481" s="161">
        <v>2.5385062437212499E-2</v>
      </c>
      <c r="AW481" s="161">
        <v>3.2257717604092399E-2</v>
      </c>
      <c r="AX481" s="161">
        <v>1.21455466428115E-2</v>
      </c>
      <c r="AY481" s="161">
        <v>4.8921452965769503E-2</v>
      </c>
      <c r="AZ481" s="161">
        <v>5.7698134318975199E-2</v>
      </c>
      <c r="BA481" s="161">
        <v>6.1582956750730097E-2</v>
      </c>
      <c r="BB481" s="161">
        <v>4.0773589547518099E-2</v>
      </c>
      <c r="BC481" s="161">
        <v>7.5461374769815997E-3</v>
      </c>
      <c r="BD481" s="161">
        <v>0</v>
      </c>
      <c r="BE481" s="161">
        <v>8.7801696020702397E-2</v>
      </c>
      <c r="BF481" s="161">
        <v>3.05921052524054E-2</v>
      </c>
      <c r="BG481" s="161">
        <v>1.6633350616723501E-4</v>
      </c>
      <c r="BH481" s="161">
        <v>2.67465474105399E-2</v>
      </c>
      <c r="BI481" s="161">
        <v>1.2761809529311901E-2</v>
      </c>
      <c r="BJ481" s="161">
        <v>0</v>
      </c>
      <c r="BK481" s="161">
        <v>3.8323317911963403E-2</v>
      </c>
      <c r="BL481" s="161">
        <v>0</v>
      </c>
      <c r="BM481" s="161">
        <v>4.5635844684139698E-2</v>
      </c>
      <c r="BN481" s="161">
        <v>8.0387238994362193E-3</v>
      </c>
      <c r="BO481" s="161">
        <v>6.4938379774674704E-2</v>
      </c>
      <c r="BP481" s="161">
        <v>1.2014726218550801E-2</v>
      </c>
      <c r="BQ481" s="161">
        <v>0</v>
      </c>
      <c r="BR481" s="161">
        <v>1.4372748229457E-2</v>
      </c>
      <c r="BS481" s="161">
        <v>0</v>
      </c>
      <c r="BT481" s="161">
        <v>2.0064278234994098E-2</v>
      </c>
    </row>
    <row r="482" spans="1:72" hidden="1">
      <c r="A482" s="99" t="s">
        <v>750</v>
      </c>
      <c r="B482" s="99" t="s">
        <v>750</v>
      </c>
      <c r="C482" s="98" t="s">
        <v>774</v>
      </c>
      <c r="D482" s="100" t="s">
        <v>775</v>
      </c>
      <c r="E482" s="98" t="s">
        <v>795</v>
      </c>
      <c r="F482" s="98" t="s">
        <v>796</v>
      </c>
      <c r="G482" s="161">
        <v>2.7985261839511898E-2</v>
      </c>
      <c r="H482" s="161">
        <v>0</v>
      </c>
      <c r="I482" s="161">
        <v>0</v>
      </c>
      <c r="J482" s="161">
        <v>9.7055743276039507E-3</v>
      </c>
      <c r="K482" s="161">
        <v>0</v>
      </c>
      <c r="L482" s="161">
        <v>0</v>
      </c>
      <c r="M482" s="161">
        <v>1.23396981351788E-2</v>
      </c>
      <c r="N482" s="161">
        <v>3.07917888600912E-2</v>
      </c>
      <c r="O482" s="161">
        <v>1.11022302462516E-16</v>
      </c>
      <c r="P482" s="161">
        <v>1.0605864843754399E-2</v>
      </c>
      <c r="Q482" s="161">
        <v>2.8590913780067299E-3</v>
      </c>
      <c r="R482" s="161">
        <v>2.5860304477549601E-2</v>
      </c>
      <c r="S482" s="161">
        <v>1.11022302462516E-16</v>
      </c>
      <c r="T482" s="161">
        <v>0</v>
      </c>
      <c r="U482" s="161">
        <v>3.7201902778693299E-2</v>
      </c>
      <c r="V482" s="161">
        <v>2.25377576913579E-2</v>
      </c>
      <c r="W482" s="161">
        <v>3.15859994625858E-2</v>
      </c>
      <c r="X482" s="161">
        <v>2.7581528936943999E-2</v>
      </c>
      <c r="Y482" s="161">
        <v>1.0817529433973601E-3</v>
      </c>
      <c r="Z482" s="161">
        <v>5.3461787943492904E-3</v>
      </c>
      <c r="AA482" s="161">
        <v>0</v>
      </c>
      <c r="AB482" s="161">
        <v>0</v>
      </c>
      <c r="AC482" s="161">
        <v>6.1981587778488301E-3</v>
      </c>
      <c r="AD482" s="161">
        <v>1.9038487818879801E-2</v>
      </c>
      <c r="AE482" s="161">
        <v>4.0652458341225398E-2</v>
      </c>
      <c r="AF482" s="161">
        <v>6.6798835653907604E-3</v>
      </c>
      <c r="AG482" s="161">
        <v>4.5622556324877604E-3</v>
      </c>
      <c r="AH482" s="161">
        <v>0</v>
      </c>
      <c r="AI482" s="161">
        <v>0</v>
      </c>
      <c r="AJ482" s="161">
        <v>2.4957558076657501E-2</v>
      </c>
      <c r="AK482" s="161">
        <v>2.0383952993056902E-3</v>
      </c>
      <c r="AL482" s="161">
        <v>0</v>
      </c>
      <c r="AM482" s="161">
        <v>0</v>
      </c>
      <c r="AN482" s="161">
        <v>4.3203500183893899E-2</v>
      </c>
      <c r="AO482" s="161">
        <v>0</v>
      </c>
      <c r="AP482" s="161">
        <v>4.5868303210790497E-3</v>
      </c>
      <c r="AQ482" s="161">
        <v>0</v>
      </c>
      <c r="AR482" s="161">
        <v>2.0066648689655499E-2</v>
      </c>
      <c r="AS482" s="161">
        <v>1.1447334724202301E-2</v>
      </c>
      <c r="AT482" s="161">
        <v>0.10929557115281301</v>
      </c>
      <c r="AU482" s="161">
        <v>1.5134258587493701E-2</v>
      </c>
      <c r="AV482" s="161">
        <v>0</v>
      </c>
      <c r="AW482" s="161">
        <v>0</v>
      </c>
      <c r="AX482" s="161">
        <v>5.5212723578383204E-3</v>
      </c>
      <c r="AY482" s="161">
        <v>4.9619988888994403E-2</v>
      </c>
      <c r="AZ482" s="161">
        <v>1.33190966748891E-2</v>
      </c>
      <c r="BA482" s="161">
        <v>0</v>
      </c>
      <c r="BB482" s="161">
        <v>0</v>
      </c>
      <c r="BC482" s="161">
        <v>1.7582562164370199E-3</v>
      </c>
      <c r="BD482" s="161">
        <v>0</v>
      </c>
      <c r="BE482" s="161">
        <v>4.0372907152025503E-2</v>
      </c>
      <c r="BF482" s="161">
        <v>5.7894736793861401E-3</v>
      </c>
      <c r="BG482" s="161">
        <v>1.46068971534887E-3</v>
      </c>
      <c r="BH482" s="161">
        <v>1.5894095706932801E-2</v>
      </c>
      <c r="BI482" s="161">
        <v>2.8855960946201201E-2</v>
      </c>
      <c r="BJ482" s="161">
        <v>0</v>
      </c>
      <c r="BK482" s="161">
        <v>2.4890108750632401E-2</v>
      </c>
      <c r="BL482" s="161">
        <v>3.5539394529654901E-3</v>
      </c>
      <c r="BM482" s="161">
        <v>3.1341864306438699E-4</v>
      </c>
      <c r="BN482" s="161">
        <v>0</v>
      </c>
      <c r="BO482" s="161">
        <v>0</v>
      </c>
      <c r="BP482" s="161">
        <v>4.4512354653492403E-2</v>
      </c>
      <c r="BQ482" s="161">
        <v>0</v>
      </c>
      <c r="BR482" s="161">
        <v>1.11022302462516E-16</v>
      </c>
      <c r="BS482" s="161">
        <v>4.0183815468742799E-3</v>
      </c>
      <c r="BT482" s="161">
        <v>1.45644755846149E-2</v>
      </c>
    </row>
    <row r="483" spans="1:72" hidden="1">
      <c r="A483" s="99" t="s">
        <v>750</v>
      </c>
      <c r="B483" s="99" t="s">
        <v>750</v>
      </c>
      <c r="C483" s="98" t="s">
        <v>774</v>
      </c>
      <c r="D483" s="100" t="s">
        <v>775</v>
      </c>
      <c r="E483" s="98" t="s">
        <v>797</v>
      </c>
      <c r="F483" s="98" t="s">
        <v>798</v>
      </c>
      <c r="G483" s="161">
        <v>0</v>
      </c>
      <c r="H483" s="161">
        <v>0</v>
      </c>
      <c r="I483" s="161">
        <v>0</v>
      </c>
      <c r="J483" s="161">
        <v>0</v>
      </c>
      <c r="K483" s="161">
        <v>0</v>
      </c>
      <c r="L483" s="161">
        <v>0</v>
      </c>
      <c r="M483" s="161">
        <v>9.1926948408328699E-3</v>
      </c>
      <c r="N483" s="161">
        <v>1.74323883931655E-2</v>
      </c>
      <c r="O483" s="161">
        <v>1.11022302462516E-16</v>
      </c>
      <c r="P483" s="161">
        <v>2.3648485204107401E-2</v>
      </c>
      <c r="Q483" s="161">
        <v>3.8626102860449103E-2</v>
      </c>
      <c r="R483" s="161">
        <v>0</v>
      </c>
      <c r="S483" s="161">
        <v>8.3559647169719406E-3</v>
      </c>
      <c r="T483" s="161">
        <v>0</v>
      </c>
      <c r="U483" s="161">
        <v>1.11022302462516E-16</v>
      </c>
      <c r="V483" s="161">
        <v>5.1174689890707198E-2</v>
      </c>
      <c r="W483" s="161">
        <v>9.7132715851922496E-3</v>
      </c>
      <c r="X483" s="161">
        <v>1.0180494126447099E-2</v>
      </c>
      <c r="Y483" s="161">
        <v>0</v>
      </c>
      <c r="Z483" s="161">
        <v>4.4985135350913801E-3</v>
      </c>
      <c r="AA483" s="161">
        <v>0</v>
      </c>
      <c r="AB483" s="161">
        <v>0</v>
      </c>
      <c r="AC483" s="161">
        <v>0</v>
      </c>
      <c r="AD483" s="161">
        <v>0</v>
      </c>
      <c r="AE483" s="161">
        <v>5.9427679024152198E-2</v>
      </c>
      <c r="AF483" s="161">
        <v>0</v>
      </c>
      <c r="AG483" s="161">
        <v>2.98225183514449E-3</v>
      </c>
      <c r="AH483" s="161">
        <v>0</v>
      </c>
      <c r="AI483" s="161">
        <v>0</v>
      </c>
      <c r="AJ483" s="161">
        <v>6.7379697149388698E-2</v>
      </c>
      <c r="AK483" s="161">
        <v>0</v>
      </c>
      <c r="AL483" s="161">
        <v>0</v>
      </c>
      <c r="AM483" s="161">
        <v>0</v>
      </c>
      <c r="AN483" s="161">
        <v>2.09956215171229E-3</v>
      </c>
      <c r="AO483" s="161">
        <v>0</v>
      </c>
      <c r="AP483" s="161">
        <v>1.11022302462516E-16</v>
      </c>
      <c r="AQ483" s="161">
        <v>0</v>
      </c>
      <c r="AR483" s="161">
        <v>0</v>
      </c>
      <c r="AS483" s="161">
        <v>3.8157782414007702E-3</v>
      </c>
      <c r="AT483" s="161">
        <v>1.84245103586443E-2</v>
      </c>
      <c r="AU483" s="161">
        <v>5.79080565283725E-3</v>
      </c>
      <c r="AV483" s="161">
        <v>1.16175056023658E-2</v>
      </c>
      <c r="AW483" s="161">
        <v>0</v>
      </c>
      <c r="AX483" s="161">
        <v>1.11022302462516E-16</v>
      </c>
      <c r="AY483" s="161">
        <v>1.03785278488385E-2</v>
      </c>
      <c r="AZ483" s="161">
        <v>1.11022302462516E-16</v>
      </c>
      <c r="BA483" s="161">
        <v>0</v>
      </c>
      <c r="BB483" s="161">
        <v>0</v>
      </c>
      <c r="BC483" s="161">
        <v>0</v>
      </c>
      <c r="BD483" s="161">
        <v>0</v>
      </c>
      <c r="BE483" s="161">
        <v>2.4135681670155899E-2</v>
      </c>
      <c r="BF483" s="161">
        <v>0</v>
      </c>
      <c r="BG483" s="161">
        <v>1.46068971534887E-3</v>
      </c>
      <c r="BH483" s="161">
        <v>1.11022302462516E-16</v>
      </c>
      <c r="BI483" s="161">
        <v>0</v>
      </c>
      <c r="BJ483" s="161">
        <v>6.1238203729354604E-4</v>
      </c>
      <c r="BK483" s="161">
        <v>3.07545932381724E-3</v>
      </c>
      <c r="BL483" s="161">
        <v>0</v>
      </c>
      <c r="BM483" s="161">
        <v>1.11022302462516E-16</v>
      </c>
      <c r="BN483" s="161">
        <v>1.60774477988724E-2</v>
      </c>
      <c r="BO483" s="161">
        <v>1.6474331818754401E-3</v>
      </c>
      <c r="BP483" s="161">
        <v>0</v>
      </c>
      <c r="BQ483" s="161">
        <v>0</v>
      </c>
      <c r="BR483" s="161">
        <v>4.06330732630115E-2</v>
      </c>
      <c r="BS483" s="161">
        <v>0</v>
      </c>
      <c r="BT483" s="161">
        <v>4.3446812210367397E-3</v>
      </c>
    </row>
    <row r="484" spans="1:72" hidden="1">
      <c r="A484" s="99" t="s">
        <v>750</v>
      </c>
      <c r="B484" s="99" t="s">
        <v>750</v>
      </c>
      <c r="C484" s="98" t="s">
        <v>774</v>
      </c>
      <c r="D484" s="100" t="s">
        <v>775</v>
      </c>
      <c r="E484" s="98" t="s">
        <v>799</v>
      </c>
      <c r="F484" s="98" t="s">
        <v>800</v>
      </c>
      <c r="G484" s="161">
        <v>0</v>
      </c>
      <c r="H484" s="161">
        <v>1.3668325939443799E-3</v>
      </c>
      <c r="I484" s="161">
        <v>0</v>
      </c>
      <c r="J484" s="161">
        <v>0</v>
      </c>
      <c r="K484" s="161">
        <v>0</v>
      </c>
      <c r="L484" s="161">
        <v>0</v>
      </c>
      <c r="M484" s="161">
        <v>0</v>
      </c>
      <c r="N484" s="161">
        <v>1.02639296200304E-2</v>
      </c>
      <c r="O484" s="161">
        <v>1.11022302462516E-16</v>
      </c>
      <c r="P484" s="161">
        <v>3.9918136257393998E-3</v>
      </c>
      <c r="Q484" s="161">
        <v>5.8487272852447997E-3</v>
      </c>
      <c r="R484" s="161">
        <v>0</v>
      </c>
      <c r="S484" s="161">
        <v>1.11022302462516E-16</v>
      </c>
      <c r="T484" s="161">
        <v>0</v>
      </c>
      <c r="U484" s="161">
        <v>1.7350290395676499E-2</v>
      </c>
      <c r="V484" s="161">
        <v>0</v>
      </c>
      <c r="W484" s="161">
        <v>0</v>
      </c>
      <c r="X484" s="161">
        <v>0</v>
      </c>
      <c r="Y484" s="161">
        <v>0</v>
      </c>
      <c r="Z484" s="161">
        <v>0</v>
      </c>
      <c r="AA484" s="161">
        <v>0</v>
      </c>
      <c r="AB484" s="161">
        <v>0</v>
      </c>
      <c r="AC484" s="161">
        <v>0</v>
      </c>
      <c r="AD484" s="161">
        <v>1.41553648987296E-2</v>
      </c>
      <c r="AE484" s="161">
        <v>0</v>
      </c>
      <c r="AF484" s="161">
        <v>0</v>
      </c>
      <c r="AG484" s="161">
        <v>8.7048769232947396E-3</v>
      </c>
      <c r="AH484" s="161">
        <v>0</v>
      </c>
      <c r="AI484" s="161">
        <v>0</v>
      </c>
      <c r="AJ484" s="161">
        <v>0</v>
      </c>
      <c r="AK484" s="161">
        <v>0</v>
      </c>
      <c r="AL484" s="161">
        <v>0</v>
      </c>
      <c r="AM484" s="161">
        <v>0</v>
      </c>
      <c r="AN484" s="161">
        <v>0</v>
      </c>
      <c r="AO484" s="161">
        <v>0</v>
      </c>
      <c r="AP484" s="161">
        <v>1.11022302462516E-16</v>
      </c>
      <c r="AQ484" s="161">
        <v>8.1346035345945394E-3</v>
      </c>
      <c r="AR484" s="161">
        <v>0</v>
      </c>
      <c r="AS484" s="161">
        <v>1.11022302462516E-16</v>
      </c>
      <c r="AT484" s="161">
        <v>5.80834273853605E-2</v>
      </c>
      <c r="AU484" s="161">
        <v>7.1280680711548403E-3</v>
      </c>
      <c r="AV484" s="161">
        <v>0</v>
      </c>
      <c r="AW484" s="161">
        <v>0</v>
      </c>
      <c r="AX484" s="161">
        <v>1.11022302462516E-16</v>
      </c>
      <c r="AY484" s="161">
        <v>0</v>
      </c>
      <c r="AZ484" s="161">
        <v>1.08161258652625E-2</v>
      </c>
      <c r="BA484" s="161">
        <v>0</v>
      </c>
      <c r="BB484" s="161">
        <v>0</v>
      </c>
      <c r="BC484" s="161">
        <v>0</v>
      </c>
      <c r="BD484" s="161">
        <v>0</v>
      </c>
      <c r="BE484" s="161">
        <v>3.3594259612116399E-3</v>
      </c>
      <c r="BF484" s="161">
        <v>0</v>
      </c>
      <c r="BG484" s="161">
        <v>0</v>
      </c>
      <c r="BH484" s="161">
        <v>1.15403785871273E-2</v>
      </c>
      <c r="BI484" s="161">
        <v>0</v>
      </c>
      <c r="BJ484" s="161">
        <v>0</v>
      </c>
      <c r="BK484" s="161">
        <v>1.9379789156145899E-3</v>
      </c>
      <c r="BL484" s="161">
        <v>0</v>
      </c>
      <c r="BM484" s="161">
        <v>1.11022302462516E-16</v>
      </c>
      <c r="BN484" s="161">
        <v>0</v>
      </c>
      <c r="BO484" s="161">
        <v>0</v>
      </c>
      <c r="BP484" s="161">
        <v>0</v>
      </c>
      <c r="BQ484" s="161">
        <v>0</v>
      </c>
      <c r="BR484" s="161">
        <v>1.11022302462516E-16</v>
      </c>
      <c r="BS484" s="161">
        <v>0</v>
      </c>
      <c r="BT484" s="161">
        <v>7.4299134395180303E-3</v>
      </c>
    </row>
    <row r="485" spans="1:72" hidden="1">
      <c r="A485" s="99" t="s">
        <v>750</v>
      </c>
      <c r="B485" s="99" t="s">
        <v>750</v>
      </c>
      <c r="C485" s="98" t="s">
        <v>774</v>
      </c>
      <c r="D485" s="100" t="s">
        <v>775</v>
      </c>
      <c r="E485" s="98" t="s">
        <v>801</v>
      </c>
      <c r="F485" s="98" t="s">
        <v>802</v>
      </c>
      <c r="G485" s="161">
        <v>0.32263460322792697</v>
      </c>
      <c r="H485" s="161">
        <v>4.0699258068713898E-2</v>
      </c>
      <c r="I485" s="161">
        <v>0</v>
      </c>
      <c r="J485" s="161">
        <v>0.10164784536501199</v>
      </c>
      <c r="K485" s="161">
        <v>0.12561108723585801</v>
      </c>
      <c r="L485" s="161">
        <v>2.0916678215455401E-3</v>
      </c>
      <c r="M485" s="161">
        <v>9.6281840439520899E-2</v>
      </c>
      <c r="N485" s="161">
        <v>0.107084671606457</v>
      </c>
      <c r="O485" s="161">
        <v>1.9590000760767098E-2</v>
      </c>
      <c r="P485" s="161">
        <v>0.146103880620366</v>
      </c>
      <c r="Q485" s="161">
        <v>0.10168914088452</v>
      </c>
      <c r="R485" s="161">
        <v>0.32841047778765498</v>
      </c>
      <c r="S485" s="161">
        <v>8.70374708765689E-3</v>
      </c>
      <c r="T485" s="161">
        <v>1.6850490192208401E-2</v>
      </c>
      <c r="U485" s="161">
        <v>5.2597785102722297E-2</v>
      </c>
      <c r="V485" s="161">
        <v>0.193554577617742</v>
      </c>
      <c r="W485" s="161">
        <v>1.9426543170384499E-2</v>
      </c>
      <c r="X485" s="161">
        <v>0.33615946579137301</v>
      </c>
      <c r="Y485" s="161">
        <v>2.3438083135282801E-2</v>
      </c>
      <c r="Z485" s="161">
        <v>5.6555634811739197E-2</v>
      </c>
      <c r="AA485" s="161">
        <v>6.1912405409291701E-3</v>
      </c>
      <c r="AB485" s="161">
        <v>5.5881432141381499E-2</v>
      </c>
      <c r="AC485" s="161">
        <v>5.6994690730803599E-2</v>
      </c>
      <c r="AD485" s="161">
        <v>6.37385444411223E-2</v>
      </c>
      <c r="AE485" s="161">
        <v>0.52875496789459997</v>
      </c>
      <c r="AF485" s="161">
        <v>0.15720497996107499</v>
      </c>
      <c r="AG485" s="161">
        <v>2.2142472598547E-2</v>
      </c>
      <c r="AH485" s="161">
        <v>7.0651044094357296E-2</v>
      </c>
      <c r="AI485" s="161">
        <v>7.6291335938402198E-3</v>
      </c>
      <c r="AJ485" s="161">
        <v>0.113812595248536</v>
      </c>
      <c r="AK485" s="161">
        <v>0</v>
      </c>
      <c r="AL485" s="161">
        <v>5.7957316249137199E-2</v>
      </c>
      <c r="AM485" s="161">
        <v>2.4849924499565901E-2</v>
      </c>
      <c r="AN485" s="161">
        <v>3.2511699989176399E-2</v>
      </c>
      <c r="AO485" s="161">
        <v>7.0787944761307398E-2</v>
      </c>
      <c r="AP485" s="161">
        <v>6.4104366627995804E-2</v>
      </c>
      <c r="AQ485" s="161">
        <v>8.8086942605450899E-2</v>
      </c>
      <c r="AR485" s="161">
        <v>0.206653939871283</v>
      </c>
      <c r="AS485" s="161">
        <v>7.4665784714856395E-2</v>
      </c>
      <c r="AT485" s="161">
        <v>0.106584199255312</v>
      </c>
      <c r="AU485" s="161">
        <v>5.6921716823759301E-2</v>
      </c>
      <c r="AV485" s="161">
        <v>5.5393449497485703E-2</v>
      </c>
      <c r="AW485" s="161">
        <v>7.6526066416973307E-2</v>
      </c>
      <c r="AX485" s="161">
        <v>3.8618699857726098E-2</v>
      </c>
      <c r="AY485" s="161">
        <v>3.5969965126712203E-2</v>
      </c>
      <c r="AZ485" s="161">
        <v>6.1063290841602398E-2</v>
      </c>
      <c r="BA485" s="161">
        <v>0.108030850359604</v>
      </c>
      <c r="BB485" s="161">
        <v>9.7292612546173093E-2</v>
      </c>
      <c r="BC485" s="161">
        <v>0.102498001732231</v>
      </c>
      <c r="BD485" s="161">
        <v>0</v>
      </c>
      <c r="BE485" s="161">
        <v>6.1736247008362402E-2</v>
      </c>
      <c r="BF485" s="161">
        <v>6.4550630959118796E-2</v>
      </c>
      <c r="BG485" s="161">
        <v>3.9765860277116101E-2</v>
      </c>
      <c r="BH485" s="161">
        <v>6.9740830320426606E-2</v>
      </c>
      <c r="BI485" s="161">
        <v>1.2761809529311901E-2</v>
      </c>
      <c r="BJ485" s="161">
        <v>1.60213329616858E-2</v>
      </c>
      <c r="BK485" s="161">
        <v>3.0402067883270201E-2</v>
      </c>
      <c r="BL485" s="161">
        <v>3.02220190549802E-2</v>
      </c>
      <c r="BM485" s="161">
        <v>4.0231593477772498E-2</v>
      </c>
      <c r="BN485" s="161">
        <v>6.1182838654671903E-2</v>
      </c>
      <c r="BO485" s="161">
        <v>8.8445225415370102E-2</v>
      </c>
      <c r="BP485" s="161">
        <v>5.82683169418498E-2</v>
      </c>
      <c r="BQ485" s="161">
        <v>4.2018365023400998E-2</v>
      </c>
      <c r="BR485" s="161">
        <v>0.48106507894734202</v>
      </c>
      <c r="BS485" s="161">
        <v>0.137118930371078</v>
      </c>
      <c r="BT485" s="161">
        <v>4.9826457400558001E-2</v>
      </c>
    </row>
    <row r="486" spans="1:72" hidden="1">
      <c r="A486" s="99" t="s">
        <v>750</v>
      </c>
      <c r="B486" s="99" t="s">
        <v>750</v>
      </c>
      <c r="C486" s="98" t="s">
        <v>774</v>
      </c>
      <c r="D486" s="100" t="s">
        <v>775</v>
      </c>
      <c r="E486" s="98" t="s">
        <v>803</v>
      </c>
      <c r="F486" s="98" t="s">
        <v>804</v>
      </c>
      <c r="G486" s="161">
        <v>0</v>
      </c>
      <c r="H486" s="161">
        <v>1.07700966860952E-2</v>
      </c>
      <c r="I486" s="161">
        <v>0</v>
      </c>
      <c r="J486" s="161">
        <v>0</v>
      </c>
      <c r="K486" s="161">
        <v>7.4451734605623099E-2</v>
      </c>
      <c r="L486" s="161">
        <v>2.1105400860816699E-2</v>
      </c>
      <c r="M486" s="161">
        <v>6.1767604495804602E-2</v>
      </c>
      <c r="N486" s="161">
        <v>0</v>
      </c>
      <c r="O486" s="161">
        <v>1.11022302462516E-16</v>
      </c>
      <c r="P486" s="161">
        <v>3.8246163673601202E-2</v>
      </c>
      <c r="Q486" s="161">
        <v>1.47872458579997E-2</v>
      </c>
      <c r="R486" s="161">
        <v>1.8188303458715499E-3</v>
      </c>
      <c r="S486" s="161">
        <v>8.70374708765689E-3</v>
      </c>
      <c r="T486" s="161">
        <v>1.16782006913859E-2</v>
      </c>
      <c r="U486" s="161">
        <v>1.11022302462516E-16</v>
      </c>
      <c r="V486" s="161">
        <v>2.27371324147971E-2</v>
      </c>
      <c r="W486" s="161">
        <v>1.9426543170384499E-2</v>
      </c>
      <c r="X486" s="161">
        <v>1.76635388042275E-2</v>
      </c>
      <c r="Y486" s="161">
        <v>1.42048445653032E-2</v>
      </c>
      <c r="Z486" s="161">
        <v>0</v>
      </c>
      <c r="AA486" s="161">
        <v>1.0272873194716399E-2</v>
      </c>
      <c r="AB486" s="161">
        <v>9.8816029135140593E-3</v>
      </c>
      <c r="AC486" s="161">
        <v>0</v>
      </c>
      <c r="AD486" s="161">
        <v>2.0478024010464401E-2</v>
      </c>
      <c r="AE486" s="161">
        <v>1.3657546295828899E-2</v>
      </c>
      <c r="AF486" s="161">
        <v>2.1648390505258799E-3</v>
      </c>
      <c r="AG486" s="161">
        <v>6.4984411738768899E-4</v>
      </c>
      <c r="AH486" s="161">
        <v>0</v>
      </c>
      <c r="AI486" s="161">
        <v>2.01190124565097E-2</v>
      </c>
      <c r="AJ486" s="161">
        <v>6.5655901171130807E-2</v>
      </c>
      <c r="AK486" s="161">
        <v>4.4212357407858701E-3</v>
      </c>
      <c r="AL486" s="161">
        <v>0</v>
      </c>
      <c r="AM486" s="161">
        <v>0</v>
      </c>
      <c r="AN486" s="161">
        <v>1.11447688881327E-2</v>
      </c>
      <c r="AO486" s="161">
        <v>4.6272866859078301E-3</v>
      </c>
      <c r="AP486" s="161">
        <v>3.0713047528627802E-2</v>
      </c>
      <c r="AQ486" s="161">
        <v>2.9627943973854699E-2</v>
      </c>
      <c r="AR486" s="161">
        <v>3.1665497900726799E-2</v>
      </c>
      <c r="AS486" s="161">
        <v>4.6946239416040099E-2</v>
      </c>
      <c r="AT486" s="161">
        <v>9.0434683855829506E-2</v>
      </c>
      <c r="AU486" s="161">
        <v>4.8449438426384002E-2</v>
      </c>
      <c r="AV486" s="161">
        <v>2.4310036820972099E-2</v>
      </c>
      <c r="AW486" s="161">
        <v>0</v>
      </c>
      <c r="AX486" s="161">
        <v>1.32535187401948E-2</v>
      </c>
      <c r="AY486" s="161">
        <v>0</v>
      </c>
      <c r="AZ486" s="161">
        <v>1.6715830880884699E-2</v>
      </c>
      <c r="BA486" s="161">
        <v>2.3814361370122598E-2</v>
      </c>
      <c r="BB486" s="161">
        <v>1.47483706236896E-2</v>
      </c>
      <c r="BC486" s="161">
        <v>0</v>
      </c>
      <c r="BD486" s="161">
        <v>0</v>
      </c>
      <c r="BE486" s="161">
        <v>0</v>
      </c>
      <c r="BF486" s="161">
        <v>6.9944598360347403E-3</v>
      </c>
      <c r="BG486" s="161">
        <v>3.0110644398220698E-2</v>
      </c>
      <c r="BH486" s="161">
        <v>1.15403785871273E-2</v>
      </c>
      <c r="BI486" s="161">
        <v>5.7677857682125104E-4</v>
      </c>
      <c r="BJ486" s="161">
        <v>0</v>
      </c>
      <c r="BK486" s="161">
        <v>1.97265014731733E-2</v>
      </c>
      <c r="BL486" s="161">
        <v>0</v>
      </c>
      <c r="BM486" s="161">
        <v>2.8855212509631498E-3</v>
      </c>
      <c r="BN486" s="161">
        <v>0</v>
      </c>
      <c r="BO486" s="161">
        <v>0</v>
      </c>
      <c r="BP486" s="161">
        <v>0</v>
      </c>
      <c r="BQ486" s="161">
        <v>0</v>
      </c>
      <c r="BR486" s="161">
        <v>1.0158268315752899E-2</v>
      </c>
      <c r="BS486" s="161">
        <v>6.1162079019614702E-3</v>
      </c>
      <c r="BT486" s="161">
        <v>1.7817684798315799E-2</v>
      </c>
    </row>
    <row r="487" spans="1:72" hidden="1">
      <c r="A487" s="99" t="s">
        <v>750</v>
      </c>
      <c r="B487" s="99" t="s">
        <v>750</v>
      </c>
      <c r="C487" s="98" t="s">
        <v>774</v>
      </c>
      <c r="D487" s="100" t="s">
        <v>775</v>
      </c>
      <c r="E487" s="98" t="s">
        <v>805</v>
      </c>
      <c r="F487" s="98" t="s">
        <v>806</v>
      </c>
      <c r="G487" s="161">
        <v>1.0945062558949401E-2</v>
      </c>
      <c r="H487" s="161">
        <v>1.12109524719526E-2</v>
      </c>
      <c r="I487" s="161">
        <v>0</v>
      </c>
      <c r="J487" s="161">
        <v>3.62958718661775E-3</v>
      </c>
      <c r="K487" s="161">
        <v>0</v>
      </c>
      <c r="L487" s="161">
        <v>6.1878877574689597E-4</v>
      </c>
      <c r="M487" s="161">
        <v>4.6763988902938499E-3</v>
      </c>
      <c r="N487" s="161">
        <v>1.02639296200304E-2</v>
      </c>
      <c r="O487" s="161">
        <v>1.11022302462516E-16</v>
      </c>
      <c r="P487" s="161">
        <v>6.0449285927425302E-2</v>
      </c>
      <c r="Q487" s="161">
        <v>9.8321465943505201E-3</v>
      </c>
      <c r="R487" s="161">
        <v>2.34330226982713E-2</v>
      </c>
      <c r="S487" s="161">
        <v>1.3269824681371399E-3</v>
      </c>
      <c r="T487" s="161">
        <v>1.16782006913859E-2</v>
      </c>
      <c r="U487" s="161">
        <v>1.11022302462516E-16</v>
      </c>
      <c r="V487" s="161">
        <v>7.3635540655528603E-4</v>
      </c>
      <c r="W487" s="161">
        <v>9.7132715851922496E-3</v>
      </c>
      <c r="X487" s="161">
        <v>0</v>
      </c>
      <c r="Y487" s="161">
        <v>0</v>
      </c>
      <c r="Z487" s="161">
        <v>9.7630114270773807E-3</v>
      </c>
      <c r="AA487" s="161">
        <v>0</v>
      </c>
      <c r="AB487" s="161">
        <v>0</v>
      </c>
      <c r="AC487" s="161">
        <v>1.3658525398906499E-2</v>
      </c>
      <c r="AD487" s="161">
        <v>2.8310729797459099E-2</v>
      </c>
      <c r="AE487" s="161">
        <v>4.6850238432711404E-3</v>
      </c>
      <c r="AF487" s="161">
        <v>1.45452526870704E-2</v>
      </c>
      <c r="AG487" s="161">
        <v>1.11022302462516E-16</v>
      </c>
      <c r="AH487" s="161">
        <v>0</v>
      </c>
      <c r="AI487" s="161">
        <v>1.4512982422764599E-3</v>
      </c>
      <c r="AJ487" s="161">
        <v>2.3553900491916701E-2</v>
      </c>
      <c r="AK487" s="161">
        <v>0</v>
      </c>
      <c r="AL487" s="161">
        <v>0</v>
      </c>
      <c r="AM487" s="161">
        <v>0</v>
      </c>
      <c r="AN487" s="161">
        <v>0</v>
      </c>
      <c r="AO487" s="161">
        <v>0</v>
      </c>
      <c r="AP487" s="161">
        <v>4.4049705108944398E-3</v>
      </c>
      <c r="AQ487" s="161">
        <v>0</v>
      </c>
      <c r="AR487" s="161">
        <v>1.5466499080193799E-2</v>
      </c>
      <c r="AS487" s="161">
        <v>1.11022302462516E-16</v>
      </c>
      <c r="AT487" s="161">
        <v>6.6452201171922798E-2</v>
      </c>
      <c r="AU487" s="161">
        <v>1.29887358472141E-2</v>
      </c>
      <c r="AV487" s="161">
        <v>1.16175056023658E-2</v>
      </c>
      <c r="AW487" s="161">
        <v>0</v>
      </c>
      <c r="AX487" s="161">
        <v>1.11022302462516E-16</v>
      </c>
      <c r="AY487" s="161">
        <v>0</v>
      </c>
      <c r="AZ487" s="161">
        <v>8.3579154404423706E-3</v>
      </c>
      <c r="BA487" s="161">
        <v>0</v>
      </c>
      <c r="BB487" s="161">
        <v>0</v>
      </c>
      <c r="BC487" s="161">
        <v>0</v>
      </c>
      <c r="BD487" s="161">
        <v>0</v>
      </c>
      <c r="BE487" s="161">
        <v>0</v>
      </c>
      <c r="BF487" s="161">
        <v>0</v>
      </c>
      <c r="BG487" s="161">
        <v>2.8816288189039099E-2</v>
      </c>
      <c r="BH487" s="161">
        <v>1.11022302462516E-16</v>
      </c>
      <c r="BI487" s="161">
        <v>0</v>
      </c>
      <c r="BJ487" s="161">
        <v>1.5004041929767E-2</v>
      </c>
      <c r="BK487" s="161">
        <v>1.4551524241326099E-2</v>
      </c>
      <c r="BL487" s="161">
        <v>0</v>
      </c>
      <c r="BM487" s="161">
        <v>2.5985076945595001E-2</v>
      </c>
      <c r="BN487" s="161">
        <v>8.0387238994362193E-3</v>
      </c>
      <c r="BO487" s="161">
        <v>0</v>
      </c>
      <c r="BP487" s="161">
        <v>0</v>
      </c>
      <c r="BQ487" s="161">
        <v>0</v>
      </c>
      <c r="BR487" s="161">
        <v>1.0158268315752899E-2</v>
      </c>
      <c r="BS487" s="161">
        <v>0</v>
      </c>
      <c r="BT487" s="161">
        <v>8.0216761336211698E-3</v>
      </c>
    </row>
    <row r="488" spans="1:72" hidden="1">
      <c r="A488" s="99" t="s">
        <v>750</v>
      </c>
      <c r="B488" s="99" t="s">
        <v>750</v>
      </c>
      <c r="C488" s="98" t="s">
        <v>774</v>
      </c>
      <c r="D488" s="100" t="s">
        <v>775</v>
      </c>
      <c r="E488" s="98" t="s">
        <v>807</v>
      </c>
      <c r="F488" s="98" t="s">
        <v>808</v>
      </c>
      <c r="G488" s="161">
        <v>4.0198557444218099E-3</v>
      </c>
      <c r="H488" s="161">
        <v>0</v>
      </c>
      <c r="I488" s="161">
        <v>0</v>
      </c>
      <c r="J488" s="161">
        <v>3.62958718661775E-3</v>
      </c>
      <c r="K488" s="161">
        <v>1.55235389613586E-2</v>
      </c>
      <c r="L488" s="161">
        <v>0</v>
      </c>
      <c r="M488" s="161">
        <v>0</v>
      </c>
      <c r="N488" s="161">
        <v>1.02639296200304E-2</v>
      </c>
      <c r="O488" s="161">
        <v>1.11022302462516E-16</v>
      </c>
      <c r="P488" s="161">
        <v>6.1594796215590303E-2</v>
      </c>
      <c r="Q488" s="161">
        <v>3.1250826965166699E-2</v>
      </c>
      <c r="R488" s="161">
        <v>1.41964543581797E-2</v>
      </c>
      <c r="S488" s="161">
        <v>4.1452192360968497E-2</v>
      </c>
      <c r="T488" s="161">
        <v>0</v>
      </c>
      <c r="U488" s="161">
        <v>1.11022302462516E-16</v>
      </c>
      <c r="V488" s="161">
        <v>9.6217568057499706E-3</v>
      </c>
      <c r="W488" s="161">
        <v>9.7132715851922496E-3</v>
      </c>
      <c r="X488" s="161">
        <v>0</v>
      </c>
      <c r="Y488" s="161">
        <v>1.5290774008725401E-2</v>
      </c>
      <c r="Z488" s="161">
        <v>0</v>
      </c>
      <c r="AA488" s="161">
        <v>0</v>
      </c>
      <c r="AB488" s="161">
        <v>1.48596067540757E-2</v>
      </c>
      <c r="AC488" s="161">
        <v>1.3658525398906499E-2</v>
      </c>
      <c r="AD488" s="161">
        <v>2.8310729797459099E-2</v>
      </c>
      <c r="AE488" s="161">
        <v>1.3337365749567599E-2</v>
      </c>
      <c r="AF488" s="161">
        <v>0</v>
      </c>
      <c r="AG488" s="161">
        <v>6.9850485636377699E-3</v>
      </c>
      <c r="AH488" s="161">
        <v>0</v>
      </c>
      <c r="AI488" s="161">
        <v>2.01190124565097E-2</v>
      </c>
      <c r="AJ488" s="161">
        <v>5.85375832882385E-2</v>
      </c>
      <c r="AK488" s="161">
        <v>1.16326320102488E-3</v>
      </c>
      <c r="AL488" s="161">
        <v>3.7289048684035299E-2</v>
      </c>
      <c r="AM488" s="161">
        <v>0</v>
      </c>
      <c r="AN488" s="161">
        <v>2.6745100993083599E-2</v>
      </c>
      <c r="AO488" s="161">
        <v>0</v>
      </c>
      <c r="AP488" s="161">
        <v>1.11022302462516E-16</v>
      </c>
      <c r="AQ488" s="161">
        <v>4.0673017672972697E-3</v>
      </c>
      <c r="AR488" s="161">
        <v>8.9599029155301296E-3</v>
      </c>
      <c r="AS488" s="161">
        <v>1.11022302462516E-16</v>
      </c>
      <c r="AT488" s="161">
        <v>0.10362645853364801</v>
      </c>
      <c r="AU488" s="161">
        <v>1.9755627147621201E-2</v>
      </c>
      <c r="AV488" s="161">
        <v>2.1308803977544401E-2</v>
      </c>
      <c r="AW488" s="161">
        <v>0</v>
      </c>
      <c r="AX488" s="161">
        <v>1.8218319964217199E-2</v>
      </c>
      <c r="AY488" s="161">
        <v>2.9564103263935201E-2</v>
      </c>
      <c r="AZ488" s="161">
        <v>1.11022302462516E-16</v>
      </c>
      <c r="BA488" s="161">
        <v>0</v>
      </c>
      <c r="BB488" s="161">
        <v>2.66971264762405E-2</v>
      </c>
      <c r="BC488" s="161">
        <v>0</v>
      </c>
      <c r="BD488" s="161">
        <v>0</v>
      </c>
      <c r="BE488" s="161">
        <v>3.75081539506708E-3</v>
      </c>
      <c r="BF488" s="161">
        <v>6.9944598360347403E-3</v>
      </c>
      <c r="BG488" s="161">
        <v>1.3873988730407801E-3</v>
      </c>
      <c r="BH488" s="161">
        <v>1.00778429294891E-2</v>
      </c>
      <c r="BI488" s="161">
        <v>2.3091488379970201E-2</v>
      </c>
      <c r="BJ488" s="161">
        <v>0</v>
      </c>
      <c r="BK488" s="161">
        <v>6.8463160625551397E-3</v>
      </c>
      <c r="BL488" s="161">
        <v>0</v>
      </c>
      <c r="BM488" s="161">
        <v>1.7784816297189299E-2</v>
      </c>
      <c r="BN488" s="161">
        <v>0</v>
      </c>
      <c r="BO488" s="161">
        <v>0</v>
      </c>
      <c r="BP488" s="161">
        <v>2.6910788334262001E-2</v>
      </c>
      <c r="BQ488" s="161">
        <v>0</v>
      </c>
      <c r="BR488" s="161">
        <v>1.11022302462516E-16</v>
      </c>
      <c r="BS488" s="161">
        <v>0</v>
      </c>
      <c r="BT488" s="161">
        <v>2.5855424927458501E-2</v>
      </c>
    </row>
    <row r="489" spans="1:72" hidden="1">
      <c r="A489" s="99" t="s">
        <v>750</v>
      </c>
      <c r="B489" s="99" t="s">
        <v>750</v>
      </c>
      <c r="C489" s="98" t="s">
        <v>774</v>
      </c>
      <c r="D489" s="100" t="s">
        <v>775</v>
      </c>
      <c r="E489" s="98" t="s">
        <v>809</v>
      </c>
      <c r="F489" s="98" t="s">
        <v>810</v>
      </c>
      <c r="G489" s="161">
        <v>2.7033685937216299E-2</v>
      </c>
      <c r="H489" s="161">
        <v>3.57866942573885E-2</v>
      </c>
      <c r="I489" s="161">
        <v>3.6869884364496799E-2</v>
      </c>
      <c r="J489" s="161">
        <v>4.47106407816334E-2</v>
      </c>
      <c r="K489" s="161">
        <v>2.5887596199123199E-2</v>
      </c>
      <c r="L489" s="161">
        <v>1.91050152330751E-2</v>
      </c>
      <c r="M489" s="161">
        <v>2.1172231847028902E-2</v>
      </c>
      <c r="N489" s="161">
        <v>0</v>
      </c>
      <c r="O489" s="161">
        <v>1.11022302462516E-16</v>
      </c>
      <c r="P489" s="161">
        <v>3.7885424134057197E-2</v>
      </c>
      <c r="Q489" s="161">
        <v>3.7251956794725198E-2</v>
      </c>
      <c r="R489" s="161">
        <v>1.16573276888805E-2</v>
      </c>
      <c r="S489" s="161">
        <v>1.11022302462516E-16</v>
      </c>
      <c r="T489" s="161">
        <v>0</v>
      </c>
      <c r="U489" s="161">
        <v>1.11022302462516E-16</v>
      </c>
      <c r="V489" s="161">
        <v>0</v>
      </c>
      <c r="W489" s="161">
        <v>0</v>
      </c>
      <c r="X489" s="161">
        <v>1.32557158899743E-2</v>
      </c>
      <c r="Y489" s="161">
        <v>3.1377405306111999E-3</v>
      </c>
      <c r="Z489" s="161">
        <v>0</v>
      </c>
      <c r="AA489" s="161">
        <v>0</v>
      </c>
      <c r="AB489" s="161">
        <v>1.9081568759087501E-2</v>
      </c>
      <c r="AC489" s="161">
        <v>1.3658525398906499E-2</v>
      </c>
      <c r="AD489" s="161">
        <v>0</v>
      </c>
      <c r="AE489" s="161">
        <v>0</v>
      </c>
      <c r="AF489" s="161">
        <v>1.45452526870704E-2</v>
      </c>
      <c r="AG489" s="161">
        <v>1.11022302462516E-16</v>
      </c>
      <c r="AH489" s="161">
        <v>9.7550561558279101E-4</v>
      </c>
      <c r="AI489" s="161">
        <v>2.7018389565241101E-2</v>
      </c>
      <c r="AJ489" s="161">
        <v>6.5562634776761206E-2</v>
      </c>
      <c r="AK489" s="161">
        <v>3.7379802679297497E-2</v>
      </c>
      <c r="AL489" s="161">
        <v>1.11303594623155E-2</v>
      </c>
      <c r="AM489" s="161">
        <v>0</v>
      </c>
      <c r="AN489" s="161">
        <v>1.84141968297073E-2</v>
      </c>
      <c r="AO489" s="161">
        <v>6.8026874496595294E-2</v>
      </c>
      <c r="AP489" s="161">
        <v>1.11022302462516E-16</v>
      </c>
      <c r="AQ489" s="161">
        <v>3.5474111823049E-2</v>
      </c>
      <c r="AR489" s="161">
        <v>1.6364435961721199E-2</v>
      </c>
      <c r="AS489" s="161">
        <v>1.5189338444167101E-2</v>
      </c>
      <c r="AT489" s="161">
        <v>7.9295806980569303E-2</v>
      </c>
      <c r="AU489" s="161">
        <v>4.5554035599965299E-2</v>
      </c>
      <c r="AV489" s="161">
        <v>2.5385062437212499E-2</v>
      </c>
      <c r="AW489" s="161">
        <v>6.7363565216510997E-3</v>
      </c>
      <c r="AX489" s="161">
        <v>2.6227549629804701E-2</v>
      </c>
      <c r="AY489" s="161">
        <v>2.1638356167333998E-2</v>
      </c>
      <c r="AZ489" s="161">
        <v>8.3579154404423706E-3</v>
      </c>
      <c r="BA489" s="161">
        <v>0</v>
      </c>
      <c r="BB489" s="161">
        <v>0</v>
      </c>
      <c r="BC489" s="161">
        <v>0</v>
      </c>
      <c r="BD489" s="161">
        <v>7.22171156618276E-3</v>
      </c>
      <c r="BE489" s="161">
        <v>9.8825831700976498E-3</v>
      </c>
      <c r="BF489" s="161">
        <v>0</v>
      </c>
      <c r="BG489" s="161">
        <v>0</v>
      </c>
      <c r="BH489" s="161">
        <v>2.2283676846053001E-2</v>
      </c>
      <c r="BI489" s="161">
        <v>2.8855960946201201E-2</v>
      </c>
      <c r="BJ489" s="161">
        <v>0</v>
      </c>
      <c r="BK489" s="161">
        <v>2.67229865737557E-2</v>
      </c>
      <c r="BL489" s="161">
        <v>0</v>
      </c>
      <c r="BM489" s="161">
        <v>1.11022302462516E-16</v>
      </c>
      <c r="BN489" s="161">
        <v>8.0387238994362193E-3</v>
      </c>
      <c r="BO489" s="161">
        <v>1.6474331818754401E-3</v>
      </c>
      <c r="BP489" s="161">
        <v>0</v>
      </c>
      <c r="BQ489" s="161">
        <v>0</v>
      </c>
      <c r="BR489" s="161">
        <v>1.11022302462516E-16</v>
      </c>
      <c r="BS489" s="161">
        <v>0</v>
      </c>
      <c r="BT489" s="161">
        <v>3.9458807464273597E-2</v>
      </c>
    </row>
    <row r="490" spans="1:72" hidden="1">
      <c r="A490" s="99" t="s">
        <v>750</v>
      </c>
      <c r="B490" s="99" t="s">
        <v>750</v>
      </c>
      <c r="C490" s="98" t="s">
        <v>774</v>
      </c>
      <c r="D490" s="100" t="s">
        <v>775</v>
      </c>
      <c r="E490" s="98" t="s">
        <v>811</v>
      </c>
      <c r="F490" s="98" t="s">
        <v>812</v>
      </c>
      <c r="G490" s="161">
        <v>4.0198557444218099E-3</v>
      </c>
      <c r="H490" s="161">
        <v>1.1963591451703099E-2</v>
      </c>
      <c r="I490" s="161">
        <v>0</v>
      </c>
      <c r="J490" s="161">
        <v>3.85702387357078E-2</v>
      </c>
      <c r="K490" s="161">
        <v>0.10947170850648801</v>
      </c>
      <c r="L490" s="161">
        <v>1.8486226457328201E-2</v>
      </c>
      <c r="M490" s="161">
        <v>6.7709108498524795E-2</v>
      </c>
      <c r="N490" s="161">
        <v>7.5676115983575001E-2</v>
      </c>
      <c r="O490" s="161">
        <v>8.5625378520089897E-3</v>
      </c>
      <c r="P490" s="161">
        <v>5.2158014032218397E-2</v>
      </c>
      <c r="Q490" s="161">
        <v>1.3593763462949901E-2</v>
      </c>
      <c r="R490" s="161">
        <v>7.3809277596285305E-2</v>
      </c>
      <c r="S490" s="161">
        <v>1.11022302462516E-16</v>
      </c>
      <c r="T490" s="161">
        <v>1.0565712772582499E-2</v>
      </c>
      <c r="U490" s="161">
        <v>1.11022302462516E-16</v>
      </c>
      <c r="V490" s="161">
        <v>3.1541169014277698E-2</v>
      </c>
      <c r="W490" s="161">
        <v>0</v>
      </c>
      <c r="X490" s="161">
        <v>2.9566264471706401E-2</v>
      </c>
      <c r="Y490" s="161">
        <v>9.2332385699796394E-3</v>
      </c>
      <c r="Z490" s="161">
        <v>8.9364762473928203E-2</v>
      </c>
      <c r="AA490" s="161">
        <v>0</v>
      </c>
      <c r="AB490" s="161">
        <v>9.1999658455734906E-3</v>
      </c>
      <c r="AC490" s="161">
        <v>0</v>
      </c>
      <c r="AD490" s="161">
        <v>3.1548779482851598E-2</v>
      </c>
      <c r="AE490" s="161">
        <v>0.137754939950883</v>
      </c>
      <c r="AF490" s="161">
        <v>6.5243198518336099E-2</v>
      </c>
      <c r="AG490" s="161">
        <v>3.85034852493602E-3</v>
      </c>
      <c r="AH490" s="161">
        <v>2.6541902924056001E-2</v>
      </c>
      <c r="AI490" s="161">
        <v>0</v>
      </c>
      <c r="AJ490" s="161">
        <v>3.6916936235465603E-2</v>
      </c>
      <c r="AK490" s="161">
        <v>0</v>
      </c>
      <c r="AL490" s="161">
        <v>3.4608721743185099E-2</v>
      </c>
      <c r="AM490" s="161">
        <v>0</v>
      </c>
      <c r="AN490" s="161">
        <v>3.49760434272922E-2</v>
      </c>
      <c r="AO490" s="161">
        <v>4.6272866859078301E-3</v>
      </c>
      <c r="AP490" s="161">
        <v>6.7012041086562503E-3</v>
      </c>
      <c r="AQ490" s="161">
        <v>5.3813281062912097E-2</v>
      </c>
      <c r="AR490" s="161">
        <v>4.3362085784916002E-2</v>
      </c>
      <c r="AS490" s="161">
        <v>0.12348363554305899</v>
      </c>
      <c r="AT490" s="161">
        <v>7.4075794892863603E-2</v>
      </c>
      <c r="AU490" s="161">
        <v>2.1403817322565102E-2</v>
      </c>
      <c r="AV490" s="161">
        <v>0</v>
      </c>
      <c r="AW490" s="161">
        <v>1.44937081380213E-2</v>
      </c>
      <c r="AX490" s="161">
        <v>6.0727733214057398E-3</v>
      </c>
      <c r="AY490" s="161">
        <v>1.4959622059842101E-2</v>
      </c>
      <c r="AZ490" s="161">
        <v>1.11022302462516E-16</v>
      </c>
      <c r="BA490" s="161">
        <v>2.2849449801727002E-2</v>
      </c>
      <c r="BB490" s="161">
        <v>1.47483706236896E-2</v>
      </c>
      <c r="BC490" s="161">
        <v>1.24209769243281E-2</v>
      </c>
      <c r="BD490" s="161">
        <v>7.22171156618276E-3</v>
      </c>
      <c r="BE490" s="161">
        <v>2.37116764487997E-2</v>
      </c>
      <c r="BF490" s="161">
        <v>3.70696478033588E-2</v>
      </c>
      <c r="BG490" s="161">
        <v>1.6633350616723501E-4</v>
      </c>
      <c r="BH490" s="161">
        <v>1.5206168823412599E-2</v>
      </c>
      <c r="BI490" s="161">
        <v>2.9512046766229899E-2</v>
      </c>
      <c r="BJ490" s="161">
        <v>6.1238203729354604E-4</v>
      </c>
      <c r="BK490" s="161">
        <v>1.8495982894506002E-2</v>
      </c>
      <c r="BL490" s="161">
        <v>3.0584568723543899E-3</v>
      </c>
      <c r="BM490" s="161">
        <v>1.11022302462516E-16</v>
      </c>
      <c r="BN490" s="161">
        <v>1.40275258622082E-2</v>
      </c>
      <c r="BO490" s="161">
        <v>1.6474331818754401E-3</v>
      </c>
      <c r="BP490" s="161">
        <v>2.38692486762218E-2</v>
      </c>
      <c r="BQ490" s="161">
        <v>1.2918912760410199E-2</v>
      </c>
      <c r="BR490" s="161">
        <v>9.2325703081374999E-2</v>
      </c>
      <c r="BS490" s="161">
        <v>0</v>
      </c>
      <c r="BT490" s="161">
        <v>7.4588018585908704E-3</v>
      </c>
    </row>
    <row r="491" spans="1:72" hidden="1">
      <c r="A491" s="99" t="s">
        <v>750</v>
      </c>
      <c r="B491" s="99" t="s">
        <v>750</v>
      </c>
      <c r="C491" s="98" t="s">
        <v>774</v>
      </c>
      <c r="D491" s="100" t="s">
        <v>775</v>
      </c>
      <c r="E491" s="98" t="s">
        <v>813</v>
      </c>
      <c r="F491" s="98" t="s">
        <v>814</v>
      </c>
      <c r="G491" s="161">
        <v>0.14640254659976501</v>
      </c>
      <c r="H491" s="161">
        <v>1.17871618348372E-2</v>
      </c>
      <c r="I491" s="161">
        <v>0</v>
      </c>
      <c r="J491" s="161">
        <v>5.1306496630192801E-2</v>
      </c>
      <c r="K491" s="161">
        <v>7.1849446848537696E-2</v>
      </c>
      <c r="L491" s="161">
        <v>0</v>
      </c>
      <c r="M491" s="161">
        <v>1.3069186113596301E-2</v>
      </c>
      <c r="N491" s="161">
        <v>5.7336033152137297E-2</v>
      </c>
      <c r="O491" s="161">
        <v>1.11022302462516E-16</v>
      </c>
      <c r="P491" s="161">
        <v>2.5473027091689901E-2</v>
      </c>
      <c r="Q491" s="161">
        <v>5.13145528237706E-2</v>
      </c>
      <c r="R491" s="161">
        <v>0.14239346987896401</v>
      </c>
      <c r="S491" s="161">
        <v>8.3370325067013695E-2</v>
      </c>
      <c r="T491" s="161">
        <v>0</v>
      </c>
      <c r="U491" s="161">
        <v>1.11022302462516E-16</v>
      </c>
      <c r="V491" s="161">
        <v>9.8693825532641499E-2</v>
      </c>
      <c r="W491" s="161">
        <v>0</v>
      </c>
      <c r="X491" s="161">
        <v>0.132322250416291</v>
      </c>
      <c r="Y491" s="161">
        <v>1.23709791005908E-2</v>
      </c>
      <c r="Z491" s="161">
        <v>5.2057121276647897E-2</v>
      </c>
      <c r="AA491" s="161">
        <v>8.3768057764629193E-3</v>
      </c>
      <c r="AB491" s="161">
        <v>1.9081568759087501E-2</v>
      </c>
      <c r="AC491" s="161">
        <v>0.152786934712446</v>
      </c>
      <c r="AD491" s="161">
        <v>7.3064734627173195E-2</v>
      </c>
      <c r="AE491" s="161">
        <v>0.25704637287283899</v>
      </c>
      <c r="AF491" s="161">
        <v>7.7709022008510403E-2</v>
      </c>
      <c r="AG491" s="161">
        <v>0.100275953024572</v>
      </c>
      <c r="AH491" s="161">
        <v>8.4549589159883295E-2</v>
      </c>
      <c r="AI491" s="161">
        <v>4.8167860201649697E-2</v>
      </c>
      <c r="AJ491" s="161">
        <v>1.49908993289444E-2</v>
      </c>
      <c r="AK491" s="161">
        <v>5.0311564157535299E-3</v>
      </c>
      <c r="AL491" s="161">
        <v>3.6943774168983298E-2</v>
      </c>
      <c r="AM491" s="161">
        <v>0</v>
      </c>
      <c r="AN491" s="161">
        <v>8.3438899280897302E-2</v>
      </c>
      <c r="AO491" s="161">
        <v>4.7197972943653702E-3</v>
      </c>
      <c r="AP491" s="161">
        <v>2.9620668496848801E-2</v>
      </c>
      <c r="AQ491" s="161">
        <v>5.8099226660139697E-2</v>
      </c>
      <c r="AR491" s="161">
        <v>5.5688769076474097E-2</v>
      </c>
      <c r="AS491" s="161">
        <v>3.6741189647985298E-2</v>
      </c>
      <c r="AT491" s="161">
        <v>6.5113593357211605E-2</v>
      </c>
      <c r="AU491" s="161">
        <v>1.9319677654169198E-2</v>
      </c>
      <c r="AV491" s="161">
        <v>4.1370435196474396E-3</v>
      </c>
      <c r="AW491" s="161">
        <v>0</v>
      </c>
      <c r="AX491" s="161">
        <v>1.11022302462516E-16</v>
      </c>
      <c r="AY491" s="161">
        <v>2.67855930446751E-2</v>
      </c>
      <c r="AZ491" s="161">
        <v>5.3562983777296701E-2</v>
      </c>
      <c r="BA491" s="161">
        <v>7.8748394356015397E-2</v>
      </c>
      <c r="BB491" s="161">
        <v>1.47483706236896E-2</v>
      </c>
      <c r="BC491" s="161">
        <v>1.2038085727816301E-2</v>
      </c>
      <c r="BD491" s="161">
        <v>7.22171156618276E-3</v>
      </c>
      <c r="BE491" s="161">
        <v>1.3242009131309299E-2</v>
      </c>
      <c r="BF491" s="161">
        <v>5.4484367965459198E-2</v>
      </c>
      <c r="BG491" s="161">
        <v>3.1074119749909999E-2</v>
      </c>
      <c r="BH491" s="161">
        <v>1.059718399993E-2</v>
      </c>
      <c r="BI491" s="161">
        <v>2.0848538859360301E-2</v>
      </c>
      <c r="BJ491" s="161">
        <v>1.56164239670605E-2</v>
      </c>
      <c r="BK491" s="161">
        <v>5.6695034385770601E-2</v>
      </c>
      <c r="BL491" s="161">
        <v>0</v>
      </c>
      <c r="BM491" s="161">
        <v>1.2357062657797301E-3</v>
      </c>
      <c r="BN491" s="161">
        <v>1.15827133799401E-2</v>
      </c>
      <c r="BO491" s="161">
        <v>3.5356079897240697E-2</v>
      </c>
      <c r="BP491" s="161">
        <v>7.8275708834442306E-2</v>
      </c>
      <c r="BQ491" s="161">
        <v>8.6843802465401895E-3</v>
      </c>
      <c r="BR491" s="161">
        <v>0.20432762688366701</v>
      </c>
      <c r="BS491" s="161">
        <v>4.7309745412722197E-2</v>
      </c>
      <c r="BT491" s="161">
        <v>2.9023622089919401E-2</v>
      </c>
    </row>
    <row r="492" spans="1:72" hidden="1">
      <c r="A492" s="99" t="s">
        <v>750</v>
      </c>
      <c r="B492" s="99" t="s">
        <v>750</v>
      </c>
      <c r="C492" s="98" t="s">
        <v>774</v>
      </c>
      <c r="D492" s="100" t="s">
        <v>775</v>
      </c>
      <c r="E492" s="98" t="s">
        <v>815</v>
      </c>
      <c r="F492" s="98" t="s">
        <v>816</v>
      </c>
      <c r="G492" s="161">
        <v>4.0198557444218099E-3</v>
      </c>
      <c r="H492" s="161">
        <v>2.7778378402463898E-2</v>
      </c>
      <c r="I492" s="161">
        <v>0</v>
      </c>
      <c r="J492" s="161">
        <v>5.9454768641482901E-3</v>
      </c>
      <c r="K492" s="161">
        <v>7.7617694806792802E-3</v>
      </c>
      <c r="L492" s="161">
        <v>0</v>
      </c>
      <c r="M492" s="161">
        <v>4.4920814957222601E-4</v>
      </c>
      <c r="N492" s="161">
        <v>2.3448773445150801E-2</v>
      </c>
      <c r="O492" s="161">
        <v>2.52872057708686E-3</v>
      </c>
      <c r="P492" s="161">
        <v>6.4254891914485301E-2</v>
      </c>
      <c r="Q492" s="161">
        <v>7.5065579535446E-2</v>
      </c>
      <c r="R492" s="161">
        <v>5.9592901535848598E-2</v>
      </c>
      <c r="S492" s="161">
        <v>1.11022302462516E-16</v>
      </c>
      <c r="T492" s="161">
        <v>0</v>
      </c>
      <c r="U492" s="161">
        <v>1.11022302462516E-16</v>
      </c>
      <c r="V492" s="161">
        <v>1.84684152100797E-4</v>
      </c>
      <c r="W492" s="161">
        <v>0</v>
      </c>
      <c r="X492" s="161">
        <v>1.2719883069585099E-2</v>
      </c>
      <c r="Y492" s="161">
        <v>9.2332385699796394E-3</v>
      </c>
      <c r="Z492" s="161">
        <v>9.8611087110843598E-2</v>
      </c>
      <c r="AA492" s="161">
        <v>0</v>
      </c>
      <c r="AB492" s="161">
        <v>1.8399931691146999E-2</v>
      </c>
      <c r="AC492" s="161">
        <v>5.2007232484215698E-3</v>
      </c>
      <c r="AD492" s="161">
        <v>9.3513863856568596E-2</v>
      </c>
      <c r="AE492" s="161">
        <v>6.3990588947076099E-2</v>
      </c>
      <c r="AF492" s="161">
        <v>7.5236739078372597E-2</v>
      </c>
      <c r="AG492" s="161">
        <v>4.1455158681762301E-4</v>
      </c>
      <c r="AH492" s="161">
        <v>3.7384042421655099E-2</v>
      </c>
      <c r="AI492" s="161">
        <v>1.3798754217462799E-2</v>
      </c>
      <c r="AJ492" s="161">
        <v>3.5470650372847398E-2</v>
      </c>
      <c r="AK492" s="161">
        <v>1.6939948474675701E-2</v>
      </c>
      <c r="AL492" s="161">
        <v>5.2825039363498402E-2</v>
      </c>
      <c r="AM492" s="161">
        <v>0</v>
      </c>
      <c r="AN492" s="161">
        <v>3.3486974185285803E-2</v>
      </c>
      <c r="AO492" s="161">
        <v>0</v>
      </c>
      <c r="AP492" s="161">
        <v>4.4049705108944398E-3</v>
      </c>
      <c r="AQ492" s="161">
        <v>1.68914118635165E-2</v>
      </c>
      <c r="AR492" s="161">
        <v>1.7341970310300402E-2</v>
      </c>
      <c r="AS492" s="161">
        <v>1.6272210574614001E-2</v>
      </c>
      <c r="AT492" s="161">
        <v>6.7295682564682699E-2</v>
      </c>
      <c r="AU492" s="161">
        <v>1.77945556525522E-2</v>
      </c>
      <c r="AV492" s="161">
        <v>1.8403266010841302E-2</v>
      </c>
      <c r="AW492" s="161">
        <v>0</v>
      </c>
      <c r="AX492" s="161">
        <v>6.0727733214057398E-3</v>
      </c>
      <c r="AY492" s="161">
        <v>0</v>
      </c>
      <c r="AZ492" s="161">
        <v>6.0627154645391097E-2</v>
      </c>
      <c r="BA492" s="161">
        <v>0.102953134393902</v>
      </c>
      <c r="BB492" s="161">
        <v>5.5432372529204297E-3</v>
      </c>
      <c r="BC492" s="161">
        <v>9.3104404604635298E-3</v>
      </c>
      <c r="BD492" s="161">
        <v>0</v>
      </c>
      <c r="BE492" s="161">
        <v>3.6295933897954998E-2</v>
      </c>
      <c r="BF492" s="161">
        <v>5.3992754317656301E-2</v>
      </c>
      <c r="BG492" s="161">
        <v>2.9148955201373599E-2</v>
      </c>
      <c r="BH492" s="161">
        <v>1.15403785871273E-2</v>
      </c>
      <c r="BI492" s="161">
        <v>0</v>
      </c>
      <c r="BJ492" s="161">
        <v>0</v>
      </c>
      <c r="BK492" s="161">
        <v>3.2369983162325298E-3</v>
      </c>
      <c r="BL492" s="161">
        <v>3.92317010280731E-2</v>
      </c>
      <c r="BM492" s="161">
        <v>1.2357062657797301E-3</v>
      </c>
      <c r="BN492" s="161">
        <v>0.103423290204606</v>
      </c>
      <c r="BO492" s="161">
        <v>0</v>
      </c>
      <c r="BP492" s="161">
        <v>1.8696766947697001E-2</v>
      </c>
      <c r="BQ492" s="161">
        <v>0</v>
      </c>
      <c r="BR492" s="161">
        <v>1.0158268315752899E-2</v>
      </c>
      <c r="BS492" s="161">
        <v>3.3397215521484599E-2</v>
      </c>
      <c r="BT492" s="161">
        <v>1.4202016976287301E-2</v>
      </c>
    </row>
    <row r="493" spans="1:72" hidden="1">
      <c r="A493" s="99" t="s">
        <v>750</v>
      </c>
      <c r="B493" s="99" t="s">
        <v>750</v>
      </c>
      <c r="C493" s="98" t="s">
        <v>774</v>
      </c>
      <c r="D493" s="100" t="s">
        <v>775</v>
      </c>
      <c r="E493" s="98" t="s">
        <v>817</v>
      </c>
      <c r="F493" s="98" t="s">
        <v>818</v>
      </c>
      <c r="G493" s="161">
        <v>8.8523761390637098E-2</v>
      </c>
      <c r="H493" s="161">
        <v>8.88560559839985E-3</v>
      </c>
      <c r="I493" s="161">
        <v>0</v>
      </c>
      <c r="J493" s="161">
        <v>5.0921277792258697E-3</v>
      </c>
      <c r="K493" s="161">
        <v>1.0364057237764601E-2</v>
      </c>
      <c r="L493" s="161">
        <v>0</v>
      </c>
      <c r="M493" s="161">
        <v>0</v>
      </c>
      <c r="N493" s="161">
        <v>4.2580179681184202E-2</v>
      </c>
      <c r="O493" s="161">
        <v>1.11022302462516E-16</v>
      </c>
      <c r="P493" s="161">
        <v>0</v>
      </c>
      <c r="Q493" s="161">
        <v>7.64453728983928E-3</v>
      </c>
      <c r="R493" s="161">
        <v>1.13055689482473E-2</v>
      </c>
      <c r="S493" s="161">
        <v>1.11022302462516E-16</v>
      </c>
      <c r="T493" s="161">
        <v>0</v>
      </c>
      <c r="U493" s="161">
        <v>1.11022302462516E-16</v>
      </c>
      <c r="V493" s="161">
        <v>4.5996228555694699E-2</v>
      </c>
      <c r="W493" s="161">
        <v>0</v>
      </c>
      <c r="X493" s="161">
        <v>0</v>
      </c>
      <c r="Y493" s="161">
        <v>0</v>
      </c>
      <c r="Z493" s="161">
        <v>9.7630114270773807E-3</v>
      </c>
      <c r="AA493" s="161">
        <v>0</v>
      </c>
      <c r="AB493" s="161">
        <v>9.1999658455734906E-3</v>
      </c>
      <c r="AC493" s="161">
        <v>0</v>
      </c>
      <c r="AD493" s="161">
        <v>1.41553648987296E-2</v>
      </c>
      <c r="AE493" s="161">
        <v>1.0697652993125899E-2</v>
      </c>
      <c r="AF493" s="161">
        <v>1.0055316252738301E-2</v>
      </c>
      <c r="AG493" s="161">
        <v>8.7048769232947396E-3</v>
      </c>
      <c r="AH493" s="161">
        <v>0</v>
      </c>
      <c r="AI493" s="161">
        <v>1.1505965474863399E-3</v>
      </c>
      <c r="AJ493" s="161">
        <v>1.7132126402295199E-4</v>
      </c>
      <c r="AK493" s="161">
        <v>0</v>
      </c>
      <c r="AL493" s="161">
        <v>0</v>
      </c>
      <c r="AM493" s="161">
        <v>0</v>
      </c>
      <c r="AN493" s="161">
        <v>0</v>
      </c>
      <c r="AO493" s="161">
        <v>4.8350875422432304E-3</v>
      </c>
      <c r="AP493" s="161">
        <v>1.11022302462516E-16</v>
      </c>
      <c r="AQ493" s="161">
        <v>4.2452054070073901E-2</v>
      </c>
      <c r="AR493" s="161">
        <v>0</v>
      </c>
      <c r="AS493" s="161">
        <v>1.11022302462516E-16</v>
      </c>
      <c r="AT493" s="161">
        <v>6.2924859598095198E-2</v>
      </c>
      <c r="AU493" s="161">
        <v>1.3442103262205499E-3</v>
      </c>
      <c r="AV493" s="161">
        <v>0</v>
      </c>
      <c r="AW493" s="161">
        <v>2.2366274707256099E-2</v>
      </c>
      <c r="AX493" s="161">
        <v>1.11022302462516E-16</v>
      </c>
      <c r="AY493" s="161">
        <v>0</v>
      </c>
      <c r="AZ493" s="161">
        <v>1.11022302462516E-16</v>
      </c>
      <c r="BA493" s="161">
        <v>2.8726965758196499E-2</v>
      </c>
      <c r="BB493" s="161">
        <v>0</v>
      </c>
      <c r="BC493" s="161">
        <v>0</v>
      </c>
      <c r="BD493" s="161">
        <v>0</v>
      </c>
      <c r="BE493" s="161">
        <v>0</v>
      </c>
      <c r="BF493" s="161">
        <v>0</v>
      </c>
      <c r="BG493" s="161">
        <v>0</v>
      </c>
      <c r="BH493" s="161">
        <v>3.6657902362853302E-3</v>
      </c>
      <c r="BI493" s="161">
        <v>0</v>
      </c>
      <c r="BJ493" s="161">
        <v>0</v>
      </c>
      <c r="BK493" s="161">
        <v>1.9379789156145899E-3</v>
      </c>
      <c r="BL493" s="161">
        <v>0</v>
      </c>
      <c r="BM493" s="161">
        <v>1.11022302462516E-16</v>
      </c>
      <c r="BN493" s="161">
        <v>0</v>
      </c>
      <c r="BO493" s="161">
        <v>1.87796556228771E-3</v>
      </c>
      <c r="BP493" s="161">
        <v>1.1198348674582401E-2</v>
      </c>
      <c r="BQ493" s="161">
        <v>0</v>
      </c>
      <c r="BR493" s="161">
        <v>3.7706576036853699E-2</v>
      </c>
      <c r="BS493" s="161">
        <v>4.0183815468742799E-3</v>
      </c>
      <c r="BT493" s="161">
        <v>2.70195197187906E-3</v>
      </c>
    </row>
    <row r="494" spans="1:72" hidden="1">
      <c r="A494" s="99" t="s">
        <v>750</v>
      </c>
      <c r="B494" s="99" t="s">
        <v>750</v>
      </c>
      <c r="C494" s="98" t="s">
        <v>774</v>
      </c>
      <c r="D494" s="100" t="s">
        <v>775</v>
      </c>
      <c r="E494" s="98" t="s">
        <v>819</v>
      </c>
      <c r="F494" s="98" t="s">
        <v>820</v>
      </c>
      <c r="G494" s="161">
        <v>2.1432809547808501E-2</v>
      </c>
      <c r="H494" s="161">
        <v>2.66568167951995E-2</v>
      </c>
      <c r="I494" s="161">
        <v>0</v>
      </c>
      <c r="J494" s="161">
        <v>3.26247618715595E-2</v>
      </c>
      <c r="K494" s="161">
        <v>3.5635813668876401E-2</v>
      </c>
      <c r="L494" s="161">
        <v>0</v>
      </c>
      <c r="M494" s="161">
        <v>7.9990947170069E-3</v>
      </c>
      <c r="N494" s="161">
        <v>2.05278592400608E-2</v>
      </c>
      <c r="O494" s="161">
        <v>1.11022302462516E-16</v>
      </c>
      <c r="P494" s="161">
        <v>7.4500017218695702E-2</v>
      </c>
      <c r="Q494" s="161">
        <v>6.9998573605323897E-2</v>
      </c>
      <c r="R494" s="161">
        <v>5.8176820811325899E-2</v>
      </c>
      <c r="S494" s="161">
        <v>3.8240900978154899E-2</v>
      </c>
      <c r="T494" s="161">
        <v>0</v>
      </c>
      <c r="U494" s="161">
        <v>1.7350290395676499E-2</v>
      </c>
      <c r="V494" s="161">
        <v>9.2103955865608202E-4</v>
      </c>
      <c r="W494" s="161">
        <v>2.07880560698688E-4</v>
      </c>
      <c r="X494" s="161">
        <v>0</v>
      </c>
      <c r="Y494" s="161">
        <v>9.2332385699796394E-3</v>
      </c>
      <c r="Z494" s="161">
        <v>5.4422234376131301E-3</v>
      </c>
      <c r="AA494" s="161">
        <v>0</v>
      </c>
      <c r="AB494" s="161">
        <v>0</v>
      </c>
      <c r="AC494" s="161">
        <v>1.3658525398906499E-2</v>
      </c>
      <c r="AD494" s="161">
        <v>4.24660946961887E-2</v>
      </c>
      <c r="AE494" s="161">
        <v>5.3250249070775801E-2</v>
      </c>
      <c r="AF494" s="161">
        <v>1.0055316252738301E-2</v>
      </c>
      <c r="AG494" s="161">
        <v>5.4141431554414199E-3</v>
      </c>
      <c r="AH494" s="161">
        <v>2.4099269571093599E-2</v>
      </c>
      <c r="AI494" s="161">
        <v>1.4512982422764599E-3</v>
      </c>
      <c r="AJ494" s="161">
        <v>4.4913526324182898E-2</v>
      </c>
      <c r="AK494" s="161">
        <v>2.4032502098667698E-3</v>
      </c>
      <c r="AL494" s="161">
        <v>1.1616724060597199E-2</v>
      </c>
      <c r="AM494" s="161">
        <v>0</v>
      </c>
      <c r="AN494" s="161">
        <v>3.8093722497214199E-3</v>
      </c>
      <c r="AO494" s="161">
        <v>5.2756845315462E-2</v>
      </c>
      <c r="AP494" s="161">
        <v>1.00898167381971E-2</v>
      </c>
      <c r="AQ494" s="161">
        <v>2.1640744659798199E-2</v>
      </c>
      <c r="AR494" s="161">
        <v>2.3493644388132701E-2</v>
      </c>
      <c r="AS494" s="161">
        <v>6.7034228232054793E-2</v>
      </c>
      <c r="AT494" s="161">
        <v>0.120041313465424</v>
      </c>
      <c r="AU494" s="161">
        <v>2.3788352378187501E-2</v>
      </c>
      <c r="AV494" s="161">
        <v>9.2401219522845399E-3</v>
      </c>
      <c r="AW494" s="161">
        <v>2.0406754940621901E-3</v>
      </c>
      <c r="AX494" s="161">
        <v>3.74450167255534E-2</v>
      </c>
      <c r="AY494" s="161">
        <v>0</v>
      </c>
      <c r="AZ494" s="161">
        <v>5.9009136357927004E-3</v>
      </c>
      <c r="BA494" s="161">
        <v>2.73759470620554E-2</v>
      </c>
      <c r="BB494" s="161">
        <v>7.3069945566036104E-2</v>
      </c>
      <c r="BC494" s="161">
        <v>1.7582562164370199E-3</v>
      </c>
      <c r="BD494" s="161">
        <v>7.7955816056078297E-3</v>
      </c>
      <c r="BE494" s="161">
        <v>4.0737116762676898E-2</v>
      </c>
      <c r="BF494" s="161">
        <v>3.9304401350105503E-2</v>
      </c>
      <c r="BG494" s="161">
        <v>2.9222725081187802E-3</v>
      </c>
      <c r="BH494" s="161">
        <v>2.1331977687895999E-2</v>
      </c>
      <c r="BI494" s="161">
        <v>0</v>
      </c>
      <c r="BJ494" s="161">
        <v>0</v>
      </c>
      <c r="BK494" s="161">
        <v>1.9379789156145899E-3</v>
      </c>
      <c r="BL494" s="161">
        <v>3.92317010280731E-2</v>
      </c>
      <c r="BM494" s="161">
        <v>2.7220783211374801E-2</v>
      </c>
      <c r="BN494" s="161">
        <v>0</v>
      </c>
      <c r="BO494" s="161">
        <v>0</v>
      </c>
      <c r="BP494" s="161">
        <v>1.20780162842784E-2</v>
      </c>
      <c r="BQ494" s="161">
        <v>8.6843802465401895E-3</v>
      </c>
      <c r="BR494" s="161">
        <v>2.9713120721290499E-2</v>
      </c>
      <c r="BS494" s="161">
        <v>4.2324560333331797E-2</v>
      </c>
      <c r="BT494" s="161">
        <v>1.43920411797225E-2</v>
      </c>
    </row>
    <row r="495" spans="1:72" hidden="1">
      <c r="A495" s="99" t="s">
        <v>750</v>
      </c>
      <c r="B495" s="99" t="s">
        <v>750</v>
      </c>
      <c r="C495" s="98" t="s">
        <v>774</v>
      </c>
      <c r="D495" s="100" t="s">
        <v>775</v>
      </c>
      <c r="E495" s="98" t="s">
        <v>821</v>
      </c>
      <c r="F495" s="98" t="s">
        <v>822</v>
      </c>
      <c r="G495" s="161">
        <v>1.30203435361407E-2</v>
      </c>
      <c r="H495" s="161">
        <v>2.2685971303595599E-2</v>
      </c>
      <c r="I495" s="161">
        <v>0</v>
      </c>
      <c r="J495" s="161">
        <v>0</v>
      </c>
      <c r="K495" s="161">
        <v>0</v>
      </c>
      <c r="L495" s="161">
        <v>0</v>
      </c>
      <c r="M495" s="161">
        <v>1.44299301897072E-2</v>
      </c>
      <c r="N495" s="161">
        <v>0</v>
      </c>
      <c r="O495" s="161">
        <v>1.11022302462516E-16</v>
      </c>
      <c r="P495" s="161">
        <v>1.50724927412623E-2</v>
      </c>
      <c r="Q495" s="161">
        <v>2.93280317391238E-3</v>
      </c>
      <c r="R495" s="161">
        <v>1.10248284891095E-2</v>
      </c>
      <c r="S495" s="161">
        <v>1.11022302462516E-16</v>
      </c>
      <c r="T495" s="161">
        <v>0</v>
      </c>
      <c r="U495" s="161">
        <v>1.11022302462516E-16</v>
      </c>
      <c r="V495" s="161">
        <v>1.65739496521137E-3</v>
      </c>
      <c r="W495" s="161">
        <v>4.1576112139737599E-4</v>
      </c>
      <c r="X495" s="161">
        <v>0</v>
      </c>
      <c r="Y495" s="161">
        <v>0</v>
      </c>
      <c r="Z495" s="161">
        <v>0</v>
      </c>
      <c r="AA495" s="161">
        <v>0</v>
      </c>
      <c r="AB495" s="161">
        <v>0</v>
      </c>
      <c r="AC495" s="161">
        <v>0</v>
      </c>
      <c r="AD495" s="161">
        <v>0</v>
      </c>
      <c r="AE495" s="161">
        <v>0</v>
      </c>
      <c r="AF495" s="161">
        <v>0</v>
      </c>
      <c r="AG495" s="161">
        <v>1.11022302462516E-16</v>
      </c>
      <c r="AH495" s="161">
        <v>1.22714676151221E-2</v>
      </c>
      <c r="AI495" s="161">
        <v>0</v>
      </c>
      <c r="AJ495" s="161">
        <v>3.1833309658517703E-2</v>
      </c>
      <c r="AK495" s="161">
        <v>0</v>
      </c>
      <c r="AL495" s="161">
        <v>0</v>
      </c>
      <c r="AM495" s="161">
        <v>0</v>
      </c>
      <c r="AN495" s="161">
        <v>1.2101794485543599E-2</v>
      </c>
      <c r="AO495" s="161">
        <v>5.2756845315462E-2</v>
      </c>
      <c r="AP495" s="161">
        <v>1.11022302462516E-16</v>
      </c>
      <c r="AQ495" s="161">
        <v>2.0949355581965898E-2</v>
      </c>
      <c r="AR495" s="161">
        <v>0</v>
      </c>
      <c r="AS495" s="161">
        <v>1.11022302462516E-16</v>
      </c>
      <c r="AT495" s="161">
        <v>6.6883780966150302E-2</v>
      </c>
      <c r="AU495" s="161">
        <v>2.8461043233949601E-2</v>
      </c>
      <c r="AV495" s="161">
        <v>2.4310036820972099E-2</v>
      </c>
      <c r="AW495" s="161">
        <v>0</v>
      </c>
      <c r="AX495" s="161">
        <v>6.0727733214057398E-3</v>
      </c>
      <c r="AY495" s="161">
        <v>0</v>
      </c>
      <c r="AZ495" s="161">
        <v>1.11022302462516E-16</v>
      </c>
      <c r="BA495" s="161">
        <v>0</v>
      </c>
      <c r="BB495" s="161">
        <v>0</v>
      </c>
      <c r="BC495" s="161">
        <v>6.8247125948422398E-3</v>
      </c>
      <c r="BD495" s="161">
        <v>0</v>
      </c>
      <c r="BE495" s="161">
        <v>0</v>
      </c>
      <c r="BF495" s="161">
        <v>0</v>
      </c>
      <c r="BG495" s="161">
        <v>2.6187134240092899E-3</v>
      </c>
      <c r="BH495" s="161">
        <v>8.2736803723410506E-3</v>
      </c>
      <c r="BI495" s="161">
        <v>0</v>
      </c>
      <c r="BJ495" s="161">
        <v>0</v>
      </c>
      <c r="BK495" s="161">
        <v>1.26135453257115E-2</v>
      </c>
      <c r="BL495" s="161">
        <v>3.5539394529654901E-3</v>
      </c>
      <c r="BM495" s="161">
        <v>2.5985076945595001E-2</v>
      </c>
      <c r="BN495" s="161">
        <v>8.9395764342397405E-2</v>
      </c>
      <c r="BO495" s="161">
        <v>0</v>
      </c>
      <c r="BP495" s="161">
        <v>1.00010058732121E-2</v>
      </c>
      <c r="BQ495" s="161">
        <v>0</v>
      </c>
      <c r="BR495" s="161">
        <v>1.11022302462516E-16</v>
      </c>
      <c r="BS495" s="161">
        <v>0</v>
      </c>
      <c r="BT495" s="161">
        <v>2.57220995960824E-2</v>
      </c>
    </row>
    <row r="496" spans="1:72" hidden="1">
      <c r="A496" s="99" t="s">
        <v>750</v>
      </c>
      <c r="B496" s="99" t="s">
        <v>750</v>
      </c>
      <c r="C496" s="98" t="s">
        <v>774</v>
      </c>
      <c r="D496" s="100" t="s">
        <v>775</v>
      </c>
      <c r="E496" s="98" t="s">
        <v>823</v>
      </c>
      <c r="F496" s="98" t="s">
        <v>824</v>
      </c>
      <c r="G496" s="161">
        <v>0</v>
      </c>
      <c r="H496" s="161">
        <v>0</v>
      </c>
      <c r="I496" s="161">
        <v>0</v>
      </c>
      <c r="J496" s="161">
        <v>3.62958718661775E-3</v>
      </c>
      <c r="K496" s="161">
        <v>9.7482174697532502E-3</v>
      </c>
      <c r="L496" s="161">
        <v>0</v>
      </c>
      <c r="M496" s="161">
        <v>1.35369013191255E-3</v>
      </c>
      <c r="N496" s="161">
        <v>0</v>
      </c>
      <c r="O496" s="161">
        <v>1.11022302462516E-16</v>
      </c>
      <c r="P496" s="161">
        <v>0</v>
      </c>
      <c r="Q496" s="161">
        <v>2.1751103535638101E-2</v>
      </c>
      <c r="R496" s="161">
        <v>4.4555010867196997E-3</v>
      </c>
      <c r="S496" s="161">
        <v>1.11022302462516E-16</v>
      </c>
      <c r="T496" s="161">
        <v>0</v>
      </c>
      <c r="U496" s="161">
        <v>1.11022302462516E-16</v>
      </c>
      <c r="V496" s="161">
        <v>0</v>
      </c>
      <c r="W496" s="161">
        <v>0</v>
      </c>
      <c r="X496" s="161">
        <v>0</v>
      </c>
      <c r="Y496" s="161">
        <v>0</v>
      </c>
      <c r="Z496" s="161">
        <v>1.1714699216066901E-2</v>
      </c>
      <c r="AA496" s="161">
        <v>0</v>
      </c>
      <c r="AB496" s="161">
        <v>0</v>
      </c>
      <c r="AC496" s="161">
        <v>0</v>
      </c>
      <c r="AD496" s="161">
        <v>1.41553648987296E-2</v>
      </c>
      <c r="AE496" s="161">
        <v>0</v>
      </c>
      <c r="AF496" s="161">
        <v>0</v>
      </c>
      <c r="AG496" s="161">
        <v>1.11022302462516E-16</v>
      </c>
      <c r="AH496" s="161">
        <v>0</v>
      </c>
      <c r="AI496" s="161">
        <v>1.4512982422764599E-3</v>
      </c>
      <c r="AJ496" s="161">
        <v>1.27530459096445E-2</v>
      </c>
      <c r="AK496" s="161">
        <v>0</v>
      </c>
      <c r="AL496" s="161">
        <v>0</v>
      </c>
      <c r="AM496" s="161">
        <v>2.63380155863473E-2</v>
      </c>
      <c r="AN496" s="161">
        <v>0</v>
      </c>
      <c r="AO496" s="161">
        <v>0</v>
      </c>
      <c r="AP496" s="161">
        <v>1.11022302462516E-16</v>
      </c>
      <c r="AQ496" s="161">
        <v>0</v>
      </c>
      <c r="AR496" s="161">
        <v>0</v>
      </c>
      <c r="AS496" s="161">
        <v>1.11022302462516E-16</v>
      </c>
      <c r="AT496" s="161">
        <v>5.5878084282207599E-2</v>
      </c>
      <c r="AU496" s="161">
        <v>1.0230453071551E-2</v>
      </c>
      <c r="AV496" s="161">
        <v>1.26925312186063E-2</v>
      </c>
      <c r="AW496" s="161">
        <v>0</v>
      </c>
      <c r="AX496" s="161">
        <v>1.11022302462516E-16</v>
      </c>
      <c r="AY496" s="161">
        <v>0</v>
      </c>
      <c r="AZ496" s="161">
        <v>1.11022302462516E-16</v>
      </c>
      <c r="BA496" s="161">
        <v>0</v>
      </c>
      <c r="BB496" s="161">
        <v>0</v>
      </c>
      <c r="BC496" s="161">
        <v>0</v>
      </c>
      <c r="BD496" s="161">
        <v>0</v>
      </c>
      <c r="BE496" s="161">
        <v>0</v>
      </c>
      <c r="BF496" s="161">
        <v>0</v>
      </c>
      <c r="BG496" s="161">
        <v>2.5896054957843099E-3</v>
      </c>
      <c r="BH496" s="161">
        <v>1.11022302462516E-16</v>
      </c>
      <c r="BI496" s="161">
        <v>8.6635079068696098E-3</v>
      </c>
      <c r="BJ496" s="161">
        <v>0</v>
      </c>
      <c r="BK496" s="161">
        <v>1.65580039788914E-2</v>
      </c>
      <c r="BL496" s="161">
        <v>0</v>
      </c>
      <c r="BM496" s="161">
        <v>2.5985076945595001E-2</v>
      </c>
      <c r="BN496" s="161">
        <v>0</v>
      </c>
      <c r="BO496" s="161">
        <v>0</v>
      </c>
      <c r="BP496" s="161">
        <v>5.9523136383082898E-3</v>
      </c>
      <c r="BQ496" s="161">
        <v>8.6843802465401895E-3</v>
      </c>
      <c r="BR496" s="161">
        <v>1.11022302462516E-16</v>
      </c>
      <c r="BS496" s="161">
        <v>0</v>
      </c>
      <c r="BT496" s="161">
        <v>2.8023896450590198E-3</v>
      </c>
    </row>
    <row r="497" spans="1:72" hidden="1">
      <c r="A497" s="99" t="s">
        <v>750</v>
      </c>
      <c r="B497" s="99" t="s">
        <v>750</v>
      </c>
      <c r="C497" s="98" t="s">
        <v>774</v>
      </c>
      <c r="D497" s="100" t="s">
        <v>775</v>
      </c>
      <c r="E497" s="98" t="s">
        <v>825</v>
      </c>
      <c r="F497" s="98" t="s">
        <v>826</v>
      </c>
      <c r="G497" s="161">
        <v>6.3241027052584303E-2</v>
      </c>
      <c r="H497" s="161">
        <v>2.0329238690396701E-2</v>
      </c>
      <c r="I497" s="161">
        <v>5.1712644935527404E-3</v>
      </c>
      <c r="J497" s="161">
        <v>2.3158896775305501E-3</v>
      </c>
      <c r="K497" s="161">
        <v>7.7617694806792802E-3</v>
      </c>
      <c r="L497" s="161">
        <v>1.7492374670499199E-2</v>
      </c>
      <c r="M497" s="161">
        <v>4.6353837480946399E-3</v>
      </c>
      <c r="N497" s="161">
        <v>7.8771586830470294E-2</v>
      </c>
      <c r="O497" s="161">
        <v>1.11022302462516E-16</v>
      </c>
      <c r="P497" s="161">
        <v>5.4873880628867E-2</v>
      </c>
      <c r="Q497" s="161">
        <v>4.6381851267349998E-2</v>
      </c>
      <c r="R497" s="161">
        <v>2.8489195423860698E-2</v>
      </c>
      <c r="S497" s="161">
        <v>2.1250613624024701E-2</v>
      </c>
      <c r="T497" s="161">
        <v>0</v>
      </c>
      <c r="U497" s="161">
        <v>3.5351679550034001E-2</v>
      </c>
      <c r="V497" s="161">
        <v>2.5854977923128498E-2</v>
      </c>
      <c r="W497" s="161">
        <v>0</v>
      </c>
      <c r="X497" s="161">
        <v>3.4247416212618301E-2</v>
      </c>
      <c r="Y497" s="161">
        <v>1.1067104034692E-2</v>
      </c>
      <c r="Z497" s="161">
        <v>0</v>
      </c>
      <c r="AA497" s="161">
        <v>0</v>
      </c>
      <c r="AB497" s="161">
        <v>9.1999658455734906E-3</v>
      </c>
      <c r="AC497" s="161">
        <v>5.08197107425458E-2</v>
      </c>
      <c r="AD497" s="161">
        <v>2.8310729797459099E-2</v>
      </c>
      <c r="AE497" s="161">
        <v>0</v>
      </c>
      <c r="AF497" s="161">
        <v>2.4600568939808699E-2</v>
      </c>
      <c r="AG497" s="161">
        <v>8.0982643574220303E-3</v>
      </c>
      <c r="AH497" s="161">
        <v>3.0008025682443502E-2</v>
      </c>
      <c r="AI497" s="161">
        <v>2.01190124565097E-2</v>
      </c>
      <c r="AJ497" s="161">
        <v>4.77575741979782E-2</v>
      </c>
      <c r="AK497" s="161">
        <v>7.2579957055521999E-4</v>
      </c>
      <c r="AL497" s="161">
        <v>1.6504430542787E-2</v>
      </c>
      <c r="AM497" s="161">
        <v>1.2141653241034001E-2</v>
      </c>
      <c r="AN497" s="161">
        <v>1.2721450850913399E-2</v>
      </c>
      <c r="AO497" s="161">
        <v>0</v>
      </c>
      <c r="AP497" s="161">
        <v>2.9620668496848801E-2</v>
      </c>
      <c r="AQ497" s="161">
        <v>3.9541413590346297E-2</v>
      </c>
      <c r="AR497" s="161">
        <v>6.0032940744748702E-4</v>
      </c>
      <c r="AS497" s="161">
        <v>4.6011043262139201E-2</v>
      </c>
      <c r="AT497" s="161">
        <v>5.6332240455119698E-2</v>
      </c>
      <c r="AU497" s="161">
        <v>1.4831242994937901E-2</v>
      </c>
      <c r="AV497" s="161">
        <v>0</v>
      </c>
      <c r="AW497" s="161">
        <v>0</v>
      </c>
      <c r="AX497" s="161">
        <v>1.11022302462516E-16</v>
      </c>
      <c r="AY497" s="161">
        <v>0</v>
      </c>
      <c r="AZ497" s="161">
        <v>1.11022302462516E-16</v>
      </c>
      <c r="BA497" s="161">
        <v>0</v>
      </c>
      <c r="BB497" s="161">
        <v>5.8993482494758602E-2</v>
      </c>
      <c r="BC497" s="161">
        <v>3.5165124328740498E-3</v>
      </c>
      <c r="BD497" s="161">
        <v>7.7955816056078297E-3</v>
      </c>
      <c r="BE497" s="161">
        <v>1.04696673174904E-2</v>
      </c>
      <c r="BF497" s="161">
        <v>0</v>
      </c>
      <c r="BG497" s="161">
        <v>1.4615827927699099E-3</v>
      </c>
      <c r="BH497" s="161">
        <v>1.84248695192335E-2</v>
      </c>
      <c r="BI497" s="161">
        <v>1.21850309524907E-2</v>
      </c>
      <c r="BJ497" s="161">
        <v>0</v>
      </c>
      <c r="BK497" s="161">
        <v>4.3686827237957498E-2</v>
      </c>
      <c r="BL497" s="161">
        <v>3.92317010280731E-2</v>
      </c>
      <c r="BM497" s="161">
        <v>1.11022302462516E-16</v>
      </c>
      <c r="BN497" s="161">
        <v>2.31654267598802E-2</v>
      </c>
      <c r="BO497" s="161">
        <v>0</v>
      </c>
      <c r="BP497" s="161">
        <v>3.96349058088327E-2</v>
      </c>
      <c r="BQ497" s="161">
        <v>8.6843802465401895E-3</v>
      </c>
      <c r="BR497" s="161">
        <v>1.11022302462516E-16</v>
      </c>
      <c r="BS497" s="161">
        <v>1.9824015626968301E-2</v>
      </c>
      <c r="BT497" s="161">
        <v>9.2185583880719808E-3</v>
      </c>
    </row>
    <row r="498" spans="1:72" hidden="1">
      <c r="A498" s="99" t="s">
        <v>750</v>
      </c>
      <c r="B498" s="99" t="s">
        <v>750</v>
      </c>
      <c r="C498" s="98" t="s">
        <v>774</v>
      </c>
      <c r="D498" s="100" t="s">
        <v>775</v>
      </c>
      <c r="E498" s="98" t="s">
        <v>827</v>
      </c>
      <c r="F498" s="98" t="s">
        <v>828</v>
      </c>
      <c r="G498" s="161">
        <v>0</v>
      </c>
      <c r="H498" s="161">
        <v>0</v>
      </c>
      <c r="I498" s="161">
        <v>9.6480065511911003E-4</v>
      </c>
      <c r="J498" s="161">
        <v>0</v>
      </c>
      <c r="K498" s="161">
        <v>7.7617694806792802E-3</v>
      </c>
      <c r="L498" s="161">
        <v>0</v>
      </c>
      <c r="M498" s="161">
        <v>9.5425950896977293E-3</v>
      </c>
      <c r="N498" s="161">
        <v>0</v>
      </c>
      <c r="O498" s="161">
        <v>1.11022302462516E-16</v>
      </c>
      <c r="P498" s="161">
        <v>1.4236938929949801E-2</v>
      </c>
      <c r="Q498" s="161">
        <v>2.3611721893364E-2</v>
      </c>
      <c r="R498" s="161">
        <v>0</v>
      </c>
      <c r="S498" s="161">
        <v>2.1250613624024701E-2</v>
      </c>
      <c r="T498" s="161">
        <v>0</v>
      </c>
      <c r="U498" s="161">
        <v>1.11022302462516E-16</v>
      </c>
      <c r="V498" s="161">
        <v>0</v>
      </c>
      <c r="W498" s="161">
        <v>0</v>
      </c>
      <c r="X498" s="161">
        <v>0</v>
      </c>
      <c r="Y498" s="161">
        <v>1.1067104034692E-2</v>
      </c>
      <c r="Z498" s="161">
        <v>1.4261524962168801E-2</v>
      </c>
      <c r="AA498" s="161">
        <v>0</v>
      </c>
      <c r="AB498" s="161">
        <v>0</v>
      </c>
      <c r="AC498" s="161">
        <v>0</v>
      </c>
      <c r="AD498" s="161">
        <v>0</v>
      </c>
      <c r="AE498" s="161">
        <v>0</v>
      </c>
      <c r="AF498" s="161">
        <v>0</v>
      </c>
      <c r="AG498" s="161">
        <v>2.0727579340881199E-4</v>
      </c>
      <c r="AH498" s="161">
        <v>0</v>
      </c>
      <c r="AI498" s="161">
        <v>2.01190124565097E-2</v>
      </c>
      <c r="AJ498" s="161">
        <v>1.03273236346655E-2</v>
      </c>
      <c r="AK498" s="161">
        <v>7.2401414833528199E-3</v>
      </c>
      <c r="AL498" s="161">
        <v>0</v>
      </c>
      <c r="AM498" s="161">
        <v>2.63380155863473E-2</v>
      </c>
      <c r="AN498" s="161">
        <v>1.0621888699201099E-2</v>
      </c>
      <c r="AO498" s="161">
        <v>0</v>
      </c>
      <c r="AP498" s="161">
        <v>1.11022302462516E-16</v>
      </c>
      <c r="AQ498" s="161">
        <v>0</v>
      </c>
      <c r="AR498" s="161">
        <v>0</v>
      </c>
      <c r="AS498" s="161">
        <v>1.91527926621138E-2</v>
      </c>
      <c r="AT498" s="161">
        <v>9.0091344698634293E-2</v>
      </c>
      <c r="AU498" s="161">
        <v>5.58382347885972E-3</v>
      </c>
      <c r="AV498" s="161">
        <v>1.26925312186063E-2</v>
      </c>
      <c r="AW498" s="161">
        <v>0</v>
      </c>
      <c r="AX498" s="161">
        <v>1.11022302462516E-16</v>
      </c>
      <c r="AY498" s="161">
        <v>0</v>
      </c>
      <c r="AZ498" s="161">
        <v>1.11022302462516E-16</v>
      </c>
      <c r="BA498" s="161">
        <v>8.6955190652969905E-3</v>
      </c>
      <c r="BB498" s="161">
        <v>0</v>
      </c>
      <c r="BC498" s="161">
        <v>0</v>
      </c>
      <c r="BD498" s="161">
        <v>7.7955816056078297E-3</v>
      </c>
      <c r="BE498" s="161">
        <v>0</v>
      </c>
      <c r="BF498" s="161">
        <v>0</v>
      </c>
      <c r="BG498" s="161">
        <v>1.6270232215161099E-3</v>
      </c>
      <c r="BH498" s="161">
        <v>1.11022302462516E-16</v>
      </c>
      <c r="BI498" s="161">
        <v>0</v>
      </c>
      <c r="BJ498" s="161">
        <v>1.5004041929767E-2</v>
      </c>
      <c r="BK498" s="161">
        <v>3.07545932381724E-3</v>
      </c>
      <c r="BL498" s="161">
        <v>0</v>
      </c>
      <c r="BM498" s="161">
        <v>1.11022302462516E-16</v>
      </c>
      <c r="BN498" s="161">
        <v>0</v>
      </c>
      <c r="BO498" s="161">
        <v>0</v>
      </c>
      <c r="BP498" s="161">
        <v>5.5872861394483603E-3</v>
      </c>
      <c r="BQ498" s="161">
        <v>0</v>
      </c>
      <c r="BR498" s="161">
        <v>1.11022302462516E-16</v>
      </c>
      <c r="BS498" s="161">
        <v>0</v>
      </c>
      <c r="BT498" s="161">
        <v>2.0031673583577299E-3</v>
      </c>
    </row>
    <row r="499" spans="1:72" hidden="1">
      <c r="A499" s="99" t="s">
        <v>750</v>
      </c>
      <c r="B499" s="99" t="s">
        <v>750</v>
      </c>
      <c r="C499" s="98" t="s">
        <v>774</v>
      </c>
      <c r="D499" s="100" t="s">
        <v>775</v>
      </c>
      <c r="E499" s="98" t="s">
        <v>829</v>
      </c>
      <c r="F499" s="98" t="s">
        <v>830</v>
      </c>
      <c r="G499" s="161">
        <v>0</v>
      </c>
      <c r="H499" s="161">
        <v>1.38003657051958E-2</v>
      </c>
      <c r="I499" s="161">
        <v>0</v>
      </c>
      <c r="J499" s="161">
        <v>3.62958718661775E-3</v>
      </c>
      <c r="K499" s="161">
        <v>7.7617694806792802E-3</v>
      </c>
      <c r="L499" s="161">
        <v>0</v>
      </c>
      <c r="M499" s="161">
        <v>0</v>
      </c>
      <c r="N499" s="161">
        <v>2.0283479957183201E-2</v>
      </c>
      <c r="O499" s="161">
        <v>1.11022302462516E-16</v>
      </c>
      <c r="P499" s="161">
        <v>2.6293070046578E-2</v>
      </c>
      <c r="Q499" s="161">
        <v>1.15252003028955E-2</v>
      </c>
      <c r="R499" s="161">
        <v>1.10248284891095E-2</v>
      </c>
      <c r="S499" s="161">
        <v>1.11022302462516E-16</v>
      </c>
      <c r="T499" s="161">
        <v>0</v>
      </c>
      <c r="U499" s="161">
        <v>1.11022302462516E-16</v>
      </c>
      <c r="V499" s="161">
        <v>0</v>
      </c>
      <c r="W499" s="161">
        <v>2.07880560698688E-4</v>
      </c>
      <c r="X499" s="161">
        <v>0</v>
      </c>
      <c r="Y499" s="161">
        <v>1.34335221774553E-2</v>
      </c>
      <c r="Z499" s="161">
        <v>0</v>
      </c>
      <c r="AA499" s="161">
        <v>0</v>
      </c>
      <c r="AB499" s="161">
        <v>0</v>
      </c>
      <c r="AC499" s="161">
        <v>0</v>
      </c>
      <c r="AD499" s="161">
        <v>0</v>
      </c>
      <c r="AE499" s="161">
        <v>1.3657546295828899E-2</v>
      </c>
      <c r="AF499" s="161">
        <v>0</v>
      </c>
      <c r="AG499" s="161">
        <v>4.2841836357515603E-3</v>
      </c>
      <c r="AH499" s="161">
        <v>1.05905154419108E-2</v>
      </c>
      <c r="AI499" s="161">
        <v>0</v>
      </c>
      <c r="AJ499" s="161">
        <v>6.5336391590056801E-3</v>
      </c>
      <c r="AK499" s="161">
        <v>0</v>
      </c>
      <c r="AL499" s="161">
        <v>0</v>
      </c>
      <c r="AM499" s="161">
        <v>0</v>
      </c>
      <c r="AN499" s="161">
        <v>2.2601994707856801E-2</v>
      </c>
      <c r="AO499" s="161">
        <v>0</v>
      </c>
      <c r="AP499" s="161">
        <v>1.7500368526175699E-2</v>
      </c>
      <c r="AQ499" s="161">
        <v>0</v>
      </c>
      <c r="AR499" s="161">
        <v>0</v>
      </c>
      <c r="AS499" s="161">
        <v>1.5337014420713099E-2</v>
      </c>
      <c r="AT499" s="161">
        <v>3.5931713738115698E-2</v>
      </c>
      <c r="AU499" s="161">
        <v>2.0869524444259799E-3</v>
      </c>
      <c r="AV499" s="161">
        <v>1.16175056023658E-2</v>
      </c>
      <c r="AW499" s="161">
        <v>0</v>
      </c>
      <c r="AX499" s="161">
        <v>1.11022302462516E-16</v>
      </c>
      <c r="AY499" s="161">
        <v>0</v>
      </c>
      <c r="AZ499" s="161">
        <v>1.11022302462516E-16</v>
      </c>
      <c r="BA499" s="161">
        <v>2.1743022138656799E-2</v>
      </c>
      <c r="BB499" s="161">
        <v>0</v>
      </c>
      <c r="BC499" s="161">
        <v>0</v>
      </c>
      <c r="BD499" s="161">
        <v>0</v>
      </c>
      <c r="BE499" s="161">
        <v>0</v>
      </c>
      <c r="BF499" s="161">
        <v>0</v>
      </c>
      <c r="BG499" s="161">
        <v>0</v>
      </c>
      <c r="BH499" s="161">
        <v>1.11022302462516E-16</v>
      </c>
      <c r="BI499" s="161">
        <v>0</v>
      </c>
      <c r="BJ499" s="161">
        <v>1.5004041929767E-2</v>
      </c>
      <c r="BK499" s="161">
        <v>4.9523995049328704E-3</v>
      </c>
      <c r="BL499" s="161">
        <v>0</v>
      </c>
      <c r="BM499" s="161">
        <v>1.11022302462516E-16</v>
      </c>
      <c r="BN499" s="161">
        <v>0</v>
      </c>
      <c r="BO499" s="161">
        <v>0</v>
      </c>
      <c r="BP499" s="161">
        <v>8.1568090165423292E-3</v>
      </c>
      <c r="BQ499" s="161">
        <v>0</v>
      </c>
      <c r="BR499" s="161">
        <v>1.11022302462516E-16</v>
      </c>
      <c r="BS499" s="161">
        <v>0</v>
      </c>
      <c r="BT499" s="161">
        <v>2.45953982529401E-3</v>
      </c>
    </row>
    <row r="500" spans="1:72" hidden="1">
      <c r="A500" s="99" t="s">
        <v>750</v>
      </c>
      <c r="B500" s="99" t="s">
        <v>750</v>
      </c>
      <c r="C500" s="98" t="s">
        <v>774</v>
      </c>
      <c r="D500" s="100" t="s">
        <v>775</v>
      </c>
      <c r="E500" s="98" t="s">
        <v>831</v>
      </c>
      <c r="F500" s="98" t="s">
        <v>832</v>
      </c>
      <c r="G500" s="161">
        <v>0</v>
      </c>
      <c r="H500" s="161">
        <v>8.88560559839985E-3</v>
      </c>
      <c r="I500" s="161">
        <v>0</v>
      </c>
      <c r="J500" s="161">
        <v>2.3158896775305501E-3</v>
      </c>
      <c r="K500" s="161">
        <v>0</v>
      </c>
      <c r="L500" s="161">
        <v>0</v>
      </c>
      <c r="M500" s="161">
        <v>0</v>
      </c>
      <c r="N500" s="161">
        <v>0</v>
      </c>
      <c r="O500" s="161">
        <v>1.11022302462516E-16</v>
      </c>
      <c r="P500" s="161">
        <v>0</v>
      </c>
      <c r="Q500" s="161">
        <v>1.4360965089768101E-2</v>
      </c>
      <c r="R500" s="161">
        <v>0</v>
      </c>
      <c r="S500" s="161">
        <v>1.11022302462516E-16</v>
      </c>
      <c r="T500" s="161">
        <v>0</v>
      </c>
      <c r="U500" s="161">
        <v>1.11022302462516E-16</v>
      </c>
      <c r="V500" s="161">
        <v>0</v>
      </c>
      <c r="W500" s="161">
        <v>0</v>
      </c>
      <c r="X500" s="161">
        <v>0</v>
      </c>
      <c r="Y500" s="161">
        <v>0</v>
      </c>
      <c r="Z500" s="161">
        <v>0</v>
      </c>
      <c r="AA500" s="161">
        <v>0</v>
      </c>
      <c r="AB500" s="161">
        <v>0</v>
      </c>
      <c r="AC500" s="161">
        <v>0</v>
      </c>
      <c r="AD500" s="161">
        <v>0</v>
      </c>
      <c r="AE500" s="161">
        <v>0</v>
      </c>
      <c r="AF500" s="161">
        <v>0</v>
      </c>
      <c r="AG500" s="161">
        <v>3.5961621785232899E-3</v>
      </c>
      <c r="AH500" s="161">
        <v>0</v>
      </c>
      <c r="AI500" s="161">
        <v>0</v>
      </c>
      <c r="AJ500" s="161">
        <v>2.5671320587582701E-3</v>
      </c>
      <c r="AK500" s="161">
        <v>0</v>
      </c>
      <c r="AL500" s="161">
        <v>0</v>
      </c>
      <c r="AM500" s="161">
        <v>0</v>
      </c>
      <c r="AN500" s="161">
        <v>2.09956215171229E-3</v>
      </c>
      <c r="AO500" s="161">
        <v>0</v>
      </c>
      <c r="AP500" s="161">
        <v>4.4049705108944398E-3</v>
      </c>
      <c r="AQ500" s="161">
        <v>0</v>
      </c>
      <c r="AR500" s="161">
        <v>0</v>
      </c>
      <c r="AS500" s="161">
        <v>1.11022302462516E-16</v>
      </c>
      <c r="AT500" s="161">
        <v>0.113679025537554</v>
      </c>
      <c r="AU500" s="161">
        <v>5.7838577449342904E-3</v>
      </c>
      <c r="AV500" s="161">
        <v>0</v>
      </c>
      <c r="AW500" s="161">
        <v>0</v>
      </c>
      <c r="AX500" s="161">
        <v>1.11022302462516E-16</v>
      </c>
      <c r="AY500" s="161">
        <v>0</v>
      </c>
      <c r="AZ500" s="161">
        <v>1.11022302462516E-16</v>
      </c>
      <c r="BA500" s="161">
        <v>0</v>
      </c>
      <c r="BB500" s="161">
        <v>0</v>
      </c>
      <c r="BC500" s="161">
        <v>0</v>
      </c>
      <c r="BD500" s="161">
        <v>0</v>
      </c>
      <c r="BE500" s="161">
        <v>0</v>
      </c>
      <c r="BF500" s="161">
        <v>0</v>
      </c>
      <c r="BG500" s="161">
        <v>1.6633350616723501E-4</v>
      </c>
      <c r="BH500" s="161">
        <v>1.11022302462516E-16</v>
      </c>
      <c r="BI500" s="161">
        <v>1.53933701197305E-2</v>
      </c>
      <c r="BJ500" s="161">
        <v>0</v>
      </c>
      <c r="BK500" s="161">
        <v>0</v>
      </c>
      <c r="BL500" s="161">
        <v>0</v>
      </c>
      <c r="BM500" s="161">
        <v>1.11022302462516E-16</v>
      </c>
      <c r="BN500" s="161">
        <v>0</v>
      </c>
      <c r="BO500" s="161">
        <v>0</v>
      </c>
      <c r="BP500" s="161">
        <v>0</v>
      </c>
      <c r="BQ500" s="161">
        <v>0</v>
      </c>
      <c r="BR500" s="161">
        <v>1.11022302462516E-16</v>
      </c>
      <c r="BS500" s="161">
        <v>0</v>
      </c>
      <c r="BT500" s="161">
        <v>2.8023896450590198E-3</v>
      </c>
    </row>
    <row r="501" spans="1:72" hidden="1">
      <c r="A501" s="99" t="s">
        <v>750</v>
      </c>
      <c r="B501" s="99" t="s">
        <v>750</v>
      </c>
      <c r="C501" s="98" t="s">
        <v>774</v>
      </c>
      <c r="D501" s="100" t="s">
        <v>775</v>
      </c>
      <c r="E501" s="98" t="s">
        <v>225</v>
      </c>
      <c r="F501" s="98" t="s">
        <v>362</v>
      </c>
      <c r="G501" s="161">
        <v>2.2256108007636902E-2</v>
      </c>
      <c r="H501" s="161">
        <v>0</v>
      </c>
      <c r="I501" s="161">
        <v>0</v>
      </c>
      <c r="J501" s="161">
        <v>0</v>
      </c>
      <c r="K501" s="161">
        <v>3.3033525911791102E-2</v>
      </c>
      <c r="L501" s="161">
        <v>6.5500732364682707E-2</v>
      </c>
      <c r="M501" s="161">
        <v>5.5063309158136099E-2</v>
      </c>
      <c r="N501" s="161">
        <v>9.2130987297396105E-2</v>
      </c>
      <c r="O501" s="161">
        <v>1.3898612165579799E-3</v>
      </c>
      <c r="P501" s="161">
        <v>0</v>
      </c>
      <c r="Q501" s="161">
        <v>3.6283085718880498E-4</v>
      </c>
      <c r="R501" s="161">
        <v>3.9398159498552202E-2</v>
      </c>
      <c r="S501" s="161">
        <v>8.3161108172382498E-4</v>
      </c>
      <c r="T501" s="161">
        <v>1.16782006913859E-2</v>
      </c>
      <c r="U501" s="161">
        <v>1.11022302462516E-16</v>
      </c>
      <c r="V501" s="161">
        <v>0</v>
      </c>
      <c r="W501" s="161">
        <v>0</v>
      </c>
      <c r="X501" s="161">
        <v>0</v>
      </c>
      <c r="Y501" s="161">
        <v>0</v>
      </c>
      <c r="Z501" s="161">
        <v>0</v>
      </c>
      <c r="AA501" s="161">
        <v>0</v>
      </c>
      <c r="AB501" s="161">
        <v>0</v>
      </c>
      <c r="AC501" s="161">
        <v>4.9279220231157002E-2</v>
      </c>
      <c r="AD501" s="161">
        <v>3.02537891059661E-2</v>
      </c>
      <c r="AE501" s="161">
        <v>1.3337365749567599E-2</v>
      </c>
      <c r="AF501" s="161">
        <v>4.3635758061211102E-2</v>
      </c>
      <c r="AG501" s="161">
        <v>2.2949757532058902E-2</v>
      </c>
      <c r="AH501" s="161">
        <v>1.05905154419108E-2</v>
      </c>
      <c r="AI501" s="161">
        <v>0</v>
      </c>
      <c r="AJ501" s="161">
        <v>7.4573177309988003E-3</v>
      </c>
      <c r="AK501" s="161">
        <v>5.3729251584336703E-2</v>
      </c>
      <c r="AL501" s="161">
        <v>2.5930967149836701E-2</v>
      </c>
      <c r="AM501" s="161">
        <v>0</v>
      </c>
      <c r="AN501" s="161">
        <v>9.3926377284057599E-3</v>
      </c>
      <c r="AO501" s="161">
        <v>0.11686350334347401</v>
      </c>
      <c r="AP501" s="161">
        <v>6.00334401876607E-2</v>
      </c>
      <c r="AQ501" s="161">
        <v>6.7968907283690802E-2</v>
      </c>
      <c r="AR501" s="161">
        <v>3.3503211645287E-3</v>
      </c>
      <c r="AS501" s="161">
        <v>4.9255503948552899E-3</v>
      </c>
      <c r="AT501" s="161">
        <v>7.1193747816596098E-4</v>
      </c>
      <c r="AU501" s="161">
        <v>0</v>
      </c>
      <c r="AV501" s="161">
        <v>7.0188812187820304E-2</v>
      </c>
      <c r="AW501" s="161">
        <v>0</v>
      </c>
      <c r="AX501" s="161">
        <v>1.11022302462516E-16</v>
      </c>
      <c r="AY501" s="161">
        <v>2.9972518889446399E-2</v>
      </c>
      <c r="AZ501" s="161">
        <v>1.11022302462516E-16</v>
      </c>
      <c r="BA501" s="161">
        <v>0</v>
      </c>
      <c r="BB501" s="161">
        <v>0</v>
      </c>
      <c r="BC501" s="161">
        <v>0</v>
      </c>
      <c r="BD501" s="161">
        <v>0</v>
      </c>
      <c r="BE501" s="161">
        <v>1.72483148506185E-2</v>
      </c>
      <c r="BF501" s="161">
        <v>6.9944598360347403E-3</v>
      </c>
      <c r="BG501" s="161">
        <v>3.4180691430904998E-2</v>
      </c>
      <c r="BH501" s="161">
        <v>2.39454364379811E-2</v>
      </c>
      <c r="BI501" s="161">
        <v>1.1535571536424999E-3</v>
      </c>
      <c r="BJ501" s="161">
        <v>0</v>
      </c>
      <c r="BK501" s="161">
        <v>1.14760649175089E-2</v>
      </c>
      <c r="BL501" s="161">
        <v>3.10651163240891E-2</v>
      </c>
      <c r="BM501" s="161">
        <v>1.11022302462516E-16</v>
      </c>
      <c r="BN501" s="161">
        <v>0</v>
      </c>
      <c r="BO501" s="161">
        <v>1.3277937319403301E-2</v>
      </c>
      <c r="BP501" s="161">
        <v>7.4751996782591E-3</v>
      </c>
      <c r="BQ501" s="161">
        <v>3.6260676747845902E-2</v>
      </c>
      <c r="BR501" s="161">
        <v>5.4324001793630804E-3</v>
      </c>
      <c r="BS501" s="161">
        <v>0</v>
      </c>
      <c r="BT501" s="161">
        <v>4.4095315184438299E-3</v>
      </c>
    </row>
    <row r="502" spans="1:72" hidden="1">
      <c r="A502" s="99" t="s">
        <v>750</v>
      </c>
      <c r="B502" s="99" t="s">
        <v>750</v>
      </c>
      <c r="C502" s="98" t="s">
        <v>774</v>
      </c>
      <c r="D502" s="100" t="s">
        <v>775</v>
      </c>
      <c r="E502" s="98" t="s">
        <v>227</v>
      </c>
      <c r="F502" s="98" t="s">
        <v>338</v>
      </c>
      <c r="G502" s="161">
        <v>0</v>
      </c>
      <c r="H502" s="161">
        <v>8.88560559839985E-3</v>
      </c>
      <c r="I502" s="161">
        <v>0</v>
      </c>
      <c r="J502" s="161">
        <v>1.5925564628030499E-2</v>
      </c>
      <c r="K502" s="161">
        <v>8.9397454056196701E-2</v>
      </c>
      <c r="L502" s="161">
        <v>4.9596921506900298E-3</v>
      </c>
      <c r="M502" s="161">
        <v>1.7310385664034301E-2</v>
      </c>
      <c r="N502" s="161">
        <v>0</v>
      </c>
      <c r="O502" s="161">
        <v>1.11022302462516E-16</v>
      </c>
      <c r="P502" s="161">
        <v>0</v>
      </c>
      <c r="Q502" s="161">
        <v>1.50479104420245E-2</v>
      </c>
      <c r="R502" s="161">
        <v>0</v>
      </c>
      <c r="S502" s="161">
        <v>3.76830326213091E-2</v>
      </c>
      <c r="T502" s="161">
        <v>0</v>
      </c>
      <c r="U502" s="161">
        <v>5.5732721032165904E-3</v>
      </c>
      <c r="V502" s="161">
        <v>0</v>
      </c>
      <c r="W502" s="161">
        <v>4.6811364176145402E-4</v>
      </c>
      <c r="X502" s="161">
        <v>5.0794724247468E-3</v>
      </c>
      <c r="Y502" s="161">
        <v>1.1067104034692E-2</v>
      </c>
      <c r="Z502" s="161">
        <v>0</v>
      </c>
      <c r="AA502" s="161">
        <v>0</v>
      </c>
      <c r="AB502" s="161">
        <v>0</v>
      </c>
      <c r="AC502" s="161">
        <v>0</v>
      </c>
      <c r="AD502" s="161">
        <v>1.41553648987296E-2</v>
      </c>
      <c r="AE502" s="161">
        <v>0</v>
      </c>
      <c r="AF502" s="161">
        <v>0</v>
      </c>
      <c r="AG502" s="161">
        <v>8.9200381871567896E-2</v>
      </c>
      <c r="AH502" s="161">
        <v>0</v>
      </c>
      <c r="AI502" s="161">
        <v>0</v>
      </c>
      <c r="AJ502" s="161">
        <v>6.9492278321757802E-3</v>
      </c>
      <c r="AK502" s="161">
        <v>2.41528904117166E-3</v>
      </c>
      <c r="AL502" s="161">
        <v>0</v>
      </c>
      <c r="AM502" s="161">
        <v>0</v>
      </c>
      <c r="AN502" s="161">
        <v>0</v>
      </c>
      <c r="AO502" s="161">
        <v>9.2545733718156706E-3</v>
      </c>
      <c r="AP502" s="161">
        <v>3.52851196554622E-3</v>
      </c>
      <c r="AQ502" s="161">
        <v>0</v>
      </c>
      <c r="AR502" s="161">
        <v>0</v>
      </c>
      <c r="AS502" s="161">
        <v>9.8829390479600009E-3</v>
      </c>
      <c r="AT502" s="161">
        <v>1.16269478409315E-5</v>
      </c>
      <c r="AU502" s="161">
        <v>6.1944341436724802E-2</v>
      </c>
      <c r="AV502" s="161">
        <v>6.2549210081309899E-3</v>
      </c>
      <c r="AW502" s="161">
        <v>0</v>
      </c>
      <c r="AX502" s="161">
        <v>5.5212723578383204E-3</v>
      </c>
      <c r="AY502" s="161">
        <v>0</v>
      </c>
      <c r="AZ502" s="161">
        <v>1.11022302462516E-16</v>
      </c>
      <c r="BA502" s="161">
        <v>2.57523323517734E-3</v>
      </c>
      <c r="BB502" s="161">
        <v>1.19487558525509E-2</v>
      </c>
      <c r="BC502" s="161">
        <v>0</v>
      </c>
      <c r="BD502" s="161">
        <v>3.0013984075033199E-2</v>
      </c>
      <c r="BE502" s="161">
        <v>0</v>
      </c>
      <c r="BF502" s="161">
        <v>9.5394736752785793E-3</v>
      </c>
      <c r="BG502" s="161">
        <v>2.86499546828719E-2</v>
      </c>
      <c r="BH502" s="161">
        <v>1.11022302462516E-16</v>
      </c>
      <c r="BI502" s="161">
        <v>0</v>
      </c>
      <c r="BJ502" s="161">
        <v>0</v>
      </c>
      <c r="BK502" s="161">
        <v>3.26713849559346E-2</v>
      </c>
      <c r="BL502" s="161">
        <v>0</v>
      </c>
      <c r="BM502" s="161">
        <v>1.64981498518341E-3</v>
      </c>
      <c r="BN502" s="161">
        <v>1.7571515342712101E-2</v>
      </c>
      <c r="BO502" s="161">
        <v>3.83761096605671E-2</v>
      </c>
      <c r="BP502" s="161">
        <v>1.8825670853498899E-2</v>
      </c>
      <c r="BQ502" s="161">
        <v>0</v>
      </c>
      <c r="BR502" s="161">
        <v>4.2144799137041099E-3</v>
      </c>
      <c r="BS502" s="161">
        <v>0</v>
      </c>
      <c r="BT502" s="161">
        <v>9.7798089329550995E-3</v>
      </c>
    </row>
    <row r="503" spans="1:72" hidden="1">
      <c r="A503" s="99" t="s">
        <v>750</v>
      </c>
      <c r="B503" s="99" t="s">
        <v>750</v>
      </c>
      <c r="C503" s="98" t="s">
        <v>833</v>
      </c>
      <c r="D503" s="100" t="s">
        <v>834</v>
      </c>
      <c r="E503" s="98" t="s">
        <v>835</v>
      </c>
      <c r="F503" s="98" t="s">
        <v>836</v>
      </c>
      <c r="G503" s="161" t="s">
        <v>216</v>
      </c>
      <c r="H503" s="161">
        <v>0.11861159316993899</v>
      </c>
      <c r="I503" s="161">
        <v>5.8999481956913701E-2</v>
      </c>
      <c r="J503" s="161">
        <v>3.8873488707479302E-2</v>
      </c>
      <c r="K503" s="161">
        <v>0.10549881252833999</v>
      </c>
      <c r="L503" s="161">
        <v>0.130047931825931</v>
      </c>
      <c r="M503" s="161">
        <v>0.25463988280215799</v>
      </c>
      <c r="N503" s="161">
        <v>0.33773216032949299</v>
      </c>
      <c r="O503" s="161">
        <v>3.94165746838522E-2</v>
      </c>
      <c r="P503" s="161">
        <v>0.23048106066721599</v>
      </c>
      <c r="Q503" s="161">
        <v>0.15217417801816499</v>
      </c>
      <c r="R503" s="161">
        <v>2.0111542058686899E-2</v>
      </c>
      <c r="S503" s="161">
        <v>0.20439291659446099</v>
      </c>
      <c r="T503" s="161">
        <v>0.188493397155821</v>
      </c>
      <c r="U503" s="161">
        <v>0.16864962669846401</v>
      </c>
      <c r="V503" s="161">
        <v>0.107377425200381</v>
      </c>
      <c r="W503" s="161">
        <v>0.18989206492511701</v>
      </c>
      <c r="X503" s="161">
        <v>0.118037240852974</v>
      </c>
      <c r="Y503" s="161">
        <v>0.45641223943711401</v>
      </c>
      <c r="Z503" s="161">
        <v>0.16620172409891601</v>
      </c>
      <c r="AA503" s="161">
        <v>0.15009251773221499</v>
      </c>
      <c r="AB503" s="161">
        <v>0.26270110138765901</v>
      </c>
      <c r="AC503" s="161">
        <v>0.41287666832265701</v>
      </c>
      <c r="AD503" s="161">
        <v>0.203356217576113</v>
      </c>
      <c r="AE503" s="161">
        <v>0.12739522995703501</v>
      </c>
      <c r="AF503" s="161">
        <v>6.6222552012573099E-2</v>
      </c>
      <c r="AG503" s="161">
        <v>0.122566015044575</v>
      </c>
      <c r="AH503" s="161">
        <v>0.12373204306343601</v>
      </c>
      <c r="AI503" s="161">
        <v>0.30692370698940102</v>
      </c>
      <c r="AJ503" s="161">
        <v>0.20978465711201399</v>
      </c>
      <c r="AK503" s="161">
        <v>0.38330006143251499</v>
      </c>
      <c r="AL503" s="161">
        <v>0.22408623921791901</v>
      </c>
      <c r="AM503" s="161">
        <v>0.12980859877189599</v>
      </c>
      <c r="AN503" s="161">
        <v>0.40272150462231399</v>
      </c>
      <c r="AO503" s="161">
        <v>0.10636170409090701</v>
      </c>
      <c r="AP503" s="161">
        <v>0.29655368419580103</v>
      </c>
      <c r="AQ503" s="161" t="s">
        <v>216</v>
      </c>
      <c r="AR503" s="161">
        <v>0.112243700656804</v>
      </c>
      <c r="AS503" s="161">
        <v>0.30417743980747602</v>
      </c>
      <c r="AT503" s="161">
        <v>2.6948785303586801E-2</v>
      </c>
      <c r="AU503" s="161">
        <v>3.5115260613123499E-2</v>
      </c>
      <c r="AV503" s="161">
        <v>0.221555838901178</v>
      </c>
      <c r="AW503" s="161">
        <v>9.9771118511826101E-2</v>
      </c>
      <c r="AX503" s="161">
        <v>0.51135535295856105</v>
      </c>
      <c r="AY503" s="161">
        <v>0.21248234945918301</v>
      </c>
      <c r="AZ503" s="161">
        <v>3.6106610593725698E-2</v>
      </c>
      <c r="BA503" s="161">
        <v>0.188980264626912</v>
      </c>
      <c r="BB503" s="161">
        <v>0.19996528476939099</v>
      </c>
      <c r="BC503" s="161">
        <v>0.10337179068665101</v>
      </c>
      <c r="BD503" s="161">
        <v>1.6621577599569701E-2</v>
      </c>
      <c r="BE503" s="161">
        <v>3.6812350510586497E-2</v>
      </c>
      <c r="BF503" s="161">
        <v>5.9363946303743899E-2</v>
      </c>
      <c r="BG503" s="161">
        <v>0.38420971717588798</v>
      </c>
      <c r="BH503" s="161">
        <v>0.102789187159894</v>
      </c>
      <c r="BI503" s="161">
        <v>0.197739727625972</v>
      </c>
      <c r="BJ503" s="161">
        <v>0.12294240278342999</v>
      </c>
      <c r="BK503" s="161">
        <v>5.1485555031013798E-2</v>
      </c>
      <c r="BL503" s="161">
        <v>0.32701898250892403</v>
      </c>
      <c r="BM503" s="161">
        <v>5.3685761804899201E-2</v>
      </c>
      <c r="BN503" s="161">
        <v>0.177668779892937</v>
      </c>
      <c r="BO503" s="161">
        <v>0.11919058491100901</v>
      </c>
      <c r="BP503" s="161">
        <v>0.20158320990777301</v>
      </c>
      <c r="BQ503" s="161">
        <v>0.18651082202479899</v>
      </c>
      <c r="BR503" s="161">
        <v>0.192248909151324</v>
      </c>
      <c r="BS503" s="161">
        <v>0.142437569434641</v>
      </c>
      <c r="BT503" s="161">
        <v>0.11392196395449899</v>
      </c>
    </row>
    <row r="504" spans="1:72" hidden="1">
      <c r="A504" s="99" t="s">
        <v>750</v>
      </c>
      <c r="B504" s="99" t="s">
        <v>750</v>
      </c>
      <c r="C504" s="98" t="s">
        <v>833</v>
      </c>
      <c r="D504" s="100" t="s">
        <v>834</v>
      </c>
      <c r="E504" s="98" t="s">
        <v>225</v>
      </c>
      <c r="F504" s="98" t="s">
        <v>362</v>
      </c>
      <c r="G504" s="161">
        <v>1.49649183033712E-2</v>
      </c>
      <c r="H504" s="161">
        <v>0.120622559495669</v>
      </c>
      <c r="I504" s="161">
        <v>7.6080680945457401E-3</v>
      </c>
      <c r="J504" s="161">
        <v>3.18295154108552E-2</v>
      </c>
      <c r="K504" s="161">
        <v>8.9397454056196701E-2</v>
      </c>
      <c r="L504" s="161">
        <v>6.1878877574689597E-4</v>
      </c>
      <c r="M504" s="161">
        <v>6.1731388398282801E-2</v>
      </c>
      <c r="N504" s="161">
        <v>0.102394916917426</v>
      </c>
      <c r="O504" s="161">
        <v>7.0759741512998006E-2</v>
      </c>
      <c r="P504" s="161">
        <v>8.4978547447227808E-3</v>
      </c>
      <c r="Q504" s="161">
        <v>2.0732039124227299E-2</v>
      </c>
      <c r="R504" s="161">
        <v>2.6280982740724199E-2</v>
      </c>
      <c r="S504" s="161">
        <v>4.93425384168781E-2</v>
      </c>
      <c r="T504" s="161">
        <v>2.2243913463968399E-2</v>
      </c>
      <c r="U504" s="161" t="s">
        <v>216</v>
      </c>
      <c r="V504" s="161">
        <v>7.3635540655528603E-4</v>
      </c>
      <c r="W504" s="161">
        <v>2.20806084380922E-2</v>
      </c>
      <c r="X504" s="161">
        <v>4.8202090863493398E-2</v>
      </c>
      <c r="Y504" s="161">
        <v>1.6386393772178601E-2</v>
      </c>
      <c r="Z504" s="161" t="s">
        <v>216</v>
      </c>
      <c r="AA504" s="161">
        <v>8.4095191584067606E-3</v>
      </c>
      <c r="AB504" s="161">
        <v>3.0827218840413999E-2</v>
      </c>
      <c r="AC504" s="161">
        <v>0.106882997069775</v>
      </c>
      <c r="AD504" s="161">
        <v>1.77346006740529E-3</v>
      </c>
      <c r="AE504" s="161">
        <v>6.8452509826160704E-2</v>
      </c>
      <c r="AF504" s="161">
        <v>1.45452526870704E-2</v>
      </c>
      <c r="AG504" s="161">
        <v>3.38888638511448E-3</v>
      </c>
      <c r="AH504" s="161">
        <v>0.10704398411360901</v>
      </c>
      <c r="AI504" s="161">
        <v>2.1524924360151299E-2</v>
      </c>
      <c r="AJ504" s="161">
        <v>1.7724704600268801E-2</v>
      </c>
      <c r="AK504" s="161">
        <v>0.16245362574970601</v>
      </c>
      <c r="AL504" s="161">
        <v>3.8897481896519703E-2</v>
      </c>
      <c r="AM504" s="161">
        <v>5.3278336328505104E-3</v>
      </c>
      <c r="AN504" s="161">
        <v>8.5676404601477504E-2</v>
      </c>
      <c r="AO504" s="161">
        <v>0.106909314588626</v>
      </c>
      <c r="AP504" s="161">
        <v>1.3095398015281199E-2</v>
      </c>
      <c r="AQ504" s="161">
        <v>0.12894181348564099</v>
      </c>
      <c r="AR504" s="161" t="s">
        <v>216</v>
      </c>
      <c r="AS504" s="161">
        <v>7.0089386319108299E-2</v>
      </c>
      <c r="AT504" s="161">
        <v>8.9885789945543706E-2</v>
      </c>
      <c r="AU504" s="161">
        <v>7.9464079166107995E-2</v>
      </c>
      <c r="AV504" s="161">
        <v>5.3167767900193001E-2</v>
      </c>
      <c r="AW504" s="161" t="s">
        <v>216</v>
      </c>
      <c r="AX504" s="161">
        <v>2.6972110244895199E-3</v>
      </c>
      <c r="AY504" s="161">
        <v>0.14548477256311901</v>
      </c>
      <c r="AZ504" s="161">
        <v>1.7565854620165699E-2</v>
      </c>
      <c r="BA504" s="161">
        <v>2.57523323517734E-3</v>
      </c>
      <c r="BB504" s="161">
        <v>7.5813568047817803E-2</v>
      </c>
      <c r="BC504" s="161">
        <v>7.04739319494843E-2</v>
      </c>
      <c r="BD504" s="161" t="s">
        <v>216</v>
      </c>
      <c r="BE504" s="161">
        <v>6.0611002402693598E-3</v>
      </c>
      <c r="BF504" s="161">
        <v>1.3345864671309399E-2</v>
      </c>
      <c r="BG504" s="161">
        <v>1.4038328018694099E-2</v>
      </c>
      <c r="BH504" s="161">
        <v>4.7580155694386797E-2</v>
      </c>
      <c r="BI504" s="161">
        <v>5.7677857682125104E-4</v>
      </c>
      <c r="BJ504" s="161">
        <v>7.6765803817454804E-3</v>
      </c>
      <c r="BK504" s="161">
        <v>1.8322380980064001E-2</v>
      </c>
      <c r="BL504" s="161">
        <v>0.100839691260717</v>
      </c>
      <c r="BM504" s="161">
        <v>5.94458036156065E-3</v>
      </c>
      <c r="BN504" s="161">
        <v>2.3560317305484101E-2</v>
      </c>
      <c r="BO504" s="161">
        <v>9.8154955934547598E-3</v>
      </c>
      <c r="BP504" s="161">
        <v>8.0085622309167395E-2</v>
      </c>
      <c r="BQ504" s="161">
        <v>2.9099452262990801E-2</v>
      </c>
      <c r="BR504" s="161">
        <v>3.2885146764743502E-2</v>
      </c>
      <c r="BS504" s="161">
        <v>3.2700696055070998E-2</v>
      </c>
      <c r="BT504" s="161">
        <v>2.0191252604383599E-2</v>
      </c>
    </row>
    <row r="505" spans="1:72" hidden="1">
      <c r="A505" s="99" t="s">
        <v>750</v>
      </c>
      <c r="B505" s="99" t="s">
        <v>750</v>
      </c>
      <c r="C505" s="98" t="s">
        <v>833</v>
      </c>
      <c r="D505" s="100" t="s">
        <v>834</v>
      </c>
      <c r="E505" s="98" t="s">
        <v>837</v>
      </c>
      <c r="F505" s="98" t="s">
        <v>838</v>
      </c>
      <c r="G505" s="161">
        <v>8.5907317084757406E-2</v>
      </c>
      <c r="H505" s="161" t="s">
        <v>216</v>
      </c>
      <c r="I505" s="161">
        <v>7.4724229733141898E-2</v>
      </c>
      <c r="J505" s="161">
        <v>0.109201063121161</v>
      </c>
      <c r="K505" s="161" t="s">
        <v>216</v>
      </c>
      <c r="L505" s="161" t="s">
        <v>216</v>
      </c>
      <c r="M505" s="161">
        <v>0.264365854259831</v>
      </c>
      <c r="N505" s="161">
        <v>5.8243727590409501E-2</v>
      </c>
      <c r="O505" s="161">
        <v>2.2018113938323202E-3</v>
      </c>
      <c r="P505" s="161" t="s">
        <v>216</v>
      </c>
      <c r="Q505" s="161">
        <v>2.1935157187988998E-3</v>
      </c>
      <c r="R505" s="161">
        <v>4.4707921559685497E-2</v>
      </c>
      <c r="S505" s="161">
        <v>5.6634291180434103E-3</v>
      </c>
      <c r="T505" s="161">
        <v>1.0565712772582499E-2</v>
      </c>
      <c r="U505" s="161">
        <v>1.36845394694782E-2</v>
      </c>
      <c r="V505" s="161" t="s">
        <v>216</v>
      </c>
      <c r="W505" s="161">
        <v>8.3600463824716503E-2</v>
      </c>
      <c r="X505" s="161" t="s">
        <v>216</v>
      </c>
      <c r="Y505" s="161">
        <v>1.2534499575024401E-2</v>
      </c>
      <c r="Z505" s="161">
        <v>3.1828429911092998E-2</v>
      </c>
      <c r="AA505" s="161" t="s">
        <v>216</v>
      </c>
      <c r="AB505" s="161">
        <v>1.4664446727280501E-2</v>
      </c>
      <c r="AC505" s="161">
        <v>2.3328547996944799E-2</v>
      </c>
      <c r="AD505" s="161">
        <v>0.110736109398247</v>
      </c>
      <c r="AE505" s="161" t="s">
        <v>216</v>
      </c>
      <c r="AF505" s="161">
        <v>9.8625743515131203E-2</v>
      </c>
      <c r="AG505" s="161">
        <v>0.12685820423261299</v>
      </c>
      <c r="AH505" s="161">
        <v>0.14784453375512599</v>
      </c>
      <c r="AI505" s="161">
        <v>5.55773354375802E-3</v>
      </c>
      <c r="AJ505" s="161">
        <v>6.1627265699119402E-2</v>
      </c>
      <c r="AK505" s="161">
        <v>1.11440091689308E-2</v>
      </c>
      <c r="AL505" s="161">
        <v>4.8905772744632502E-2</v>
      </c>
      <c r="AM505" s="161">
        <v>1.46324944162967E-2</v>
      </c>
      <c r="AN505" s="161">
        <v>5.8541473282623102E-3</v>
      </c>
      <c r="AO505" s="161">
        <v>3.6602504630718902E-2</v>
      </c>
      <c r="AP505" s="161" t="s">
        <v>216</v>
      </c>
      <c r="AQ505" s="161">
        <v>3.0819036205517E-2</v>
      </c>
      <c r="AR505" s="161" t="s">
        <v>216</v>
      </c>
      <c r="AS505" s="161">
        <v>2.6636673168369401E-2</v>
      </c>
      <c r="AT505" s="161" t="s">
        <v>216</v>
      </c>
      <c r="AU505" s="161">
        <v>0.12792940282257401</v>
      </c>
      <c r="AV505" s="161" t="s">
        <v>216</v>
      </c>
      <c r="AW505" s="161" t="s">
        <v>216</v>
      </c>
      <c r="AX505" s="161" t="s">
        <v>216</v>
      </c>
      <c r="AY505" s="161" t="s">
        <v>216</v>
      </c>
      <c r="AZ505" s="161">
        <v>6.6321250680746804E-2</v>
      </c>
      <c r="BA505" s="161">
        <v>5.7264958324099603E-3</v>
      </c>
      <c r="BB505" s="161" t="s">
        <v>216</v>
      </c>
      <c r="BC505" s="161" t="s">
        <v>216</v>
      </c>
      <c r="BD505" s="161" t="s">
        <v>216</v>
      </c>
      <c r="BE505" s="161">
        <v>0.15759947814790001</v>
      </c>
      <c r="BF505" s="161">
        <v>0.125885006043638</v>
      </c>
      <c r="BG505" s="161">
        <v>2.0570466161288301E-2</v>
      </c>
      <c r="BH505" s="161">
        <v>2.70378983125899E-2</v>
      </c>
      <c r="BI505" s="161">
        <v>3.9707240399237301E-2</v>
      </c>
      <c r="BJ505" s="161" t="s">
        <v>216</v>
      </c>
      <c r="BK505" s="161">
        <v>0.204498222518989</v>
      </c>
      <c r="BL505" s="161" t="s">
        <v>216</v>
      </c>
      <c r="BM505" s="161">
        <v>7.3514533233237006E-2</v>
      </c>
      <c r="BN505" s="161" t="s">
        <v>216</v>
      </c>
      <c r="BO505" s="161" t="s">
        <v>216</v>
      </c>
      <c r="BP505" s="161">
        <v>4.8185485005658397E-2</v>
      </c>
      <c r="BQ505" s="161">
        <v>8.6843802465401895E-3</v>
      </c>
      <c r="BR505" s="161" t="s">
        <v>216</v>
      </c>
      <c r="BS505" s="161" t="s">
        <v>216</v>
      </c>
      <c r="BT505" s="161">
        <v>8.8674802852490103E-2</v>
      </c>
    </row>
    <row r="506" spans="1:72" hidden="1">
      <c r="A506" s="99" t="s">
        <v>750</v>
      </c>
      <c r="B506" s="99" t="s">
        <v>750</v>
      </c>
      <c r="C506" s="98" t="s">
        <v>833</v>
      </c>
      <c r="D506" s="100" t="s">
        <v>834</v>
      </c>
      <c r="E506" s="98" t="s">
        <v>839</v>
      </c>
      <c r="F506" s="98" t="s">
        <v>840</v>
      </c>
      <c r="G506" s="161">
        <v>5.0048554343843497E-2</v>
      </c>
      <c r="H506" s="161">
        <v>0.112971968917759</v>
      </c>
      <c r="I506" s="161">
        <v>0.108309828608083</v>
      </c>
      <c r="J506" s="161">
        <v>0.110906355764308</v>
      </c>
      <c r="K506" s="161">
        <v>5.3145800619309E-2</v>
      </c>
      <c r="L506" s="161">
        <v>0.39523199124126801</v>
      </c>
      <c r="M506" s="161">
        <v>0.120627677054159</v>
      </c>
      <c r="N506" s="161">
        <v>0.14462598331500001</v>
      </c>
      <c r="O506" s="161">
        <v>0.22301713783052601</v>
      </c>
      <c r="P506" s="161">
        <v>0.20780302688945301</v>
      </c>
      <c r="Q506" s="161">
        <v>6.27463561409283E-2</v>
      </c>
      <c r="R506" s="161">
        <v>2.8828373342178599E-2</v>
      </c>
      <c r="S506" s="161">
        <v>0.21774921159746599</v>
      </c>
      <c r="T506" s="161">
        <v>3.2047835033215101E-2</v>
      </c>
      <c r="U506" s="161">
        <v>7.6372132309660806E-2</v>
      </c>
      <c r="V506" s="161">
        <v>0.18064265574244101</v>
      </c>
      <c r="W506" s="161">
        <v>0.32743500977100998</v>
      </c>
      <c r="X506" s="161">
        <v>0.16769834300341999</v>
      </c>
      <c r="Y506" s="161">
        <v>0.17697389638996799</v>
      </c>
      <c r="Z506" s="161">
        <v>0.27915287134173</v>
      </c>
      <c r="AA506" s="161">
        <v>8.4095191584067606E-3</v>
      </c>
      <c r="AB506" s="161">
        <v>2.75998975367205E-2</v>
      </c>
      <c r="AC506" s="161">
        <v>0.224141669564416</v>
      </c>
      <c r="AD506" s="161">
        <v>7.27553601085007E-2</v>
      </c>
      <c r="AE506" s="161">
        <v>0.30012100956020499</v>
      </c>
      <c r="AF506" s="161">
        <v>0.156052036305838</v>
      </c>
      <c r="AG506" s="161">
        <v>5.8720930665742799E-2</v>
      </c>
      <c r="AH506" s="161">
        <v>0.282243979837423</v>
      </c>
      <c r="AI506" s="161">
        <v>0.29218763168344802</v>
      </c>
      <c r="AJ506" s="161">
        <v>0.17591733196971801</v>
      </c>
      <c r="AK506" s="161">
        <v>5.65537883813792E-2</v>
      </c>
      <c r="AL506" s="161">
        <v>0.25240503696795802</v>
      </c>
      <c r="AM506" s="161">
        <v>5.3278336328505104E-3</v>
      </c>
      <c r="AN506" s="161">
        <v>0.31846312448373698</v>
      </c>
      <c r="AO506" s="161">
        <v>5.7643520036796098E-2</v>
      </c>
      <c r="AP506" s="161">
        <v>0.428037940061685</v>
      </c>
      <c r="AQ506" s="161">
        <v>0.19762903402020399</v>
      </c>
      <c r="AR506" s="161">
        <v>7.3516112354933497E-3</v>
      </c>
      <c r="AS506" s="161">
        <v>7.2625445002370601E-2</v>
      </c>
      <c r="AT506" s="161">
        <v>0.30434595137023002</v>
      </c>
      <c r="AU506" s="161">
        <v>0.14855331612487899</v>
      </c>
      <c r="AV506" s="161">
        <v>0.106841784485204</v>
      </c>
      <c r="AW506" s="161" t="s">
        <v>216</v>
      </c>
      <c r="AX506" s="161">
        <v>0.19802106908889899</v>
      </c>
      <c r="AY506" s="161">
        <v>0.37032200173528801</v>
      </c>
      <c r="AZ506" s="161">
        <v>0.179826371490273</v>
      </c>
      <c r="BA506" s="161">
        <v>0.260911239368668</v>
      </c>
      <c r="BB506" s="161">
        <v>0.26073732255665599</v>
      </c>
      <c r="BC506" s="161">
        <v>3.36266151147653E-2</v>
      </c>
      <c r="BD506" s="161">
        <v>0.30553492562583301</v>
      </c>
      <c r="BE506" s="161">
        <v>8.52522287436248E-2</v>
      </c>
      <c r="BF506" s="161">
        <v>0.225452214350195</v>
      </c>
      <c r="BG506" s="161">
        <v>0.12899849085891399</v>
      </c>
      <c r="BH506" s="161">
        <v>0.36589591028868201</v>
      </c>
      <c r="BI506" s="161">
        <v>0.16225249365380501</v>
      </c>
      <c r="BJ506" s="161" t="s">
        <v>216</v>
      </c>
      <c r="BK506" s="161">
        <v>7.5986360180663598E-2</v>
      </c>
      <c r="BL506" s="161">
        <v>0.21287963648195801</v>
      </c>
      <c r="BM506" s="161">
        <v>0.12673301867075201</v>
      </c>
      <c r="BN506" s="161">
        <v>0.32809274203472499</v>
      </c>
      <c r="BO506" s="161">
        <v>0.25288307826616102</v>
      </c>
      <c r="BP506" s="161">
        <v>0.36289245383962399</v>
      </c>
      <c r="BQ506" s="161">
        <v>5.4758578524694498E-2</v>
      </c>
      <c r="BR506" s="161">
        <v>0.26810261469138003</v>
      </c>
      <c r="BS506" s="161">
        <v>6.69884932946542E-2</v>
      </c>
      <c r="BT506" s="161">
        <v>0.217273439399813</v>
      </c>
    </row>
    <row r="507" spans="1:72" hidden="1">
      <c r="A507" s="99" t="s">
        <v>750</v>
      </c>
      <c r="B507" s="99" t="s">
        <v>750</v>
      </c>
      <c r="C507" s="98" t="s">
        <v>833</v>
      </c>
      <c r="D507" s="100" t="s">
        <v>834</v>
      </c>
      <c r="E507" s="98" t="s">
        <v>841</v>
      </c>
      <c r="F507" s="98" t="s">
        <v>842</v>
      </c>
      <c r="G507" s="161" t="s">
        <v>216</v>
      </c>
      <c r="H507" s="161" t="s">
        <v>216</v>
      </c>
      <c r="I507" s="161" t="s">
        <v>216</v>
      </c>
      <c r="J507" s="161" t="s">
        <v>216</v>
      </c>
      <c r="K507" s="161" t="s">
        <v>216</v>
      </c>
      <c r="L507" s="161" t="s">
        <v>216</v>
      </c>
      <c r="M507" s="161" t="s">
        <v>216</v>
      </c>
      <c r="N507" s="161" t="s">
        <v>216</v>
      </c>
      <c r="O507" s="161" t="s">
        <v>216</v>
      </c>
      <c r="P507" s="161" t="s">
        <v>216</v>
      </c>
      <c r="Q507" s="161">
        <v>1.73464214054233E-2</v>
      </c>
      <c r="R507" s="161" t="s">
        <v>216</v>
      </c>
      <c r="S507" s="161" t="s">
        <v>216</v>
      </c>
      <c r="T507" s="161" t="s">
        <v>216</v>
      </c>
      <c r="U507" s="161" t="s">
        <v>216</v>
      </c>
      <c r="V507" s="161" t="s">
        <v>216</v>
      </c>
      <c r="W507" s="161" t="s">
        <v>216</v>
      </c>
      <c r="X507" s="161" t="s">
        <v>216</v>
      </c>
      <c r="Y507" s="161" t="s">
        <v>216</v>
      </c>
      <c r="Z507" s="161" t="s">
        <v>216</v>
      </c>
      <c r="AA507" s="161" t="s">
        <v>216</v>
      </c>
      <c r="AB507" s="161" t="s">
        <v>216</v>
      </c>
      <c r="AC507" s="161" t="s">
        <v>216</v>
      </c>
      <c r="AD507" s="161" t="s">
        <v>216</v>
      </c>
      <c r="AE507" s="161" t="s">
        <v>216</v>
      </c>
      <c r="AF507" s="161" t="s">
        <v>216</v>
      </c>
      <c r="AG507" s="161" t="s">
        <v>216</v>
      </c>
      <c r="AH507" s="161" t="s">
        <v>216</v>
      </c>
      <c r="AI507" s="161" t="s">
        <v>216</v>
      </c>
      <c r="AJ507" s="161">
        <v>2.3928321471247799E-3</v>
      </c>
      <c r="AK507" s="161" t="s">
        <v>216</v>
      </c>
      <c r="AL507" s="161" t="s">
        <v>216</v>
      </c>
      <c r="AM507" s="161" t="s">
        <v>216</v>
      </c>
      <c r="AN507" s="161" t="s">
        <v>216</v>
      </c>
      <c r="AO507" s="161" t="s">
        <v>216</v>
      </c>
      <c r="AP507" s="161" t="s">
        <v>216</v>
      </c>
      <c r="AQ507" s="161" t="s">
        <v>216</v>
      </c>
      <c r="AR507" s="161" t="s">
        <v>216</v>
      </c>
      <c r="AS507" s="161" t="s">
        <v>216</v>
      </c>
      <c r="AT507" s="161" t="s">
        <v>216</v>
      </c>
      <c r="AU507" s="161" t="s">
        <v>216</v>
      </c>
      <c r="AV507" s="161" t="s">
        <v>216</v>
      </c>
      <c r="AW507" s="161" t="s">
        <v>216</v>
      </c>
      <c r="AX507" s="161" t="s">
        <v>216</v>
      </c>
      <c r="AY507" s="161" t="s">
        <v>216</v>
      </c>
      <c r="AZ507" s="161" t="s">
        <v>216</v>
      </c>
      <c r="BA507" s="161" t="s">
        <v>216</v>
      </c>
      <c r="BB507" s="161" t="s">
        <v>216</v>
      </c>
      <c r="BC507" s="161">
        <v>2.89284961750602E-2</v>
      </c>
      <c r="BD507" s="161" t="s">
        <v>216</v>
      </c>
      <c r="BE507" s="161" t="s">
        <v>216</v>
      </c>
      <c r="BF507" s="161" t="s">
        <v>216</v>
      </c>
      <c r="BG507" s="161">
        <v>1.5342321441444E-2</v>
      </c>
      <c r="BH507" s="161" t="s">
        <v>216</v>
      </c>
      <c r="BI507" s="161" t="s">
        <v>216</v>
      </c>
      <c r="BJ507" s="161" t="s">
        <v>216</v>
      </c>
      <c r="BK507" s="161" t="s">
        <v>216</v>
      </c>
      <c r="BL507" s="161" t="s">
        <v>216</v>
      </c>
      <c r="BM507" s="161" t="s">
        <v>216</v>
      </c>
      <c r="BN507" s="161" t="s">
        <v>216</v>
      </c>
      <c r="BO507" s="161" t="s">
        <v>216</v>
      </c>
      <c r="BP507" s="161" t="s">
        <v>216</v>
      </c>
      <c r="BQ507" s="161" t="s">
        <v>216</v>
      </c>
      <c r="BR507" s="161" t="s">
        <v>216</v>
      </c>
      <c r="BS507" s="161">
        <v>9.5548183476420797E-3</v>
      </c>
      <c r="BT507" s="161" t="s">
        <v>216</v>
      </c>
    </row>
    <row r="508" spans="1:72" hidden="1">
      <c r="A508" s="99" t="s">
        <v>750</v>
      </c>
      <c r="B508" s="99" t="s">
        <v>750</v>
      </c>
      <c r="C508" s="98" t="s">
        <v>833</v>
      </c>
      <c r="D508" s="100" t="s">
        <v>834</v>
      </c>
      <c r="E508" s="98" t="s">
        <v>843</v>
      </c>
      <c r="F508" s="98" t="s">
        <v>844</v>
      </c>
      <c r="G508" s="161">
        <v>9.7014324368332808E-3</v>
      </c>
      <c r="H508" s="161">
        <v>2.27433998673067E-2</v>
      </c>
      <c r="I508" s="161" t="s">
        <v>216</v>
      </c>
      <c r="J508" s="161" t="s">
        <v>216</v>
      </c>
      <c r="K508" s="161">
        <v>4.0802368925820599E-2</v>
      </c>
      <c r="L508" s="161">
        <v>2.0426938878018899E-2</v>
      </c>
      <c r="M508" s="161">
        <v>1.6382183974647298E-2</v>
      </c>
      <c r="N508" s="161">
        <v>7.1684587731351097E-3</v>
      </c>
      <c r="O508" s="161">
        <v>0.29265860371110503</v>
      </c>
      <c r="P508" s="161" t="s">
        <v>216</v>
      </c>
      <c r="Q508" s="161" t="s">
        <v>216</v>
      </c>
      <c r="R508" s="161" t="s">
        <v>216</v>
      </c>
      <c r="S508" s="161">
        <v>1.8290696342525701E-2</v>
      </c>
      <c r="T508" s="161" t="s">
        <v>216</v>
      </c>
      <c r="U508" s="161" t="s">
        <v>216</v>
      </c>
      <c r="V508" s="161" t="s">
        <v>216</v>
      </c>
      <c r="W508" s="161">
        <v>4.2788682001773201E-2</v>
      </c>
      <c r="X508" s="161" t="s">
        <v>216</v>
      </c>
      <c r="Y508" s="161">
        <v>2.5455520638619802E-2</v>
      </c>
      <c r="Z508" s="161">
        <v>4.3115007653376398E-2</v>
      </c>
      <c r="AA508" s="161" t="s">
        <v>216</v>
      </c>
      <c r="AB508" s="161" t="s">
        <v>216</v>
      </c>
      <c r="AC508" s="161">
        <v>5.0471486846969803E-2</v>
      </c>
      <c r="AD508" s="161">
        <v>1.16836577616263E-2</v>
      </c>
      <c r="AE508" s="161" t="s">
        <v>216</v>
      </c>
      <c r="AF508" s="161" t="s">
        <v>216</v>
      </c>
      <c r="AG508" s="161">
        <v>4.0501020807461397E-3</v>
      </c>
      <c r="AH508" s="161">
        <v>5.6652163359773799E-2</v>
      </c>
      <c r="AI508" s="161" t="s">
        <v>216</v>
      </c>
      <c r="AJ508" s="161">
        <v>1.9918220612228199E-2</v>
      </c>
      <c r="AK508" s="161" t="s">
        <v>216</v>
      </c>
      <c r="AL508" s="161" t="s">
        <v>216</v>
      </c>
      <c r="AM508" s="161" t="s">
        <v>216</v>
      </c>
      <c r="AN508" s="161">
        <v>4.9375993592083403E-2</v>
      </c>
      <c r="AO508" s="161" t="s">
        <v>216</v>
      </c>
      <c r="AP508" s="161">
        <v>4.5235692946420103E-2</v>
      </c>
      <c r="AQ508" s="161">
        <v>1.2780321103278701E-2</v>
      </c>
      <c r="AR508" s="161">
        <v>1.01865043526819E-3</v>
      </c>
      <c r="AS508" s="161" t="s">
        <v>216</v>
      </c>
      <c r="AT508" s="161">
        <v>1.04323274338499E-2</v>
      </c>
      <c r="AU508" s="161">
        <v>1.22070581903007E-2</v>
      </c>
      <c r="AV508" s="161">
        <v>3.7713278950569203E-2</v>
      </c>
      <c r="AW508" s="161">
        <v>3.6173575678146101E-2</v>
      </c>
      <c r="AX508" s="161" t="s">
        <v>216</v>
      </c>
      <c r="AY508" s="161">
        <v>4.9516506434503102E-2</v>
      </c>
      <c r="AZ508" s="161">
        <v>5.8751681863257799E-2</v>
      </c>
      <c r="BA508" s="161" t="s">
        <v>216</v>
      </c>
      <c r="BB508" s="161">
        <v>2.8824833694967199E-2</v>
      </c>
      <c r="BC508" s="161">
        <v>0.101806471536357</v>
      </c>
      <c r="BD508" s="161">
        <v>7.7955816056078297E-3</v>
      </c>
      <c r="BE508" s="161">
        <v>7.7848445315843603E-2</v>
      </c>
      <c r="BF508" s="161">
        <v>6.9396648673130307E-2</v>
      </c>
      <c r="BG508" s="161">
        <v>5.3301724143678501E-3</v>
      </c>
      <c r="BH508" s="161">
        <v>7.1753127318306603E-2</v>
      </c>
      <c r="BI508" s="161">
        <v>2.6613011425591301E-2</v>
      </c>
      <c r="BJ508" s="161" t="s">
        <v>216</v>
      </c>
      <c r="BK508" s="161" t="s">
        <v>216</v>
      </c>
      <c r="BL508" s="161" t="s">
        <v>216</v>
      </c>
      <c r="BM508" s="161">
        <v>9.1336150547407895E-3</v>
      </c>
      <c r="BN508" s="161">
        <v>9.5384566305169394E-2</v>
      </c>
      <c r="BO508" s="161">
        <v>1.32580103901133E-2</v>
      </c>
      <c r="BP508" s="161">
        <v>0.13348331659118401</v>
      </c>
      <c r="BQ508" s="161" t="s">
        <v>216</v>
      </c>
      <c r="BR508" s="161" t="s">
        <v>216</v>
      </c>
      <c r="BS508" s="161">
        <v>8.5144378322966702E-2</v>
      </c>
      <c r="BT508" s="161">
        <v>8.26731044822091E-3</v>
      </c>
    </row>
    <row r="509" spans="1:72" hidden="1">
      <c r="A509" s="99" t="s">
        <v>750</v>
      </c>
      <c r="B509" s="99" t="s">
        <v>750</v>
      </c>
      <c r="C509" s="98" t="s">
        <v>833</v>
      </c>
      <c r="D509" s="100" t="s">
        <v>834</v>
      </c>
      <c r="E509" s="98" t="s">
        <v>845</v>
      </c>
      <c r="F509" s="98" t="s">
        <v>846</v>
      </c>
      <c r="G509" s="161">
        <v>0.47234436815271202</v>
      </c>
      <c r="H509" s="161">
        <v>0.43163368371634497</v>
      </c>
      <c r="I509" s="161">
        <v>9.3354073620999702E-3</v>
      </c>
      <c r="J509" s="161">
        <v>0.42010923830192298</v>
      </c>
      <c r="K509" s="161">
        <v>0.41513425130412301</v>
      </c>
      <c r="L509" s="161">
        <v>0.133020270071466</v>
      </c>
      <c r="M509" s="161">
        <v>0.11120996075001301</v>
      </c>
      <c r="N509" s="161">
        <v>0.15663547922266899</v>
      </c>
      <c r="O509" s="161">
        <v>0.16062051197841401</v>
      </c>
      <c r="P509" s="161">
        <v>0.29754396037368702</v>
      </c>
      <c r="Q509" s="161">
        <v>0.15635786176323899</v>
      </c>
      <c r="R509" s="161">
        <v>0.68476629789406696</v>
      </c>
      <c r="S509" s="161">
        <v>0.22887751430297201</v>
      </c>
      <c r="T509" s="161">
        <v>0.161838985394366</v>
      </c>
      <c r="U509" s="161">
        <v>0.18942342339770099</v>
      </c>
      <c r="V509" s="161">
        <v>0.21062769761105599</v>
      </c>
      <c r="W509" s="161">
        <v>8.3007517890116594E-2</v>
      </c>
      <c r="X509" s="161">
        <v>0.26452474600369003</v>
      </c>
      <c r="Y509" s="161">
        <v>0.21746565467804299</v>
      </c>
      <c r="Z509" s="161">
        <v>0.160467358943049</v>
      </c>
      <c r="AA509" s="161">
        <v>0.21203495716602799</v>
      </c>
      <c r="AB509" s="161">
        <v>0.20672318436707399</v>
      </c>
      <c r="AC509" s="161">
        <v>7.4476061224299395E-2</v>
      </c>
      <c r="AD509" s="161">
        <v>0.13559020432935101</v>
      </c>
      <c r="AE509" s="161">
        <v>0.23160134986641401</v>
      </c>
      <c r="AF509" s="161">
        <v>0.51588283573886895</v>
      </c>
      <c r="AG509" s="161">
        <v>0.30426547591509201</v>
      </c>
      <c r="AH509" s="161">
        <v>0.189223011505401</v>
      </c>
      <c r="AI509" s="161">
        <v>0.185502503334432</v>
      </c>
      <c r="AJ509" s="161">
        <v>0.107958162572538</v>
      </c>
      <c r="AK509" s="161">
        <v>5.7112096831825401E-2</v>
      </c>
      <c r="AL509" s="161">
        <v>0.17107767958474199</v>
      </c>
      <c r="AM509" s="161">
        <v>8.4388237858589996E-2</v>
      </c>
      <c r="AN509" s="161">
        <v>1.37128070784005E-2</v>
      </c>
      <c r="AO509" s="161">
        <v>0.30026528917324702</v>
      </c>
      <c r="AP509" s="161" t="s">
        <v>216</v>
      </c>
      <c r="AQ509" s="161">
        <v>0.19822021058504799</v>
      </c>
      <c r="AR509" s="161">
        <v>0.81696943692188295</v>
      </c>
      <c r="AS509" s="161">
        <v>0.29819238692577199</v>
      </c>
      <c r="AT509" s="161">
        <v>0.467312556987659</v>
      </c>
      <c r="AU509" s="161">
        <v>0.231028451195009</v>
      </c>
      <c r="AV509" s="161">
        <v>0.33777756083921601</v>
      </c>
      <c r="AW509" s="161">
        <v>0.64935686759129796</v>
      </c>
      <c r="AX509" s="161">
        <v>0.16346973203946599</v>
      </c>
      <c r="AY509" s="161">
        <v>6.6206146739261798E-2</v>
      </c>
      <c r="AZ509" s="161">
        <v>0.32832053793431898</v>
      </c>
      <c r="BA509" s="161">
        <v>0.17276539528278301</v>
      </c>
      <c r="BB509" s="161">
        <v>0.29175465457597399</v>
      </c>
      <c r="BC509" s="161">
        <v>0.39943410980302402</v>
      </c>
      <c r="BD509" s="161">
        <v>0.21246066578638101</v>
      </c>
      <c r="BE509" s="161">
        <v>0.40025005436161598</v>
      </c>
      <c r="BF509" s="161">
        <v>0.33928301693013702</v>
      </c>
      <c r="BG509" s="161">
        <v>1.6473670450802998E-2</v>
      </c>
      <c r="BH509" s="161">
        <v>0.115563662953703</v>
      </c>
      <c r="BI509" s="161">
        <v>0.44507916562233701</v>
      </c>
      <c r="BJ509" s="161">
        <v>8.0220683686587593E-2</v>
      </c>
      <c r="BK509" s="161">
        <v>0.13339976220432501</v>
      </c>
      <c r="BL509" s="161" t="s">
        <v>216</v>
      </c>
      <c r="BM509" s="161">
        <v>0.62696820717651802</v>
      </c>
      <c r="BN509" s="161">
        <v>2.8854910207901999E-2</v>
      </c>
      <c r="BO509" s="161">
        <v>0.28450405534179501</v>
      </c>
      <c r="BP509" s="161">
        <v>2.87130167897467E-2</v>
      </c>
      <c r="BQ509" s="161">
        <v>0.13410622173405601</v>
      </c>
      <c r="BR509" s="161">
        <v>0.17710108722090601</v>
      </c>
      <c r="BS509" s="161">
        <v>0.38639458133249599</v>
      </c>
      <c r="BT509" s="161">
        <v>0.17763912901476001</v>
      </c>
    </row>
    <row r="510" spans="1:72" hidden="1">
      <c r="A510" s="99" t="s">
        <v>750</v>
      </c>
      <c r="B510" s="99" t="s">
        <v>750</v>
      </c>
      <c r="C510" s="98" t="s">
        <v>833</v>
      </c>
      <c r="D510" s="100" t="s">
        <v>834</v>
      </c>
      <c r="E510" s="98" t="s">
        <v>847</v>
      </c>
      <c r="F510" s="98" t="s">
        <v>848</v>
      </c>
      <c r="G510" s="161" t="s">
        <v>216</v>
      </c>
      <c r="H510" s="161">
        <v>8.88560559839985E-3</v>
      </c>
      <c r="I510" s="161" t="s">
        <v>216</v>
      </c>
      <c r="J510" s="161">
        <v>3.9357086073301899E-2</v>
      </c>
      <c r="K510" s="161" t="s">
        <v>216</v>
      </c>
      <c r="L510" s="161" t="s">
        <v>216</v>
      </c>
      <c r="M510" s="161">
        <v>4.21938824453192E-3</v>
      </c>
      <c r="N510" s="161" t="s">
        <v>216</v>
      </c>
      <c r="O510" s="161">
        <v>1.3898612165579799E-3</v>
      </c>
      <c r="P510" s="161">
        <v>3.4759009851516698E-2</v>
      </c>
      <c r="Q510" s="161">
        <v>0.119445609152146</v>
      </c>
      <c r="R510" s="161" t="s">
        <v>216</v>
      </c>
      <c r="S510" s="161" t="s">
        <v>216</v>
      </c>
      <c r="T510" s="161" t="s">
        <v>216</v>
      </c>
      <c r="U510" s="161">
        <v>3.4700580791353103E-2</v>
      </c>
      <c r="V510" s="161">
        <v>6.4175221145584696E-3</v>
      </c>
      <c r="W510" s="161" t="s">
        <v>216</v>
      </c>
      <c r="X510" s="161" t="s">
        <v>216</v>
      </c>
      <c r="Y510" s="161" t="s">
        <v>216</v>
      </c>
      <c r="Z510" s="161">
        <v>2.6705220686556001E-2</v>
      </c>
      <c r="AA510" s="161">
        <v>7.7849117173151702E-3</v>
      </c>
      <c r="AB510" s="161" t="s">
        <v>216</v>
      </c>
      <c r="AC510" s="161" t="s">
        <v>216</v>
      </c>
      <c r="AD510" s="161">
        <v>0.116789839324647</v>
      </c>
      <c r="AE510" s="161" t="s">
        <v>216</v>
      </c>
      <c r="AF510" s="161" t="s">
        <v>216</v>
      </c>
      <c r="AG510" s="161">
        <v>9.5064161193392602E-2</v>
      </c>
      <c r="AH510" s="161" t="s">
        <v>216</v>
      </c>
      <c r="AI510" s="161" t="s">
        <v>216</v>
      </c>
      <c r="AJ510" s="161">
        <v>7.34795840974998E-2</v>
      </c>
      <c r="AK510" s="161">
        <v>5.6782850125621002E-2</v>
      </c>
      <c r="AL510" s="161" t="s">
        <v>216</v>
      </c>
      <c r="AM510" s="161" t="s">
        <v>216</v>
      </c>
      <c r="AN510" s="161" t="s">
        <v>216</v>
      </c>
      <c r="AO510" s="161">
        <v>1.85091467436313E-2</v>
      </c>
      <c r="AP510" s="161">
        <v>0.19307399250746801</v>
      </c>
      <c r="AQ510" s="161">
        <v>8.4191931948430901E-2</v>
      </c>
      <c r="AR510" s="161" t="s">
        <v>216</v>
      </c>
      <c r="AS510" s="161" t="s">
        <v>216</v>
      </c>
      <c r="AT510" s="161" t="s">
        <v>216</v>
      </c>
      <c r="AU510" s="161">
        <v>8.3142701344597406E-2</v>
      </c>
      <c r="AV510" s="161" t="s">
        <v>216</v>
      </c>
      <c r="AW510" s="161" t="s">
        <v>216</v>
      </c>
      <c r="AX510" s="161" t="s">
        <v>216</v>
      </c>
      <c r="AY510" s="161" t="s">
        <v>216</v>
      </c>
      <c r="AZ510" s="161" t="s">
        <v>216</v>
      </c>
      <c r="BA510" s="161" t="s">
        <v>216</v>
      </c>
      <c r="BB510" s="161" t="s">
        <v>216</v>
      </c>
      <c r="BC510" s="161" t="s">
        <v>216</v>
      </c>
      <c r="BD510" s="161" t="s">
        <v>216</v>
      </c>
      <c r="BE510" s="161">
        <v>7.6810176123391999E-2</v>
      </c>
      <c r="BF510" s="161">
        <v>1.3345864671309399E-2</v>
      </c>
      <c r="BG510" s="161">
        <v>3.61577881640468E-2</v>
      </c>
      <c r="BH510" s="161">
        <v>6.7900854858516796E-3</v>
      </c>
      <c r="BI510" s="161" t="s">
        <v>216</v>
      </c>
      <c r="BJ510" s="161" t="s">
        <v>216</v>
      </c>
      <c r="BK510" s="161">
        <v>8.9304130748605604E-2</v>
      </c>
      <c r="BL510" s="161">
        <v>0.21715987126199501</v>
      </c>
      <c r="BM510" s="161">
        <v>1.9171874341476301E-2</v>
      </c>
      <c r="BN510" s="161">
        <v>0.12849817124027599</v>
      </c>
      <c r="BO510" s="161" t="s">
        <v>216</v>
      </c>
      <c r="BP510" s="161" t="s">
        <v>216</v>
      </c>
      <c r="BQ510" s="161" t="s">
        <v>216</v>
      </c>
      <c r="BR510" s="161">
        <v>1.0158268315752899E-2</v>
      </c>
      <c r="BS510" s="161" t="s">
        <v>216</v>
      </c>
      <c r="BT510" s="161">
        <v>4.6131277716419103E-2</v>
      </c>
    </row>
    <row r="511" spans="1:72" hidden="1">
      <c r="A511" s="99" t="s">
        <v>750</v>
      </c>
      <c r="B511" s="99" t="s">
        <v>750</v>
      </c>
      <c r="C511" s="98" t="s">
        <v>833</v>
      </c>
      <c r="D511" s="100" t="s">
        <v>834</v>
      </c>
      <c r="E511" s="98" t="s">
        <v>849</v>
      </c>
      <c r="F511" s="98" t="s">
        <v>850</v>
      </c>
      <c r="G511" s="161" t="s">
        <v>216</v>
      </c>
      <c r="H511" s="161" t="s">
        <v>216</v>
      </c>
      <c r="I511" s="161" t="s">
        <v>216</v>
      </c>
      <c r="J511" s="161" t="s">
        <v>216</v>
      </c>
      <c r="K511" s="161" t="s">
        <v>216</v>
      </c>
      <c r="L511" s="161" t="s">
        <v>216</v>
      </c>
      <c r="M511" s="161" t="s">
        <v>216</v>
      </c>
      <c r="N511" s="161" t="s">
        <v>216</v>
      </c>
      <c r="O511" s="161" t="s">
        <v>216</v>
      </c>
      <c r="P511" s="161" t="s">
        <v>216</v>
      </c>
      <c r="Q511" s="161" t="s">
        <v>216</v>
      </c>
      <c r="R511" s="161" t="s">
        <v>216</v>
      </c>
      <c r="S511" s="161" t="s">
        <v>216</v>
      </c>
      <c r="T511" s="161">
        <v>1.8724769314347699E-2</v>
      </c>
      <c r="U511" s="161">
        <v>6.9237410341583903E-3</v>
      </c>
      <c r="V511" s="161" t="s">
        <v>216</v>
      </c>
      <c r="W511" s="161" t="s">
        <v>216</v>
      </c>
      <c r="X511" s="161" t="s">
        <v>216</v>
      </c>
      <c r="Y511" s="161">
        <v>1.1067104034692E-2</v>
      </c>
      <c r="Z511" s="161">
        <v>4.0275880142285501E-3</v>
      </c>
      <c r="AA511" s="161">
        <v>1.36436597061743E-2</v>
      </c>
      <c r="AB511" s="161">
        <v>1.55412438220163E-2</v>
      </c>
      <c r="AC511" s="161" t="s">
        <v>216</v>
      </c>
      <c r="AD511" s="161">
        <v>2.8310729797459099E-2</v>
      </c>
      <c r="AE511" s="161" t="s">
        <v>216</v>
      </c>
      <c r="AF511" s="161" t="s">
        <v>216</v>
      </c>
      <c r="AG511" s="161" t="s">
        <v>216</v>
      </c>
      <c r="AH511" s="161" t="s">
        <v>216</v>
      </c>
      <c r="AI511" s="161">
        <v>6.8993771087313797E-3</v>
      </c>
      <c r="AJ511" s="161" t="s">
        <v>216</v>
      </c>
      <c r="AK511" s="161" t="s">
        <v>216</v>
      </c>
      <c r="AL511" s="161" t="s">
        <v>216</v>
      </c>
      <c r="AM511" s="161">
        <v>4.7197250083465397E-2</v>
      </c>
      <c r="AN511" s="161" t="s">
        <v>216</v>
      </c>
      <c r="AO511" s="161" t="s">
        <v>216</v>
      </c>
      <c r="AP511" s="161" t="s">
        <v>216</v>
      </c>
      <c r="AQ511" s="161" t="s">
        <v>216</v>
      </c>
      <c r="AR511" s="161" t="s">
        <v>216</v>
      </c>
      <c r="AS511" s="161" t="s">
        <v>216</v>
      </c>
      <c r="AT511" s="161">
        <v>1.01106009277157E-3</v>
      </c>
      <c r="AU511" s="161">
        <v>4.43964741871375E-3</v>
      </c>
      <c r="AV511" s="161" t="s">
        <v>216</v>
      </c>
      <c r="AW511" s="161" t="s">
        <v>216</v>
      </c>
      <c r="AX511" s="161" t="s">
        <v>216</v>
      </c>
      <c r="AY511" s="161" t="s">
        <v>216</v>
      </c>
      <c r="AZ511" s="161" t="s">
        <v>216</v>
      </c>
      <c r="BA511" s="161">
        <v>1.7391038130593998E-2</v>
      </c>
      <c r="BB511" s="161" t="s">
        <v>216</v>
      </c>
      <c r="BC511" s="161" t="s">
        <v>216</v>
      </c>
      <c r="BD511" s="161">
        <v>7.7955816056078297E-3</v>
      </c>
      <c r="BE511" s="161">
        <v>7.4363992152820801E-3</v>
      </c>
      <c r="BF511" s="161">
        <v>1.06359649122617E-2</v>
      </c>
      <c r="BG511" s="161">
        <v>9.5323221257212903E-3</v>
      </c>
      <c r="BH511" s="161">
        <v>1.07432982589257E-2</v>
      </c>
      <c r="BI511" s="161" t="s">
        <v>216</v>
      </c>
      <c r="BJ511" s="161">
        <v>7.5865162076219905E-2</v>
      </c>
      <c r="BK511" s="161" t="s">
        <v>216</v>
      </c>
      <c r="BL511" s="161" t="s">
        <v>216</v>
      </c>
      <c r="BM511" s="161">
        <v>3.9813467333128603E-3</v>
      </c>
      <c r="BN511" s="161" t="s">
        <v>216</v>
      </c>
      <c r="BO511" s="161" t="s">
        <v>216</v>
      </c>
      <c r="BP511" s="161" t="s">
        <v>216</v>
      </c>
      <c r="BQ511" s="161">
        <v>2.60531407396206E-2</v>
      </c>
      <c r="BR511" s="161" t="s">
        <v>216</v>
      </c>
      <c r="BS511" s="161" t="s">
        <v>216</v>
      </c>
      <c r="BT511" s="161">
        <v>1.4882460547536601E-3</v>
      </c>
    </row>
    <row r="512" spans="1:72" hidden="1">
      <c r="A512" s="99" t="s">
        <v>750</v>
      </c>
      <c r="B512" s="99" t="s">
        <v>750</v>
      </c>
      <c r="C512" s="98" t="s">
        <v>833</v>
      </c>
      <c r="D512" s="100" t="s">
        <v>834</v>
      </c>
      <c r="E512" s="98" t="s">
        <v>227</v>
      </c>
      <c r="F512" s="98" t="s">
        <v>519</v>
      </c>
      <c r="G512" s="161">
        <v>3.0475758515999402E-2</v>
      </c>
      <c r="H512" s="161">
        <v>1.77712111967997E-2</v>
      </c>
      <c r="I512" s="161">
        <v>7.8986437308301599E-2</v>
      </c>
      <c r="J512" s="161" t="s">
        <v>216</v>
      </c>
      <c r="K512" s="161">
        <v>7.7046948829358197E-2</v>
      </c>
      <c r="L512" s="161">
        <v>4.9596921506900298E-3</v>
      </c>
      <c r="M512" s="161">
        <v>2.09106231519307E-2</v>
      </c>
      <c r="N512" s="161" t="s">
        <v>216</v>
      </c>
      <c r="O512" s="161" t="s">
        <v>216</v>
      </c>
      <c r="P512" s="161" t="s">
        <v>216</v>
      </c>
      <c r="Q512" s="161">
        <v>2.3493370149041001E-2</v>
      </c>
      <c r="R512" s="161" t="s">
        <v>216</v>
      </c>
      <c r="S512" s="161">
        <v>0.19797679767868301</v>
      </c>
      <c r="T512" s="161">
        <v>7.5620684484776796E-2</v>
      </c>
      <c r="U512" s="161">
        <v>4.41623576672526E-2</v>
      </c>
      <c r="V512" s="161">
        <v>2.1744011878031201E-3</v>
      </c>
      <c r="W512" s="161">
        <v>4.11448931017512E-2</v>
      </c>
      <c r="X512" s="161" t="s">
        <v>216</v>
      </c>
      <c r="Y512" s="161">
        <v>3.0315215441071301E-2</v>
      </c>
      <c r="Z512" s="161">
        <v>1.12267250811788E-2</v>
      </c>
      <c r="AA512" s="161">
        <v>0.10241514365339199</v>
      </c>
      <c r="AB512" s="161">
        <v>6.1587417008143699E-2</v>
      </c>
      <c r="AC512" s="161" t="s">
        <v>216</v>
      </c>
      <c r="AD512" s="161">
        <v>4.6683178714517201E-2</v>
      </c>
      <c r="AE512" s="161">
        <v>8.5066940746991206E-3</v>
      </c>
      <c r="AF512" s="161">
        <v>8.5739463484736395E-3</v>
      </c>
      <c r="AG512" s="161">
        <v>1.27422917371604E-2</v>
      </c>
      <c r="AH512" s="161" t="s">
        <v>216</v>
      </c>
      <c r="AI512" s="161" t="s">
        <v>216</v>
      </c>
      <c r="AJ512" s="161">
        <v>7.1229076742030203E-2</v>
      </c>
      <c r="AK512" s="161">
        <v>1.7607800616970799E-3</v>
      </c>
      <c r="AL512" s="161">
        <v>2.7604542637857901E-2</v>
      </c>
      <c r="AM512" s="161">
        <v>0.125364832133712</v>
      </c>
      <c r="AN512" s="161">
        <v>2.0061006519409601E-2</v>
      </c>
      <c r="AO512" s="161">
        <v>5.3039012990308602E-2</v>
      </c>
      <c r="AP512" s="161">
        <v>1.13220951059815E-2</v>
      </c>
      <c r="AQ512" s="161">
        <v>1.46628024127734E-2</v>
      </c>
      <c r="AR512" s="161" t="s">
        <v>216</v>
      </c>
      <c r="AS512" s="161">
        <v>4.5307942284687798E-2</v>
      </c>
      <c r="AT512" s="161">
        <v>5.46095080853395E-2</v>
      </c>
      <c r="AU512" s="161">
        <v>0.105878641288077</v>
      </c>
      <c r="AV512" s="161">
        <v>3.7894904453474501E-2</v>
      </c>
      <c r="AW512" s="161">
        <v>9.0885207310901203E-2</v>
      </c>
      <c r="AX512" s="161">
        <v>8.5111511687218602E-2</v>
      </c>
      <c r="AY512" s="161">
        <v>3.32883664380089E-2</v>
      </c>
      <c r="AZ512" s="161">
        <v>1.6677820931430699E-2</v>
      </c>
      <c r="BA512" s="161" t="s">
        <v>216</v>
      </c>
      <c r="BB512" s="161">
        <v>0.14290433635519501</v>
      </c>
      <c r="BC512" s="161">
        <v>7.21767931512523E-3</v>
      </c>
      <c r="BD512" s="161" t="s">
        <v>216</v>
      </c>
      <c r="BE512" s="161">
        <v>4.7412480973543003E-2</v>
      </c>
      <c r="BF512" s="161" t="s">
        <v>216</v>
      </c>
      <c r="BG512" s="161">
        <v>1.4172178917065801E-2</v>
      </c>
      <c r="BH512" s="161">
        <v>0.115095888056563</v>
      </c>
      <c r="BI512" s="161">
        <v>6.9568371050447303E-2</v>
      </c>
      <c r="BJ512" s="161">
        <v>5.6613855760640701E-2</v>
      </c>
      <c r="BK512" s="161">
        <v>9.4903143992095901E-2</v>
      </c>
      <c r="BL512" s="161">
        <v>3.02220190549802E-2</v>
      </c>
      <c r="BM512" s="161">
        <v>7.9370994960517895E-3</v>
      </c>
      <c r="BN512" s="161">
        <v>1.15827133799401E-2</v>
      </c>
      <c r="BO512" s="161">
        <v>4.3166542611168097E-2</v>
      </c>
      <c r="BP512" s="161">
        <v>6.7759687913862998E-2</v>
      </c>
      <c r="BQ512" s="161">
        <v>8.9459483551171698E-2</v>
      </c>
      <c r="BR512" s="161">
        <v>5.9988249771399001E-2</v>
      </c>
      <c r="BS512" s="161">
        <v>1.55257585045673E-2</v>
      </c>
      <c r="BT512" s="161">
        <v>5.2407120180421603E-2</v>
      </c>
    </row>
    <row r="513" spans="1:72" hidden="1">
      <c r="A513" s="99" t="s">
        <v>750</v>
      </c>
      <c r="B513" s="99" t="s">
        <v>750</v>
      </c>
      <c r="C513" s="98" t="s">
        <v>833</v>
      </c>
      <c r="D513" s="100" t="s">
        <v>834</v>
      </c>
      <c r="E513" s="98" t="s">
        <v>851</v>
      </c>
      <c r="F513" s="98" t="s">
        <v>852</v>
      </c>
      <c r="G513" s="161" t="s">
        <v>216</v>
      </c>
      <c r="H513" s="161">
        <v>2.2575793046323901E-3</v>
      </c>
      <c r="I513" s="161">
        <v>0.57142445852763701</v>
      </c>
      <c r="J513" s="161" t="s">
        <v>216</v>
      </c>
      <c r="K513" s="161" t="s">
        <v>216</v>
      </c>
      <c r="L513" s="161" t="s">
        <v>216</v>
      </c>
      <c r="M513" s="161">
        <v>9.5221929331917095E-4</v>
      </c>
      <c r="N513" s="161">
        <v>0.16665502955982101</v>
      </c>
      <c r="O513" s="161">
        <v>5.9061230072665401E-2</v>
      </c>
      <c r="P513" s="161">
        <v>0.16611482764829</v>
      </c>
      <c r="Q513" s="161">
        <v>1.5014580823918299E-2</v>
      </c>
      <c r="R513" s="161">
        <v>4.4555010867196997E-3</v>
      </c>
      <c r="S513" s="161" t="s">
        <v>216</v>
      </c>
      <c r="T513" s="161">
        <v>0.30434946733574902</v>
      </c>
      <c r="U513" s="161">
        <v>0.28676853509668199</v>
      </c>
      <c r="V513" s="161" t="s">
        <v>216</v>
      </c>
      <c r="W513" s="161">
        <v>1.9426543170384499E-2</v>
      </c>
      <c r="X513" s="161" t="s">
        <v>216</v>
      </c>
      <c r="Y513" s="161">
        <v>1.8736712804701E-3</v>
      </c>
      <c r="Z513" s="161" t="s">
        <v>216</v>
      </c>
      <c r="AA513" s="161">
        <v>0.38095804328948002</v>
      </c>
      <c r="AB513" s="161">
        <v>0.23908999683884599</v>
      </c>
      <c r="AC513" s="161" t="s">
        <v>216</v>
      </c>
      <c r="AD513" s="161">
        <v>3.7072887878421001E-2</v>
      </c>
      <c r="AE513" s="161" t="s">
        <v>216</v>
      </c>
      <c r="AF513" s="161">
        <v>6.6798835653907604E-3</v>
      </c>
      <c r="AG513" s="161">
        <v>5.9859190725942101E-4</v>
      </c>
      <c r="AH513" s="161">
        <v>6.3252258682788401E-2</v>
      </c>
      <c r="AI513" s="161">
        <v>1.66122725979691E-3</v>
      </c>
      <c r="AJ513" s="161">
        <v>1.8634562303562498E-2</v>
      </c>
      <c r="AK513" s="161">
        <v>0.16822365816572399</v>
      </c>
      <c r="AL513" s="161" t="s">
        <v>216</v>
      </c>
      <c r="AM513" s="161">
        <v>0.409447330889816</v>
      </c>
      <c r="AN513" s="161" t="s">
        <v>216</v>
      </c>
      <c r="AO513" s="161">
        <v>0.180868528868948</v>
      </c>
      <c r="AP513" s="161" t="s">
        <v>216</v>
      </c>
      <c r="AQ513" s="161">
        <v>9.4545786884920796E-2</v>
      </c>
      <c r="AR513" s="161" t="s">
        <v>216</v>
      </c>
      <c r="AS513" s="161">
        <v>3.8157782414007702E-3</v>
      </c>
      <c r="AT513" s="161" t="s">
        <v>216</v>
      </c>
      <c r="AU513" s="161" t="s">
        <v>216</v>
      </c>
      <c r="AV513" s="161">
        <v>8.3183513380881105E-2</v>
      </c>
      <c r="AW513" s="161">
        <v>3.4690605319967899E-3</v>
      </c>
      <c r="AX513" s="161" t="s">
        <v>216</v>
      </c>
      <c r="AY513" s="161" t="s">
        <v>216</v>
      </c>
      <c r="AZ513" s="161">
        <v>0.23879058520170199</v>
      </c>
      <c r="BA513" s="161" t="s">
        <v>216</v>
      </c>
      <c r="BB513" s="161" t="s">
        <v>216</v>
      </c>
      <c r="BC513" s="161">
        <v>5.9223124355831996E-3</v>
      </c>
      <c r="BD513" s="161" t="s">
        <v>216</v>
      </c>
      <c r="BE513" s="161">
        <v>8.7595129376327893E-2</v>
      </c>
      <c r="BF513" s="161">
        <v>0.11925022999191</v>
      </c>
      <c r="BG513" s="161">
        <v>5.2447229300876096E-3</v>
      </c>
      <c r="BH513" s="161" t="s">
        <v>216</v>
      </c>
      <c r="BI513" s="161">
        <v>1.37611047233733E-2</v>
      </c>
      <c r="BJ513" s="161">
        <v>0.46211050792733799</v>
      </c>
      <c r="BK513" s="161">
        <v>1.26135453257115E-2</v>
      </c>
      <c r="BL513" s="161" t="s">
        <v>216</v>
      </c>
      <c r="BM513" s="161">
        <v>2.3250503261681699E-2</v>
      </c>
      <c r="BN513" s="161">
        <v>0.19831907573413199</v>
      </c>
      <c r="BO513" s="161">
        <v>0.105757734320392</v>
      </c>
      <c r="BP513" s="161" t="s">
        <v>216</v>
      </c>
      <c r="BQ513" s="161">
        <v>0.32457718134719299</v>
      </c>
      <c r="BR513" s="161" t="s">
        <v>216</v>
      </c>
      <c r="BS513" s="161">
        <v>6.2835503917289495E-2</v>
      </c>
      <c r="BT513" s="161">
        <v>1.6700320556643101E-2</v>
      </c>
    </row>
    <row r="514" spans="1:72" hidden="1">
      <c r="A514" s="99" t="s">
        <v>750</v>
      </c>
      <c r="B514" s="99" t="s">
        <v>750</v>
      </c>
      <c r="C514" s="98" t="s">
        <v>833</v>
      </c>
      <c r="D514" s="100" t="s">
        <v>834</v>
      </c>
      <c r="E514" s="98" t="s">
        <v>853</v>
      </c>
      <c r="F514" s="98" t="s">
        <v>854</v>
      </c>
      <c r="G514" s="161">
        <v>5.70453572500393E-2</v>
      </c>
      <c r="H514" s="161">
        <v>1.3668325939443799E-3</v>
      </c>
      <c r="I514" s="161" t="s">
        <v>216</v>
      </c>
      <c r="J514" s="161">
        <v>7.1407016325591502E-2</v>
      </c>
      <c r="K514" s="161" t="s">
        <v>216</v>
      </c>
      <c r="L514" s="161">
        <v>0.119221354045787</v>
      </c>
      <c r="M514" s="161">
        <v>3.57438073841692E-4</v>
      </c>
      <c r="N514" s="161" t="s">
        <v>216</v>
      </c>
      <c r="O514" s="161">
        <v>1.3898612165579799E-3</v>
      </c>
      <c r="P514" s="161">
        <v>1.5744719838695999E-2</v>
      </c>
      <c r="Q514" s="161">
        <v>9.7812968697430502E-3</v>
      </c>
      <c r="R514" s="161">
        <v>3.5466996102682398E-2</v>
      </c>
      <c r="S514" s="161">
        <v>7.7706895948970303E-2</v>
      </c>
      <c r="T514" s="161" t="s">
        <v>216</v>
      </c>
      <c r="U514" s="161">
        <v>9.1754095953063095E-2</v>
      </c>
      <c r="V514" s="161" t="s">
        <v>216</v>
      </c>
      <c r="W514" s="161">
        <v>1.9842304291781899E-2</v>
      </c>
      <c r="X514" s="161" t="s">
        <v>216</v>
      </c>
      <c r="Y514" s="161">
        <v>1.4388416603927799E-2</v>
      </c>
      <c r="Z514" s="161">
        <v>0.18732235600254499</v>
      </c>
      <c r="AA514" s="161" t="s">
        <v>216</v>
      </c>
      <c r="AB514" s="161" t="s">
        <v>216</v>
      </c>
      <c r="AC514" s="161">
        <v>1.8685136699540101E-2</v>
      </c>
      <c r="AD514" s="161">
        <v>3.3356368502508803E-2</v>
      </c>
      <c r="AE514" s="161" t="s">
        <v>216</v>
      </c>
      <c r="AF514" s="161">
        <v>3.8025038941879898E-2</v>
      </c>
      <c r="AG514" s="161">
        <v>1.30500466068848E-2</v>
      </c>
      <c r="AH514" s="161" t="s">
        <v>216</v>
      </c>
      <c r="AI514" s="161" t="s">
        <v>216</v>
      </c>
      <c r="AJ514" s="161">
        <v>3.1281324017988103E-2</v>
      </c>
      <c r="AK514" s="161">
        <v>7.22638247042383E-3</v>
      </c>
      <c r="AL514" s="161">
        <v>0.103436200959998</v>
      </c>
      <c r="AM514" s="161" t="s">
        <v>216</v>
      </c>
      <c r="AN514" s="161">
        <v>8.1629805516350608E-3</v>
      </c>
      <c r="AO514" s="161">
        <v>2.9660001559985001E-2</v>
      </c>
      <c r="AP514" s="161">
        <v>5.88142634248445E-3</v>
      </c>
      <c r="AQ514" s="161" t="s">
        <v>216</v>
      </c>
      <c r="AR514" s="161" t="s">
        <v>216</v>
      </c>
      <c r="AS514" s="161" t="s">
        <v>216</v>
      </c>
      <c r="AT514" s="161" t="s">
        <v>216</v>
      </c>
      <c r="AU514" s="161" t="s">
        <v>216</v>
      </c>
      <c r="AV514" s="161">
        <v>1.8645831671609301E-2</v>
      </c>
      <c r="AW514" s="161" t="s">
        <v>216</v>
      </c>
      <c r="AX514" s="161" t="s">
        <v>216</v>
      </c>
      <c r="AY514" s="161" t="s">
        <v>216</v>
      </c>
      <c r="AZ514" s="161">
        <v>3.8420484993867902E-2</v>
      </c>
      <c r="BA514" s="161">
        <v>0.161258254847364</v>
      </c>
      <c r="BB514" s="161" t="s">
        <v>216</v>
      </c>
      <c r="BC514" s="161" t="s">
        <v>216</v>
      </c>
      <c r="BD514" s="161">
        <v>0.182561603716936</v>
      </c>
      <c r="BE514" s="161" t="s">
        <v>216</v>
      </c>
      <c r="BF514" s="161">
        <v>2.4041243452364702E-2</v>
      </c>
      <c r="BG514" s="161">
        <v>0.138764951135399</v>
      </c>
      <c r="BH514" s="161">
        <v>3.3051227875377502E-2</v>
      </c>
      <c r="BI514" s="161">
        <v>3.2517075969924703E-2</v>
      </c>
      <c r="BJ514" s="161" t="s">
        <v>216</v>
      </c>
      <c r="BK514" s="161">
        <v>1.84839199724793E-2</v>
      </c>
      <c r="BL514" s="161" t="s">
        <v>216</v>
      </c>
      <c r="BM514" s="161" t="s">
        <v>216</v>
      </c>
      <c r="BN514" s="161" t="s">
        <v>216</v>
      </c>
      <c r="BO514" s="161">
        <v>9.49067694105237E-2</v>
      </c>
      <c r="BP514" s="161" t="s">
        <v>216</v>
      </c>
      <c r="BQ514" s="161" t="s">
        <v>216</v>
      </c>
      <c r="BR514" s="161" t="s">
        <v>216</v>
      </c>
      <c r="BS514" s="161" t="s">
        <v>216</v>
      </c>
      <c r="BT514" s="161">
        <v>0.20787793698177801</v>
      </c>
    </row>
    <row r="515" spans="1:72" hidden="1">
      <c r="A515" s="99" t="s">
        <v>750</v>
      </c>
      <c r="B515" s="99" t="s">
        <v>750</v>
      </c>
      <c r="C515" s="98" t="s">
        <v>833</v>
      </c>
      <c r="D515" s="100" t="s">
        <v>834</v>
      </c>
      <c r="E515" s="98" t="s">
        <v>773</v>
      </c>
      <c r="F515" s="98" t="s">
        <v>855</v>
      </c>
      <c r="G515" s="161">
        <v>0.27951229391244398</v>
      </c>
      <c r="H515" s="161">
        <v>0.16313556613920399</v>
      </c>
      <c r="I515" s="161">
        <v>6.6496058297613306E-2</v>
      </c>
      <c r="J515" s="161">
        <v>0.17831623629538099</v>
      </c>
      <c r="K515" s="161">
        <v>0.218974363736852</v>
      </c>
      <c r="L515" s="161">
        <v>0.19647303301109201</v>
      </c>
      <c r="M515" s="161">
        <v>0.13288246286559499</v>
      </c>
      <c r="N515" s="161">
        <v>2.6544244292046101E-2</v>
      </c>
      <c r="O515" s="161">
        <v>0.149484666383491</v>
      </c>
      <c r="P515" s="161">
        <v>1.8451887481636502E-2</v>
      </c>
      <c r="Q515" s="161">
        <v>0.20892331371022799</v>
      </c>
      <c r="R515" s="161">
        <v>0.14801106350867099</v>
      </c>
      <c r="S515" s="161" t="s">
        <v>216</v>
      </c>
      <c r="T515" s="161">
        <v>0.14238919932057401</v>
      </c>
      <c r="U515" s="161">
        <v>6.9490682341594404E-2</v>
      </c>
      <c r="V515" s="161">
        <v>0.49202394273720601</v>
      </c>
      <c r="W515" s="161">
        <v>0.16106864100006499</v>
      </c>
      <c r="X515" s="161">
        <v>0.39135708514997503</v>
      </c>
      <c r="Y515" s="161">
        <v>1.33129157106945E-2</v>
      </c>
      <c r="Z515" s="161">
        <v>6.3247497580771597E-2</v>
      </c>
      <c r="AA515" s="161">
        <v>9.1740684369015404E-2</v>
      </c>
      <c r="AB515" s="161">
        <v>0.11099732679039701</v>
      </c>
      <c r="AC515" s="161">
        <v>8.9137432275397901E-2</v>
      </c>
      <c r="AD515" s="161">
        <v>0.20189198654120399</v>
      </c>
      <c r="AE515" s="161">
        <v>0.26392320671548603</v>
      </c>
      <c r="AF515" s="161">
        <v>9.3227871834248202E-2</v>
      </c>
      <c r="AG515" s="161">
        <v>0.25825272590743997</v>
      </c>
      <c r="AH515" s="161">
        <v>3.0008025682443502E-2</v>
      </c>
      <c r="AI515" s="161">
        <v>0.106428784258044</v>
      </c>
      <c r="AJ515" s="161">
        <v>0.20475787602675499</v>
      </c>
      <c r="AK515" s="161">
        <v>9.5442747612176901E-2</v>
      </c>
      <c r="AL515" s="161">
        <v>0.122456686528057</v>
      </c>
      <c r="AM515" s="161">
        <v>0.118752681369825</v>
      </c>
      <c r="AN515" s="161">
        <v>9.5972031222681206E-2</v>
      </c>
      <c r="AO515" s="161">
        <v>0.11014097731683201</v>
      </c>
      <c r="AP515" s="161" t="s">
        <v>216</v>
      </c>
      <c r="AQ515" s="161">
        <v>0.23820906335418701</v>
      </c>
      <c r="AR515" s="161">
        <v>6.2416600750550902E-2</v>
      </c>
      <c r="AS515" s="161">
        <v>0.17915494825081599</v>
      </c>
      <c r="AT515" s="161" t="s">
        <v>216</v>
      </c>
      <c r="AU515" s="161" t="s">
        <v>216</v>
      </c>
      <c r="AV515" s="161">
        <v>0.103219519417674</v>
      </c>
      <c r="AW515" s="161">
        <v>0.11972955225757401</v>
      </c>
      <c r="AX515" s="161">
        <v>3.7996517689120803E-2</v>
      </c>
      <c r="AY515" s="161">
        <v>0.122699856630636</v>
      </c>
      <c r="AZ515" s="161" t="s">
        <v>216</v>
      </c>
      <c r="BA515" s="161">
        <v>0.158573893961306</v>
      </c>
      <c r="BB515" s="161" t="s">
        <v>216</v>
      </c>
      <c r="BC515" s="161">
        <v>0.24921859298394999</v>
      </c>
      <c r="BD515" s="161">
        <v>0.25949312014994402</v>
      </c>
      <c r="BE515" s="161">
        <v>1.69221569916152E-2</v>
      </c>
      <c r="BF515" s="161" t="s">
        <v>216</v>
      </c>
      <c r="BG515" s="161">
        <v>0.17794282270005701</v>
      </c>
      <c r="BH515" s="161">
        <v>7.9485627564646097E-2</v>
      </c>
      <c r="BI515" s="161" t="s">
        <v>216</v>
      </c>
      <c r="BJ515" s="161">
        <v>0.112179266986269</v>
      </c>
      <c r="BK515" s="161">
        <v>0.25452834225554999</v>
      </c>
      <c r="BL515" s="161">
        <v>6.1287135379069303E-2</v>
      </c>
      <c r="BM515" s="161">
        <v>3.7461290532085002E-2</v>
      </c>
      <c r="BN515" s="161">
        <v>8.0387238994362193E-3</v>
      </c>
      <c r="BO515" s="161">
        <v>7.6517729155382699E-2</v>
      </c>
      <c r="BP515" s="161">
        <v>5.8471536789485003E-2</v>
      </c>
      <c r="BQ515" s="161">
        <v>0.12785882331416901</v>
      </c>
      <c r="BR515" s="161">
        <v>0.25951572408449403</v>
      </c>
      <c r="BS515" s="161">
        <v>0.19841820079067299</v>
      </c>
      <c r="BT515" s="161">
        <v>3.7508572056841202E-2</v>
      </c>
    </row>
    <row r="516" spans="1:72" hidden="1">
      <c r="A516" s="99" t="s">
        <v>750</v>
      </c>
      <c r="B516" s="99" t="s">
        <v>750</v>
      </c>
      <c r="C516" s="98" t="s">
        <v>833</v>
      </c>
      <c r="D516" s="100" t="s">
        <v>834</v>
      </c>
      <c r="E516" s="98" t="s">
        <v>856</v>
      </c>
      <c r="F516" s="98" t="s">
        <v>857</v>
      </c>
      <c r="G516" s="161" t="s">
        <v>216</v>
      </c>
      <c r="H516" s="161" t="s">
        <v>216</v>
      </c>
      <c r="I516" s="161" t="s">
        <v>216</v>
      </c>
      <c r="J516" s="161" t="s">
        <v>216</v>
      </c>
      <c r="K516" s="161" t="s">
        <v>216</v>
      </c>
      <c r="L516" s="161" t="s">
        <v>216</v>
      </c>
      <c r="M516" s="161">
        <v>6.84507278611078E-4</v>
      </c>
      <c r="N516" s="161" t="s">
        <v>216</v>
      </c>
      <c r="O516" s="161" t="s">
        <v>216</v>
      </c>
      <c r="P516" s="161" t="s">
        <v>216</v>
      </c>
      <c r="Q516" s="161">
        <v>0.102013047873597</v>
      </c>
      <c r="R516" s="161">
        <v>7.3713217065853598E-3</v>
      </c>
      <c r="S516" s="161" t="s">
        <v>216</v>
      </c>
      <c r="T516" s="161" t="s">
        <v>216</v>
      </c>
      <c r="U516" s="161" t="s">
        <v>216</v>
      </c>
      <c r="V516" s="161" t="s">
        <v>216</v>
      </c>
      <c r="W516" s="161">
        <v>9.7132715851922496E-3</v>
      </c>
      <c r="X516" s="161" t="s">
        <v>216</v>
      </c>
      <c r="Y516" s="161">
        <v>2.3814472438196899E-2</v>
      </c>
      <c r="Z516" s="161">
        <v>2.6705220686556001E-2</v>
      </c>
      <c r="AA516" s="161" t="s">
        <v>216</v>
      </c>
      <c r="AB516" s="161" t="s">
        <v>216</v>
      </c>
      <c r="AC516" s="161" t="s">
        <v>216</v>
      </c>
      <c r="AD516" s="161" t="s">
        <v>216</v>
      </c>
      <c r="AE516" s="161" t="s">
        <v>216</v>
      </c>
      <c r="AF516" s="161">
        <v>2.1648390505258799E-3</v>
      </c>
      <c r="AG516" s="161">
        <v>4.4256832397887699E-4</v>
      </c>
      <c r="AH516" s="161" t="s">
        <v>216</v>
      </c>
      <c r="AI516" s="161">
        <v>7.3314111462236806E-2</v>
      </c>
      <c r="AJ516" s="161">
        <v>5.1452902368874596E-3</v>
      </c>
      <c r="AK516" s="161" t="s">
        <v>216</v>
      </c>
      <c r="AL516" s="161">
        <v>1.11303594623155E-2</v>
      </c>
      <c r="AM516" s="161">
        <v>2.63380155863473E-2</v>
      </c>
      <c r="AN516" s="161" t="s">
        <v>216</v>
      </c>
      <c r="AO516" s="161" t="s">
        <v>216</v>
      </c>
      <c r="AP516" s="161" t="s">
        <v>216</v>
      </c>
      <c r="AQ516" s="161" t="s">
        <v>216</v>
      </c>
      <c r="AR516" s="161" t="s">
        <v>216</v>
      </c>
      <c r="AS516" s="161" t="s">
        <v>216</v>
      </c>
      <c r="AT516" s="161" t="s">
        <v>216</v>
      </c>
      <c r="AU516" s="161" t="s">
        <v>216</v>
      </c>
      <c r="AV516" s="161" t="s">
        <v>216</v>
      </c>
      <c r="AW516" s="161" t="s">
        <v>216</v>
      </c>
      <c r="AX516" s="161">
        <v>1.34860551224476E-3</v>
      </c>
      <c r="AY516" s="161" t="s">
        <v>216</v>
      </c>
      <c r="AZ516" s="161">
        <v>1.6715830880884699E-2</v>
      </c>
      <c r="BA516" s="161" t="s">
        <v>216</v>
      </c>
      <c r="BB516" s="161" t="s">
        <v>216</v>
      </c>
      <c r="BC516" s="161" t="s">
        <v>216</v>
      </c>
      <c r="BD516" s="161" t="s">
        <v>216</v>
      </c>
      <c r="BE516" s="161" t="s">
        <v>216</v>
      </c>
      <c r="BF516" s="161" t="s">
        <v>216</v>
      </c>
      <c r="BG516" s="161">
        <v>2.28604641167482E-3</v>
      </c>
      <c r="BH516" s="161">
        <v>6.8045076290130296E-3</v>
      </c>
      <c r="BI516" s="161">
        <v>1.21850309524907E-2</v>
      </c>
      <c r="BJ516" s="161" t="s">
        <v>216</v>
      </c>
      <c r="BK516" s="161">
        <v>3.7708567387379102E-3</v>
      </c>
      <c r="BL516" s="161" t="s">
        <v>216</v>
      </c>
      <c r="BM516" s="161">
        <v>3.29962997036682E-3</v>
      </c>
      <c r="BN516" s="161" t="s">
        <v>216</v>
      </c>
      <c r="BO516" s="161" t="s">
        <v>216</v>
      </c>
      <c r="BP516" s="161">
        <v>1.20780162842784E-2</v>
      </c>
      <c r="BQ516" s="161" t="s">
        <v>216</v>
      </c>
      <c r="BR516" s="161" t="s">
        <v>216</v>
      </c>
      <c r="BS516" s="161" t="s">
        <v>216</v>
      </c>
      <c r="BT516" s="161" t="s">
        <v>216</v>
      </c>
    </row>
    <row r="517" spans="1:72" hidden="1">
      <c r="A517" s="99" t="s">
        <v>750</v>
      </c>
      <c r="B517" s="99" t="s">
        <v>750</v>
      </c>
      <c r="C517" s="98" t="s">
        <v>833</v>
      </c>
      <c r="D517" s="100" t="s">
        <v>834</v>
      </c>
      <c r="E517" s="98" t="s">
        <v>858</v>
      </c>
      <c r="F517" s="98" t="s">
        <v>859</v>
      </c>
      <c r="G517" s="161" t="s">
        <v>216</v>
      </c>
      <c r="H517" s="161" t="s">
        <v>216</v>
      </c>
      <c r="I517" s="161" t="s">
        <v>216</v>
      </c>
      <c r="J517" s="161" t="s">
        <v>216</v>
      </c>
      <c r="K517" s="161" t="s">
        <v>216</v>
      </c>
      <c r="L517" s="161" t="s">
        <v>216</v>
      </c>
      <c r="M517" s="161" t="s">
        <v>216</v>
      </c>
      <c r="N517" s="161" t="s">
        <v>216</v>
      </c>
      <c r="O517" s="161" t="s">
        <v>216</v>
      </c>
      <c r="P517" s="161" t="s">
        <v>216</v>
      </c>
      <c r="Q517" s="161" t="s">
        <v>216</v>
      </c>
      <c r="R517" s="161" t="s">
        <v>216</v>
      </c>
      <c r="S517" s="161" t="s">
        <v>216</v>
      </c>
      <c r="T517" s="161" t="s">
        <v>216</v>
      </c>
      <c r="U517" s="161" t="s">
        <v>216</v>
      </c>
      <c r="V517" s="161" t="s">
        <v>216</v>
      </c>
      <c r="W517" s="161" t="s">
        <v>216</v>
      </c>
      <c r="X517" s="161" t="s">
        <v>216</v>
      </c>
      <c r="Y517" s="161" t="s">
        <v>216</v>
      </c>
      <c r="Z517" s="161" t="s">
        <v>216</v>
      </c>
      <c r="AA517" s="161" t="s">
        <v>216</v>
      </c>
      <c r="AB517" s="161" t="s">
        <v>216</v>
      </c>
      <c r="AC517" s="161" t="s">
        <v>216</v>
      </c>
      <c r="AD517" s="161" t="s">
        <v>216</v>
      </c>
      <c r="AE517" s="161" t="s">
        <v>216</v>
      </c>
      <c r="AF517" s="161" t="s">
        <v>216</v>
      </c>
      <c r="AG517" s="161" t="s">
        <v>216</v>
      </c>
      <c r="AH517" s="161" t="s">
        <v>216</v>
      </c>
      <c r="AI517" s="161" t="s">
        <v>216</v>
      </c>
      <c r="AJ517" s="161" t="s">
        <v>216</v>
      </c>
      <c r="AK517" s="161" t="s">
        <v>216</v>
      </c>
      <c r="AL517" s="161" t="s">
        <v>216</v>
      </c>
      <c r="AM517" s="161" t="s">
        <v>216</v>
      </c>
      <c r="AN517" s="161" t="s">
        <v>216</v>
      </c>
      <c r="AO517" s="161" t="s">
        <v>216</v>
      </c>
      <c r="AP517" s="161" t="s">
        <v>216</v>
      </c>
      <c r="AQ517" s="161" t="s">
        <v>216</v>
      </c>
      <c r="AR517" s="161" t="s">
        <v>216</v>
      </c>
      <c r="AS517" s="161" t="s">
        <v>216</v>
      </c>
      <c r="AT517" s="161" t="s">
        <v>216</v>
      </c>
      <c r="AU517" s="161" t="s">
        <v>216</v>
      </c>
      <c r="AV517" s="161" t="s">
        <v>216</v>
      </c>
      <c r="AW517" s="161" t="s">
        <v>216</v>
      </c>
      <c r="AX517" s="161" t="s">
        <v>216</v>
      </c>
      <c r="AY517" s="161" t="s">
        <v>216</v>
      </c>
      <c r="AZ517" s="161" t="s">
        <v>216</v>
      </c>
      <c r="BA517" s="161" t="s">
        <v>216</v>
      </c>
      <c r="BB517" s="161" t="s">
        <v>216</v>
      </c>
      <c r="BC517" s="161" t="s">
        <v>216</v>
      </c>
      <c r="BD517" s="161" t="s">
        <v>216</v>
      </c>
      <c r="BE517" s="161" t="s">
        <v>216</v>
      </c>
      <c r="BF517" s="161" t="s">
        <v>216</v>
      </c>
      <c r="BG517" s="161">
        <v>2.86499546828719E-2</v>
      </c>
      <c r="BH517" s="161" t="s">
        <v>216</v>
      </c>
      <c r="BI517" s="161" t="s">
        <v>216</v>
      </c>
      <c r="BJ517" s="161" t="s">
        <v>216</v>
      </c>
      <c r="BK517" s="161" t="s">
        <v>216</v>
      </c>
      <c r="BL517" s="161" t="s">
        <v>216</v>
      </c>
      <c r="BM517" s="161" t="s">
        <v>216</v>
      </c>
      <c r="BN517" s="161" t="s">
        <v>216</v>
      </c>
      <c r="BO517" s="161" t="s">
        <v>216</v>
      </c>
      <c r="BP517" s="161" t="s">
        <v>216</v>
      </c>
      <c r="BQ517" s="161" t="s">
        <v>216</v>
      </c>
      <c r="BR517" s="161" t="s">
        <v>216</v>
      </c>
      <c r="BS517" s="161" t="s">
        <v>216</v>
      </c>
      <c r="BT517" s="161" t="s">
        <v>216</v>
      </c>
    </row>
    <row r="518" spans="1:72" hidden="1">
      <c r="A518" s="99" t="s">
        <v>750</v>
      </c>
      <c r="B518" s="99" t="s">
        <v>750</v>
      </c>
      <c r="C518" s="98" t="s">
        <v>833</v>
      </c>
      <c r="D518" s="100" t="s">
        <v>834</v>
      </c>
      <c r="E518" s="98" t="s">
        <v>860</v>
      </c>
      <c r="F518" s="98" t="s">
        <v>861</v>
      </c>
      <c r="G518" s="161" t="s">
        <v>216</v>
      </c>
      <c r="H518" s="161" t="s">
        <v>216</v>
      </c>
      <c r="I518" s="161">
        <v>6.4250187260820098E-3</v>
      </c>
      <c r="J518" s="161" t="s">
        <v>216</v>
      </c>
      <c r="K518" s="161" t="s">
        <v>216</v>
      </c>
      <c r="L518" s="161" t="s">
        <v>216</v>
      </c>
      <c r="M518" s="161" t="s">
        <v>216</v>
      </c>
      <c r="N518" s="161" t="s">
        <v>216</v>
      </c>
      <c r="O518" s="161" t="s">
        <v>216</v>
      </c>
      <c r="P518" s="161" t="s">
        <v>216</v>
      </c>
      <c r="Q518" s="161">
        <v>1.2809673785174299E-2</v>
      </c>
      <c r="R518" s="161" t="s">
        <v>216</v>
      </c>
      <c r="S518" s="161" t="s">
        <v>216</v>
      </c>
      <c r="T518" s="161">
        <v>2.3356401382771799E-2</v>
      </c>
      <c r="U518" s="161">
        <v>5.5732721032165904E-3</v>
      </c>
      <c r="V518" s="161" t="s">
        <v>216</v>
      </c>
      <c r="W518" s="161" t="s">
        <v>216</v>
      </c>
      <c r="X518" s="161" t="s">
        <v>216</v>
      </c>
      <c r="Y518" s="161" t="s">
        <v>216</v>
      </c>
      <c r="Z518" s="161" t="s">
        <v>216</v>
      </c>
      <c r="AA518" s="161">
        <v>8.4095191584067606E-3</v>
      </c>
      <c r="AB518" s="161">
        <v>5.6596409085022201E-3</v>
      </c>
      <c r="AC518" s="161" t="s">
        <v>216</v>
      </c>
      <c r="AD518" s="161" t="s">
        <v>216</v>
      </c>
      <c r="AE518" s="161" t="s">
        <v>216</v>
      </c>
      <c r="AF518" s="161" t="s">
        <v>216</v>
      </c>
      <c r="AG518" s="161" t="s">
        <v>216</v>
      </c>
      <c r="AH518" s="161" t="s">
        <v>216</v>
      </c>
      <c r="AI518" s="161" t="s">
        <v>216</v>
      </c>
      <c r="AJ518" s="161" t="s">
        <v>216</v>
      </c>
      <c r="AK518" s="161" t="s">
        <v>216</v>
      </c>
      <c r="AL518" s="161" t="s">
        <v>216</v>
      </c>
      <c r="AM518" s="161">
        <v>3.9958752246378798E-3</v>
      </c>
      <c r="AN518" s="161" t="s">
        <v>216</v>
      </c>
      <c r="AO518" s="161" t="s">
        <v>216</v>
      </c>
      <c r="AP518" s="161" t="s">
        <v>216</v>
      </c>
      <c r="AQ518" s="161" t="s">
        <v>216</v>
      </c>
      <c r="AR518" s="161" t="s">
        <v>216</v>
      </c>
      <c r="AS518" s="161" t="s">
        <v>216</v>
      </c>
      <c r="AT518" s="161">
        <v>3.0377646348349701E-2</v>
      </c>
      <c r="AU518" s="161">
        <v>1.9085290896782999E-3</v>
      </c>
      <c r="AV518" s="161" t="s">
        <v>216</v>
      </c>
      <c r="AW518" s="161" t="s">
        <v>216</v>
      </c>
      <c r="AX518" s="161" t="s">
        <v>216</v>
      </c>
      <c r="AY518" s="161" t="s">
        <v>216</v>
      </c>
      <c r="AZ518" s="161">
        <v>2.5029708096265999E-3</v>
      </c>
      <c r="BA518" s="161" t="s">
        <v>216</v>
      </c>
      <c r="BB518" s="161" t="s">
        <v>216</v>
      </c>
      <c r="BC518" s="161" t="s">
        <v>216</v>
      </c>
      <c r="BD518" s="161">
        <v>7.7369439101207596E-3</v>
      </c>
      <c r="BE518" s="161" t="s">
        <v>216</v>
      </c>
      <c r="BF518" s="161" t="s">
        <v>216</v>
      </c>
      <c r="BG518" s="161" t="s">
        <v>216</v>
      </c>
      <c r="BH518" s="161">
        <v>7.3315804725706604E-3</v>
      </c>
      <c r="BI518" s="161" t="s">
        <v>216</v>
      </c>
      <c r="BJ518" s="161">
        <v>3.7011080520087197E-2</v>
      </c>
      <c r="BK518" s="161" t="s">
        <v>216</v>
      </c>
      <c r="BL518" s="161" t="s">
        <v>216</v>
      </c>
      <c r="BM518" s="161">
        <v>7.1555594960804004E-3</v>
      </c>
      <c r="BN518" s="161" t="s">
        <v>216</v>
      </c>
      <c r="BO518" s="161" t="s">
        <v>216</v>
      </c>
      <c r="BP518" s="161">
        <v>6.7476545692205002E-3</v>
      </c>
      <c r="BQ518" s="161">
        <v>1.8891916254765499E-2</v>
      </c>
      <c r="BR518" s="161" t="s">
        <v>216</v>
      </c>
      <c r="BS518" s="161" t="s">
        <v>216</v>
      </c>
      <c r="BT518" s="161">
        <v>5.0840789762126798E-3</v>
      </c>
    </row>
    <row r="519" spans="1:72" hidden="1">
      <c r="A519" s="99" t="s">
        <v>750</v>
      </c>
      <c r="B519" s="99" t="s">
        <v>750</v>
      </c>
      <c r="C519" s="98" t="s">
        <v>833</v>
      </c>
      <c r="D519" s="100" t="s">
        <v>834</v>
      </c>
      <c r="E519" s="98" t="s">
        <v>862</v>
      </c>
      <c r="F519" s="98" t="s">
        <v>863</v>
      </c>
      <c r="G519" s="161" t="s">
        <v>216</v>
      </c>
      <c r="H519" s="161" t="s">
        <v>216</v>
      </c>
      <c r="I519" s="161" t="s">
        <v>216</v>
      </c>
      <c r="J519" s="161" t="s">
        <v>216</v>
      </c>
      <c r="K519" s="161" t="s">
        <v>216</v>
      </c>
      <c r="L519" s="161" t="s">
        <v>216</v>
      </c>
      <c r="M519" s="161">
        <v>1.1036413853079199E-2</v>
      </c>
      <c r="N519" s="161" t="s">
        <v>216</v>
      </c>
      <c r="O519" s="161" t="s">
        <v>216</v>
      </c>
      <c r="P519" s="161">
        <v>2.06036525047819E-2</v>
      </c>
      <c r="Q519" s="161">
        <v>9.6968735465371103E-2</v>
      </c>
      <c r="R519" s="161" t="s">
        <v>216</v>
      </c>
      <c r="S519" s="161" t="s">
        <v>216</v>
      </c>
      <c r="T519" s="161" t="s">
        <v>216</v>
      </c>
      <c r="U519" s="161">
        <v>5.5732721032165904E-3</v>
      </c>
      <c r="V519" s="161" t="s">
        <v>216</v>
      </c>
      <c r="W519" s="161" t="s">
        <v>216</v>
      </c>
      <c r="X519" s="161">
        <v>1.0180494126447099E-2</v>
      </c>
      <c r="Y519" s="161" t="s">
        <v>216</v>
      </c>
      <c r="Z519" s="161" t="s">
        <v>216</v>
      </c>
      <c r="AA519" s="161" t="s">
        <v>216</v>
      </c>
      <c r="AB519" s="161" t="s">
        <v>216</v>
      </c>
      <c r="AC519" s="161" t="s">
        <v>216</v>
      </c>
      <c r="AD519" s="161" t="s">
        <v>216</v>
      </c>
      <c r="AE519" s="161" t="s">
        <v>216</v>
      </c>
      <c r="AF519" s="161" t="s">
        <v>216</v>
      </c>
      <c r="AG519" s="161" t="s">
        <v>216</v>
      </c>
      <c r="AH519" s="161" t="s">
        <v>216</v>
      </c>
      <c r="AI519" s="161" t="s">
        <v>216</v>
      </c>
      <c r="AJ519" s="161" t="s">
        <v>216</v>
      </c>
      <c r="AK519" s="161" t="s">
        <v>216</v>
      </c>
      <c r="AL519" s="161" t="s">
        <v>216</v>
      </c>
      <c r="AM519" s="161" t="s">
        <v>216</v>
      </c>
      <c r="AN519" s="161" t="s">
        <v>216</v>
      </c>
      <c r="AO519" s="161" t="s">
        <v>216</v>
      </c>
      <c r="AP519" s="161">
        <v>6.79977082487791E-3</v>
      </c>
      <c r="AQ519" s="161" t="s">
        <v>216</v>
      </c>
      <c r="AR519" s="161" t="s">
        <v>216</v>
      </c>
      <c r="AS519" s="161" t="s">
        <v>216</v>
      </c>
      <c r="AT519" s="161" t="s">
        <v>216</v>
      </c>
      <c r="AU519" s="161">
        <v>2.1056613217131301E-2</v>
      </c>
      <c r="AV519" s="161" t="s">
        <v>216</v>
      </c>
      <c r="AW519" s="161" t="s">
        <v>216</v>
      </c>
      <c r="AX519" s="161" t="s">
        <v>216</v>
      </c>
      <c r="AY519" s="161" t="s">
        <v>216</v>
      </c>
      <c r="AZ519" s="161" t="s">
        <v>216</v>
      </c>
      <c r="BA519" s="161">
        <v>3.1818184714785598E-2</v>
      </c>
      <c r="BB519" s="161" t="s">
        <v>216</v>
      </c>
      <c r="BC519" s="161" t="s">
        <v>216</v>
      </c>
      <c r="BD519" s="161" t="s">
        <v>216</v>
      </c>
      <c r="BE519" s="161" t="s">
        <v>216</v>
      </c>
      <c r="BF519" s="161" t="s">
        <v>216</v>
      </c>
      <c r="BG519" s="161" t="s">
        <v>216</v>
      </c>
      <c r="BH519" s="161" t="s">
        <v>216</v>
      </c>
      <c r="BI519" s="161" t="s">
        <v>216</v>
      </c>
      <c r="BJ519" s="161" t="s">
        <v>216</v>
      </c>
      <c r="BK519" s="161">
        <v>4.2703780051764499E-2</v>
      </c>
      <c r="BL519" s="161">
        <v>1.3688096934244999E-2</v>
      </c>
      <c r="BM519" s="161" t="s">
        <v>216</v>
      </c>
      <c r="BN519" s="161" t="s">
        <v>216</v>
      </c>
      <c r="BO519" s="161" t="s">
        <v>216</v>
      </c>
      <c r="BP519" s="161" t="s">
        <v>216</v>
      </c>
      <c r="BQ519" s="161" t="s">
        <v>216</v>
      </c>
      <c r="BR519" s="161" t="s">
        <v>216</v>
      </c>
      <c r="BS519" s="161" t="s">
        <v>216</v>
      </c>
      <c r="BT519" s="161">
        <v>6.8345492027650397E-3</v>
      </c>
    </row>
    <row r="520" spans="1:72" hidden="1">
      <c r="A520" s="99" t="s">
        <v>750</v>
      </c>
      <c r="B520" s="99" t="s">
        <v>750</v>
      </c>
      <c r="C520" s="98" t="s">
        <v>833</v>
      </c>
      <c r="D520" s="100" t="s">
        <v>834</v>
      </c>
      <c r="E520" s="98" t="s">
        <v>864</v>
      </c>
      <c r="F520" s="98" t="s">
        <v>216</v>
      </c>
      <c r="G520" s="161" t="s">
        <v>216</v>
      </c>
      <c r="H520" s="161" t="s">
        <v>216</v>
      </c>
      <c r="I520" s="161" t="s">
        <v>216</v>
      </c>
      <c r="J520" s="161" t="s">
        <v>216</v>
      </c>
      <c r="K520" s="161" t="s">
        <v>216</v>
      </c>
      <c r="L520" s="161" t="s">
        <v>216</v>
      </c>
      <c r="M520" s="161" t="s">
        <v>216</v>
      </c>
      <c r="N520" s="161" t="s">
        <v>216</v>
      </c>
      <c r="O520" s="161" t="s">
        <v>216</v>
      </c>
      <c r="P520" s="161" t="s">
        <v>216</v>
      </c>
      <c r="Q520" s="161" t="s">
        <v>216</v>
      </c>
      <c r="R520" s="161" t="s">
        <v>216</v>
      </c>
      <c r="S520" s="161" t="s">
        <v>216</v>
      </c>
      <c r="T520" s="161" t="s">
        <v>216</v>
      </c>
      <c r="U520" s="161" t="s">
        <v>216</v>
      </c>
      <c r="V520" s="161" t="s">
        <v>216</v>
      </c>
      <c r="W520" s="161" t="s">
        <v>216</v>
      </c>
      <c r="X520" s="161" t="s">
        <v>216</v>
      </c>
      <c r="Y520" s="161" t="s">
        <v>216</v>
      </c>
      <c r="Z520" s="161" t="s">
        <v>216</v>
      </c>
      <c r="AA520" s="161" t="s">
        <v>216</v>
      </c>
      <c r="AB520" s="161" t="s">
        <v>216</v>
      </c>
      <c r="AC520" s="161" t="s">
        <v>216</v>
      </c>
      <c r="AD520" s="161" t="s">
        <v>216</v>
      </c>
      <c r="AE520" s="161" t="s">
        <v>216</v>
      </c>
      <c r="AF520" s="161" t="s">
        <v>216</v>
      </c>
      <c r="AG520" s="161" t="s">
        <v>216</v>
      </c>
      <c r="AH520" s="161" t="s">
        <v>216</v>
      </c>
      <c r="AI520" s="161" t="s">
        <v>216</v>
      </c>
      <c r="AJ520" s="161" t="s">
        <v>216</v>
      </c>
      <c r="AK520" s="161" t="s">
        <v>216</v>
      </c>
      <c r="AL520" s="161" t="s">
        <v>216</v>
      </c>
      <c r="AM520" s="161" t="s">
        <v>216</v>
      </c>
      <c r="AN520" s="161" t="s">
        <v>216</v>
      </c>
      <c r="AO520" s="161" t="s">
        <v>216</v>
      </c>
      <c r="AP520" s="161" t="s">
        <v>216</v>
      </c>
      <c r="AQ520" s="161" t="s">
        <v>216</v>
      </c>
      <c r="AR520" s="161" t="s">
        <v>216</v>
      </c>
      <c r="AS520" s="161" t="s">
        <v>216</v>
      </c>
      <c r="AT520" s="161">
        <v>1.50763744326694E-2</v>
      </c>
      <c r="AU520" s="161">
        <v>0.14927629952980701</v>
      </c>
      <c r="AV520" s="161" t="s">
        <v>216</v>
      </c>
      <c r="AW520" s="161" t="s">
        <v>216</v>
      </c>
      <c r="AX520" s="161" t="s">
        <v>216</v>
      </c>
      <c r="AY520" s="161" t="s">
        <v>216</v>
      </c>
      <c r="AZ520" s="161" t="s">
        <v>216</v>
      </c>
      <c r="BA520" s="161" t="s">
        <v>216</v>
      </c>
      <c r="BB520" s="161" t="s">
        <v>216</v>
      </c>
      <c r="BC520" s="161" t="s">
        <v>216</v>
      </c>
      <c r="BD520" s="161" t="s">
        <v>216</v>
      </c>
      <c r="BE520" s="161" t="s">
        <v>216</v>
      </c>
      <c r="BF520" s="161" t="s">
        <v>216</v>
      </c>
      <c r="BG520" s="161" t="s">
        <v>216</v>
      </c>
      <c r="BH520" s="161" t="s">
        <v>216</v>
      </c>
      <c r="BI520" s="161" t="s">
        <v>216</v>
      </c>
      <c r="BJ520" s="161" t="s">
        <v>216</v>
      </c>
      <c r="BK520" s="161" t="s">
        <v>216</v>
      </c>
      <c r="BL520" s="161" t="s">
        <v>216</v>
      </c>
      <c r="BM520" s="161" t="s">
        <v>216</v>
      </c>
      <c r="BN520" s="161" t="s">
        <v>216</v>
      </c>
      <c r="BO520" s="161" t="s">
        <v>216</v>
      </c>
      <c r="BP520" s="161" t="s">
        <v>216</v>
      </c>
      <c r="BQ520" s="161" t="s">
        <v>216</v>
      </c>
      <c r="BR520" s="161" t="s">
        <v>216</v>
      </c>
      <c r="BS520" s="161" t="s">
        <v>216</v>
      </c>
      <c r="BT520" s="161" t="s">
        <v>216</v>
      </c>
    </row>
    <row r="521" spans="1:72" hidden="1">
      <c r="A521" s="99" t="s">
        <v>750</v>
      </c>
      <c r="B521" s="99" t="s">
        <v>750</v>
      </c>
      <c r="C521" s="98" t="s">
        <v>833</v>
      </c>
      <c r="D521" s="100" t="s">
        <v>834</v>
      </c>
      <c r="E521" s="98" t="s">
        <v>865</v>
      </c>
      <c r="F521" s="98" t="s">
        <v>866</v>
      </c>
      <c r="G521" s="161" t="s">
        <v>216</v>
      </c>
      <c r="H521" s="161" t="s">
        <v>216</v>
      </c>
      <c r="I521" s="161">
        <v>1.7691011385582399E-2</v>
      </c>
      <c r="J521" s="161" t="s">
        <v>216</v>
      </c>
      <c r="K521" s="161" t="s">
        <v>216</v>
      </c>
      <c r="L521" s="161" t="s">
        <v>216</v>
      </c>
      <c r="M521" s="161" t="s">
        <v>216</v>
      </c>
      <c r="N521" s="161" t="s">
        <v>216</v>
      </c>
      <c r="O521" s="161" t="s">
        <v>216</v>
      </c>
      <c r="P521" s="161" t="s">
        <v>216</v>
      </c>
      <c r="Q521" s="161" t="s">
        <v>216</v>
      </c>
      <c r="R521" s="161" t="s">
        <v>216</v>
      </c>
      <c r="S521" s="161" t="s">
        <v>216</v>
      </c>
      <c r="T521" s="161">
        <v>2.0369634341829201E-2</v>
      </c>
      <c r="U521" s="161">
        <v>6.9237410341583903E-3</v>
      </c>
      <c r="V521" s="161" t="s">
        <v>216</v>
      </c>
      <c r="W521" s="161" t="s">
        <v>216</v>
      </c>
      <c r="X521" s="161" t="s">
        <v>216</v>
      </c>
      <c r="Y521" s="161" t="s">
        <v>216</v>
      </c>
      <c r="Z521" s="161" t="s">
        <v>216</v>
      </c>
      <c r="AA521" s="161">
        <v>1.6101524891159701E-2</v>
      </c>
      <c r="AB521" s="161">
        <v>2.4608525772947101E-2</v>
      </c>
      <c r="AC521" s="161" t="s">
        <v>216</v>
      </c>
      <c r="AD521" s="161" t="s">
        <v>216</v>
      </c>
      <c r="AE521" s="161" t="s">
        <v>216</v>
      </c>
      <c r="AF521" s="161" t="s">
        <v>216</v>
      </c>
      <c r="AG521" s="161" t="s">
        <v>216</v>
      </c>
      <c r="AH521" s="161" t="s">
        <v>216</v>
      </c>
      <c r="AI521" s="161" t="s">
        <v>216</v>
      </c>
      <c r="AJ521" s="161">
        <v>1.4911186226589999E-4</v>
      </c>
      <c r="AK521" s="161" t="s">
        <v>216</v>
      </c>
      <c r="AL521" s="161" t="s">
        <v>216</v>
      </c>
      <c r="AM521" s="161">
        <v>2.9419016399713799E-2</v>
      </c>
      <c r="AN521" s="161" t="s">
        <v>216</v>
      </c>
      <c r="AO521" s="161" t="s">
        <v>216</v>
      </c>
      <c r="AP521" s="161" t="s">
        <v>216</v>
      </c>
      <c r="AQ521" s="161" t="s">
        <v>216</v>
      </c>
      <c r="AR521" s="161" t="s">
        <v>216</v>
      </c>
      <c r="AS521" s="161" t="s">
        <v>216</v>
      </c>
      <c r="AT521" s="161" t="s">
        <v>216</v>
      </c>
      <c r="AU521" s="161" t="s">
        <v>216</v>
      </c>
      <c r="AV521" s="161" t="s">
        <v>216</v>
      </c>
      <c r="AW521" s="161">
        <v>6.1461811825729202E-4</v>
      </c>
      <c r="AX521" s="161" t="s">
        <v>216</v>
      </c>
      <c r="AY521" s="161" t="s">
        <v>216</v>
      </c>
      <c r="AZ521" s="161" t="s">
        <v>216</v>
      </c>
      <c r="BA521" s="161" t="s">
        <v>216</v>
      </c>
      <c r="BB521" s="161" t="s">
        <v>216</v>
      </c>
      <c r="BC521" s="161" t="s">
        <v>216</v>
      </c>
      <c r="BD521" s="161" t="s">
        <v>216</v>
      </c>
      <c r="BE521" s="161" t="s">
        <v>216</v>
      </c>
      <c r="BF521" s="161" t="s">
        <v>216</v>
      </c>
      <c r="BG521" s="161" t="s">
        <v>216</v>
      </c>
      <c r="BH521" s="161">
        <v>1.00778429294891E-2</v>
      </c>
      <c r="BI521" s="161" t="s">
        <v>216</v>
      </c>
      <c r="BJ521" s="161">
        <v>4.5380459877682001E-2</v>
      </c>
      <c r="BK521" s="161" t="s">
        <v>216</v>
      </c>
      <c r="BL521" s="161">
        <v>3.6904567118111603E-2</v>
      </c>
      <c r="BM521" s="161">
        <v>1.7629798672371801E-3</v>
      </c>
      <c r="BN521" s="161" t="s">
        <v>216</v>
      </c>
      <c r="BO521" s="161" t="s">
        <v>216</v>
      </c>
      <c r="BP521" s="161" t="s">
        <v>216</v>
      </c>
      <c r="BQ521" s="161" t="s">
        <v>216</v>
      </c>
      <c r="BR521" s="161" t="s">
        <v>216</v>
      </c>
      <c r="BS521" s="161" t="s">
        <v>216</v>
      </c>
      <c r="BT521" s="161" t="s">
        <v>216</v>
      </c>
    </row>
    <row r="522" spans="1:72" hidden="1">
      <c r="A522" s="99" t="s">
        <v>750</v>
      </c>
      <c r="B522" s="99" t="s">
        <v>750</v>
      </c>
      <c r="C522" s="98" t="s">
        <v>867</v>
      </c>
      <c r="D522" s="100" t="s">
        <v>868</v>
      </c>
      <c r="E522" s="98" t="s">
        <v>869</v>
      </c>
      <c r="F522" s="98" t="s">
        <v>870</v>
      </c>
      <c r="G522" s="161">
        <v>0.74282461109559605</v>
      </c>
      <c r="H522" s="161">
        <v>0.59656193982595995</v>
      </c>
      <c r="I522" s="161">
        <v>0.21363533814199601</v>
      </c>
      <c r="J522" s="161">
        <v>0.67380046303855201</v>
      </c>
      <c r="K522" s="161">
        <v>0.32439713575073997</v>
      </c>
      <c r="L522" s="161">
        <v>0.46114957674567097</v>
      </c>
      <c r="M522" s="161">
        <v>0.47142519341943001</v>
      </c>
      <c r="N522" s="161">
        <v>0.37819438629529201</v>
      </c>
      <c r="O522" s="161">
        <v>0.751920839137599</v>
      </c>
      <c r="P522" s="161">
        <v>0.452102420405118</v>
      </c>
      <c r="Q522" s="161">
        <v>0.40675442969829101</v>
      </c>
      <c r="R522" s="161">
        <v>0.79871143782633602</v>
      </c>
      <c r="S522" s="161">
        <v>0.64646353985743499</v>
      </c>
      <c r="T522" s="161">
        <v>0.47929038467804402</v>
      </c>
      <c r="U522" s="161">
        <v>0.31343209095618402</v>
      </c>
      <c r="V522" s="161">
        <v>0.39860576260726499</v>
      </c>
      <c r="W522" s="161">
        <v>0.55027305452273101</v>
      </c>
      <c r="X522" s="161">
        <v>0.45133698182062398</v>
      </c>
      <c r="Y522" s="161">
        <v>0.38438119831157502</v>
      </c>
      <c r="Z522" s="161">
        <v>0.43906662472319502</v>
      </c>
      <c r="AA522" s="161">
        <v>0.335139608719</v>
      </c>
      <c r="AB522" s="161">
        <v>0.42737894571401702</v>
      </c>
      <c r="AC522" s="161">
        <v>0.610392186466441</v>
      </c>
      <c r="AD522" s="161">
        <v>0.36611948905075398</v>
      </c>
      <c r="AE522" s="161">
        <v>0.54579788887230496</v>
      </c>
      <c r="AF522" s="161">
        <v>0.67176698115559996</v>
      </c>
      <c r="AG522" s="161">
        <v>0.57255670065417097</v>
      </c>
      <c r="AH522" s="161">
        <v>0.48622411051067399</v>
      </c>
      <c r="AI522" s="161">
        <v>0.52655207670137805</v>
      </c>
      <c r="AJ522" s="161">
        <v>0.32970122847379202</v>
      </c>
      <c r="AK522" s="161">
        <v>0.18575024170659801</v>
      </c>
      <c r="AL522" s="161">
        <v>0.36537172692049602</v>
      </c>
      <c r="AM522" s="161">
        <v>0.32984628945907501</v>
      </c>
      <c r="AN522" s="161">
        <v>0.71787460853897</v>
      </c>
      <c r="AO522" s="161">
        <v>0.56734152336700105</v>
      </c>
      <c r="AP522" s="161">
        <v>0.40856291457974803</v>
      </c>
      <c r="AQ522" s="161">
        <v>0.49247970237849398</v>
      </c>
      <c r="AR522" s="161">
        <v>0.439725406543444</v>
      </c>
      <c r="AS522" s="161">
        <v>0.35848434556751102</v>
      </c>
      <c r="AT522" s="161">
        <v>0.85738801196368497</v>
      </c>
      <c r="AU522" s="161">
        <v>0.72317792550594096</v>
      </c>
      <c r="AV522" s="161">
        <v>0.41207130202178599</v>
      </c>
      <c r="AW522" s="161">
        <v>0.310844451294156</v>
      </c>
      <c r="AX522" s="161">
        <v>0.55604505596144904</v>
      </c>
      <c r="AY522" s="161">
        <v>0.68982256487381399</v>
      </c>
      <c r="AZ522" s="161">
        <v>0.33315723560528898</v>
      </c>
      <c r="BA522" s="161">
        <v>0.35314675358870601</v>
      </c>
      <c r="BB522" s="161">
        <v>0.76102688269067398</v>
      </c>
      <c r="BC522" s="161">
        <v>0.41577350410533098</v>
      </c>
      <c r="BD522" s="161">
        <v>0.28160864718645501</v>
      </c>
      <c r="BE522" s="161">
        <v>0.35800717547407201</v>
      </c>
      <c r="BF522" s="161">
        <v>0.32675817411999702</v>
      </c>
      <c r="BG522" s="161">
        <v>0.585553593464329</v>
      </c>
      <c r="BH522" s="161">
        <v>0.76606563884270895</v>
      </c>
      <c r="BI522" s="161">
        <v>0.44605922945632998</v>
      </c>
      <c r="BJ522" s="161">
        <v>0.26164801701217699</v>
      </c>
      <c r="BK522" s="161">
        <v>0.58347526882953205</v>
      </c>
      <c r="BL522" s="161">
        <v>0.38526541962654298</v>
      </c>
      <c r="BM522" s="161">
        <v>0.39334821406425002</v>
      </c>
      <c r="BN522" s="161">
        <v>0.38420185722297001</v>
      </c>
      <c r="BO522" s="161">
        <v>0.41531532357210899</v>
      </c>
      <c r="BP522" s="161">
        <v>0.70790341206528795</v>
      </c>
      <c r="BQ522" s="161">
        <v>0.46376650439660599</v>
      </c>
      <c r="BR522" s="161">
        <v>0.49928184509065299</v>
      </c>
      <c r="BS522" s="161">
        <v>0.35775247460427201</v>
      </c>
      <c r="BT522" s="161">
        <v>0.53994513926510601</v>
      </c>
    </row>
    <row r="523" spans="1:72" hidden="1">
      <c r="A523" s="99" t="s">
        <v>750</v>
      </c>
      <c r="B523" s="99" t="s">
        <v>750</v>
      </c>
      <c r="C523" s="98" t="s">
        <v>867</v>
      </c>
      <c r="D523" s="100" t="s">
        <v>868</v>
      </c>
      <c r="E523" s="98" t="s">
        <v>871</v>
      </c>
      <c r="F523" s="98" t="s">
        <v>872</v>
      </c>
      <c r="G523" s="161">
        <v>0.18069200859329501</v>
      </c>
      <c r="H523" s="161">
        <v>0.26781777023669101</v>
      </c>
      <c r="I523" s="161">
        <v>0.15691822052465301</v>
      </c>
      <c r="J523" s="161">
        <v>0.12591877092484399</v>
      </c>
      <c r="K523" s="161">
        <v>0.24161288568700301</v>
      </c>
      <c r="L523" s="161">
        <v>0.39727655322244598</v>
      </c>
      <c r="M523" s="161">
        <v>0.29501598898543002</v>
      </c>
      <c r="N523" s="161">
        <v>0.18725271144095401</v>
      </c>
      <c r="O523" s="161">
        <v>0.30004147227620698</v>
      </c>
      <c r="P523" s="161">
        <v>0.27606388396118903</v>
      </c>
      <c r="Q523" s="161">
        <v>0.30211896789394999</v>
      </c>
      <c r="R523" s="161">
        <v>0.43750712451839302</v>
      </c>
      <c r="S523" s="161">
        <v>0.140325153937428</v>
      </c>
      <c r="T523" s="161">
        <v>0.146061529743234</v>
      </c>
      <c r="U523" s="161">
        <v>0.20373197880942601</v>
      </c>
      <c r="V523" s="161">
        <v>5.2097169857977903E-2</v>
      </c>
      <c r="W523" s="161">
        <v>0.123564213882562</v>
      </c>
      <c r="X523" s="161">
        <v>7.4527184068835198E-2</v>
      </c>
      <c r="Y523" s="161">
        <v>0.25638179735828598</v>
      </c>
      <c r="Z523" s="161">
        <v>0.28480096319866299</v>
      </c>
      <c r="AA523" s="161">
        <v>4.2968267686474201E-2</v>
      </c>
      <c r="AB523" s="161">
        <v>0.13288195361743099</v>
      </c>
      <c r="AC523" s="161">
        <v>0.11079231113433601</v>
      </c>
      <c r="AD523" s="161">
        <v>0.14979798048930501</v>
      </c>
      <c r="AE523" s="161">
        <v>0.15202344309399901</v>
      </c>
      <c r="AF523" s="161">
        <v>0.34535238504524601</v>
      </c>
      <c r="AG523" s="161">
        <v>0.26121676003711902</v>
      </c>
      <c r="AH523" s="161">
        <v>0.141319255340321</v>
      </c>
      <c r="AI523" s="161">
        <v>0.25569428250742499</v>
      </c>
      <c r="AJ523" s="161">
        <v>0.14337133735358601</v>
      </c>
      <c r="AK523" s="161">
        <v>3.9811619042113201E-2</v>
      </c>
      <c r="AL523" s="161">
        <v>0.187242514260818</v>
      </c>
      <c r="AM523" s="161">
        <v>6.1982621274013501E-2</v>
      </c>
      <c r="AN523" s="161">
        <v>0.18947823404887901</v>
      </c>
      <c r="AO523" s="161">
        <v>0.31304707004952098</v>
      </c>
      <c r="AP523" s="161">
        <v>0.36820609473611399</v>
      </c>
      <c r="AQ523" s="161">
        <v>0.18470421870047299</v>
      </c>
      <c r="AR523" s="161">
        <v>0.116763969107677</v>
      </c>
      <c r="AS523" s="161">
        <v>0.21076417324614299</v>
      </c>
      <c r="AT523" s="161">
        <v>0.31859182394742402</v>
      </c>
      <c r="AU523" s="161">
        <v>0.24598704508799599</v>
      </c>
      <c r="AV523" s="161">
        <v>0.18122064552495501</v>
      </c>
      <c r="AW523" s="161">
        <v>3.8254373919982002E-2</v>
      </c>
      <c r="AX523" s="161">
        <v>0.224974048159506</v>
      </c>
      <c r="AY523" s="161">
        <v>0.205650340489478</v>
      </c>
      <c r="AZ523" s="161">
        <v>0.19174452361591299</v>
      </c>
      <c r="BA523" s="161">
        <v>0.41807139609710098</v>
      </c>
      <c r="BB523" s="161">
        <v>0.29835534629080301</v>
      </c>
      <c r="BC523" s="161">
        <v>4.2141896843319197E-2</v>
      </c>
      <c r="BD523" s="161">
        <v>0.27878338148840898</v>
      </c>
      <c r="BE523" s="161">
        <v>0.162606001303501</v>
      </c>
      <c r="BF523" s="161">
        <v>0.17693310956556799</v>
      </c>
      <c r="BG523" s="161">
        <v>0.39108180411452897</v>
      </c>
      <c r="BH523" s="161">
        <v>0.212018951007025</v>
      </c>
      <c r="BI523" s="161">
        <v>0.20139305311451999</v>
      </c>
      <c r="BJ523" s="161">
        <v>0.117215075953179</v>
      </c>
      <c r="BK523" s="161">
        <v>0.485808484230765</v>
      </c>
      <c r="BL523" s="161">
        <v>0.16570337448654501</v>
      </c>
      <c r="BM523" s="161">
        <v>0.20168757331787501</v>
      </c>
      <c r="BN523" s="161">
        <v>0.132437051266383</v>
      </c>
      <c r="BO523" s="161">
        <v>0.26919432262702497</v>
      </c>
      <c r="BP523" s="161">
        <v>0.20153165143681001</v>
      </c>
      <c r="BQ523" s="161">
        <v>9.9153385529094903E-2</v>
      </c>
      <c r="BR523" s="161">
        <v>1.11022302462516E-16</v>
      </c>
      <c r="BS523" s="161">
        <v>0.13218623162058499</v>
      </c>
      <c r="BT523" s="161">
        <v>0.23325548371729701</v>
      </c>
    </row>
    <row r="524" spans="1:72" hidden="1">
      <c r="A524" s="99" t="s">
        <v>750</v>
      </c>
      <c r="B524" s="99" t="s">
        <v>750</v>
      </c>
      <c r="C524" s="98" t="s">
        <v>867</v>
      </c>
      <c r="D524" s="100" t="s">
        <v>868</v>
      </c>
      <c r="E524" s="98" t="s">
        <v>873</v>
      </c>
      <c r="F524" s="98" t="s">
        <v>874</v>
      </c>
      <c r="G524" s="161">
        <v>0.61484407254818496</v>
      </c>
      <c r="H524" s="161">
        <v>0.47813023017566197</v>
      </c>
      <c r="I524" s="161">
        <v>0.56428365916894296</v>
      </c>
      <c r="J524" s="161">
        <v>0.67759030141669097</v>
      </c>
      <c r="K524" s="161">
        <v>0.62241904337272502</v>
      </c>
      <c r="L524" s="161">
        <v>0.74592079829248004</v>
      </c>
      <c r="M524" s="161">
        <v>0.52543521813023997</v>
      </c>
      <c r="N524" s="161">
        <v>0.735441977373675</v>
      </c>
      <c r="O524" s="161">
        <v>0.35030387247120798</v>
      </c>
      <c r="P524" s="161">
        <v>0.476745468603964</v>
      </c>
      <c r="Q524" s="161">
        <v>0.46081985766620398</v>
      </c>
      <c r="R524" s="161">
        <v>0.59250059170037706</v>
      </c>
      <c r="S524" s="161">
        <v>0.31072448862070201</v>
      </c>
      <c r="T524" s="161">
        <v>0.43525310561570302</v>
      </c>
      <c r="U524" s="161">
        <v>0.63157488273798501</v>
      </c>
      <c r="V524" s="161">
        <v>0.70723119186956496</v>
      </c>
      <c r="W524" s="161">
        <v>0.39796209870571397</v>
      </c>
      <c r="X524" s="161">
        <v>0.77331220026294001</v>
      </c>
      <c r="Y524" s="161">
        <v>0.49839768803291901</v>
      </c>
      <c r="Z524" s="161">
        <v>0.255884511111025</v>
      </c>
      <c r="AA524" s="161">
        <v>0.62868344492241901</v>
      </c>
      <c r="AB524" s="161">
        <v>0.55775696855626899</v>
      </c>
      <c r="AC524" s="161">
        <v>0.45615498262560999</v>
      </c>
      <c r="AD524" s="161">
        <v>0.53701845692382499</v>
      </c>
      <c r="AE524" s="161">
        <v>0.89588396944366999</v>
      </c>
      <c r="AF524" s="161">
        <v>0.67440156805564799</v>
      </c>
      <c r="AG524" s="161">
        <v>0.41739234961975302</v>
      </c>
      <c r="AH524" s="161">
        <v>0.70475269863735301</v>
      </c>
      <c r="AI524" s="161">
        <v>0.759511967422277</v>
      </c>
      <c r="AJ524" s="161">
        <v>0.66147652037177795</v>
      </c>
      <c r="AK524" s="161">
        <v>0.80217087389973896</v>
      </c>
      <c r="AL524" s="161">
        <v>0.43150896204330402</v>
      </c>
      <c r="AM524" s="161">
        <v>0.62959750683760496</v>
      </c>
      <c r="AN524" s="161">
        <v>0.55396068503864304</v>
      </c>
      <c r="AO524" s="161">
        <v>0.90262876867448605</v>
      </c>
      <c r="AP524" s="161">
        <v>0.53028422901662498</v>
      </c>
      <c r="AQ524" s="161">
        <v>0.86643121877625895</v>
      </c>
      <c r="AR524" s="161">
        <v>0.84589466414520698</v>
      </c>
      <c r="AS524" s="161">
        <v>0.67179352984270602</v>
      </c>
      <c r="AT524" s="161">
        <v>0.86072239138117501</v>
      </c>
      <c r="AU524" s="161">
        <v>0.74435346242011902</v>
      </c>
      <c r="AV524" s="161">
        <v>0.67614492793692704</v>
      </c>
      <c r="AW524" s="161">
        <v>0.79082624883848796</v>
      </c>
      <c r="AX524" s="161">
        <v>0.418048202460862</v>
      </c>
      <c r="AY524" s="161">
        <v>0.69102754419953005</v>
      </c>
      <c r="AZ524" s="161">
        <v>0.74236171341413104</v>
      </c>
      <c r="BA524" s="161">
        <v>0.42591496552550201</v>
      </c>
      <c r="BB524" s="161">
        <v>0.80573673062843199</v>
      </c>
      <c r="BC524" s="161">
        <v>0.75360805378558005</v>
      </c>
      <c r="BD524" s="161">
        <v>0.713757674225307</v>
      </c>
      <c r="BE524" s="161">
        <v>0.76648727984273701</v>
      </c>
      <c r="BF524" s="161">
        <v>0.81563546179767599</v>
      </c>
      <c r="BG524" s="161">
        <v>0.58205194997875098</v>
      </c>
      <c r="BH524" s="161">
        <v>0.47992662234906902</v>
      </c>
      <c r="BI524" s="161">
        <v>0.64507764959202596</v>
      </c>
      <c r="BJ524" s="161">
        <v>0.63767493457431101</v>
      </c>
      <c r="BK524" s="161">
        <v>0.46324013028430899</v>
      </c>
      <c r="BL524" s="161">
        <v>0.40445704083283801</v>
      </c>
      <c r="BM524" s="161">
        <v>0.81944973510164798</v>
      </c>
      <c r="BN524" s="161">
        <v>0.28424805189476099</v>
      </c>
      <c r="BO524" s="161">
        <v>0.66427298111719302</v>
      </c>
      <c r="BP524" s="161">
        <v>0.54058029525266305</v>
      </c>
      <c r="BQ524" s="161">
        <v>0.56765031014065204</v>
      </c>
      <c r="BR524" s="161">
        <v>0.78386223421847701</v>
      </c>
      <c r="BS524" s="161">
        <v>0.692165527266146</v>
      </c>
      <c r="BT524" s="161">
        <v>0.48313119179409397</v>
      </c>
    </row>
    <row r="525" spans="1:72" hidden="1">
      <c r="A525" s="99" t="s">
        <v>750</v>
      </c>
      <c r="B525" s="99" t="s">
        <v>750</v>
      </c>
      <c r="C525" s="98" t="s">
        <v>867</v>
      </c>
      <c r="D525" s="100" t="s">
        <v>868</v>
      </c>
      <c r="E525" s="98" t="s">
        <v>875</v>
      </c>
      <c r="F525" s="98" t="s">
        <v>876</v>
      </c>
      <c r="G525" s="161">
        <v>2.1890125117898802E-2</v>
      </c>
      <c r="H525" s="161">
        <v>1.77712111967997E-2</v>
      </c>
      <c r="I525" s="161">
        <v>0</v>
      </c>
      <c r="J525" s="161">
        <v>2.9808285707067499E-2</v>
      </c>
      <c r="K525" s="161">
        <v>5.5748088376394299E-2</v>
      </c>
      <c r="L525" s="161">
        <v>5.4089764574073398E-2</v>
      </c>
      <c r="M525" s="161">
        <v>0.117946916043983</v>
      </c>
      <c r="N525" s="161">
        <v>0.112170087971702</v>
      </c>
      <c r="O525" s="161">
        <v>1.11022302462516E-16</v>
      </c>
      <c r="P525" s="161">
        <v>0.177965583897363</v>
      </c>
      <c r="Q525" s="161">
        <v>0.302201879033138</v>
      </c>
      <c r="R525" s="161">
        <v>2.2802070096539302E-2</v>
      </c>
      <c r="S525" s="161">
        <v>2.1250613624024701E-2</v>
      </c>
      <c r="T525" s="161">
        <v>2.3356401382771799E-2</v>
      </c>
      <c r="U525" s="161">
        <v>2.8496834602109701E-2</v>
      </c>
      <c r="V525" s="161">
        <v>0.112739374315591</v>
      </c>
      <c r="W525" s="161">
        <v>6.9448065021236599E-2</v>
      </c>
      <c r="X525" s="161">
        <v>0.12257085778821999</v>
      </c>
      <c r="Y525" s="161">
        <v>0.119554402051394</v>
      </c>
      <c r="Z525" s="161">
        <v>1.4744931984165301E-2</v>
      </c>
      <c r="AA525" s="161">
        <v>1.6161717493778101E-2</v>
      </c>
      <c r="AB525" s="161">
        <v>8.0054369371975007E-2</v>
      </c>
      <c r="AC525" s="161">
        <v>0.201237822858787</v>
      </c>
      <c r="AD525" s="161">
        <v>4.4571669789595002E-2</v>
      </c>
      <c r="AE525" s="161">
        <v>0.119339210749901</v>
      </c>
      <c r="AF525" s="161">
        <v>8.72565654956515E-2</v>
      </c>
      <c r="AG525" s="161">
        <v>0.108589749103633</v>
      </c>
      <c r="AH525" s="161">
        <v>0.109017942095351</v>
      </c>
      <c r="AI525" s="161">
        <v>0.11112922110409799</v>
      </c>
      <c r="AJ525" s="161">
        <v>0.14798921985708899</v>
      </c>
      <c r="AK525" s="161">
        <v>9.3982153111291503E-2</v>
      </c>
      <c r="AL525" s="161">
        <v>0.100905195285258</v>
      </c>
      <c r="AM525" s="161">
        <v>0</v>
      </c>
      <c r="AN525" s="161">
        <v>0.10616498077349899</v>
      </c>
      <c r="AO525" s="161">
        <v>0</v>
      </c>
      <c r="AP525" s="161">
        <v>4.5868303210790497E-3</v>
      </c>
      <c r="AQ525" s="161">
        <v>0</v>
      </c>
      <c r="AR525" s="161">
        <v>3.1579986170120498E-2</v>
      </c>
      <c r="AS525" s="161">
        <v>0.10922949325279301</v>
      </c>
      <c r="AT525" s="161">
        <v>4.09908457478027E-2</v>
      </c>
      <c r="AU525" s="161">
        <v>6.0133688243226402E-2</v>
      </c>
      <c r="AV525" s="161">
        <v>5.6128143706008798E-2</v>
      </c>
      <c r="AW525" s="161">
        <v>0</v>
      </c>
      <c r="AX525" s="161">
        <v>9.6778860718727003E-2</v>
      </c>
      <c r="AY525" s="161">
        <v>7.3642437576020806E-2</v>
      </c>
      <c r="AZ525" s="161">
        <v>3.5790305617935197E-2</v>
      </c>
      <c r="BA525" s="161">
        <v>1.04187183637425E-2</v>
      </c>
      <c r="BB525" s="161">
        <v>4.4245111871068901E-2</v>
      </c>
      <c r="BC525" s="161">
        <v>1.7670755847207099E-2</v>
      </c>
      <c r="BD525" s="161">
        <v>4.5700194552632099E-2</v>
      </c>
      <c r="BE525" s="161">
        <v>1.79712981076245E-2</v>
      </c>
      <c r="BF525" s="161">
        <v>5.0370498603861003E-2</v>
      </c>
      <c r="BG525" s="161">
        <v>7.9915798586446402E-2</v>
      </c>
      <c r="BH525" s="161">
        <v>4.6549162413509197E-2</v>
      </c>
      <c r="BI525" s="161">
        <v>6.3003245782646905E-2</v>
      </c>
      <c r="BJ525" s="161">
        <v>0</v>
      </c>
      <c r="BK525" s="161">
        <v>2.54579658721788E-2</v>
      </c>
      <c r="BL525" s="161">
        <v>3.6968630984622899E-2</v>
      </c>
      <c r="BM525" s="161">
        <v>3.1341864306438699E-4</v>
      </c>
      <c r="BN525" s="161">
        <v>0.20784055245566599</v>
      </c>
      <c r="BO525" s="161">
        <v>3.7596638355953199E-2</v>
      </c>
      <c r="BP525" s="161">
        <v>4.2726219384798599E-2</v>
      </c>
      <c r="BQ525" s="161">
        <v>1.8891916254765499E-2</v>
      </c>
      <c r="BR525" s="161">
        <v>0.20080466676744499</v>
      </c>
      <c r="BS525" s="161">
        <v>0</v>
      </c>
      <c r="BT525" s="161">
        <v>7.6399630598025403E-2</v>
      </c>
    </row>
    <row r="526" spans="1:72" hidden="1">
      <c r="A526" s="99" t="s">
        <v>750</v>
      </c>
      <c r="B526" s="99" t="s">
        <v>750</v>
      </c>
      <c r="C526" s="98" t="s">
        <v>867</v>
      </c>
      <c r="D526" s="100" t="s">
        <v>868</v>
      </c>
      <c r="E526" s="98" t="s">
        <v>856</v>
      </c>
      <c r="F526" s="98" t="s">
        <v>877</v>
      </c>
      <c r="G526" s="161">
        <v>0</v>
      </c>
      <c r="H526" s="161">
        <v>0</v>
      </c>
      <c r="I526" s="161">
        <v>3.6869884364496799E-2</v>
      </c>
      <c r="J526" s="161">
        <v>0</v>
      </c>
      <c r="K526" s="161">
        <v>0</v>
      </c>
      <c r="L526" s="161">
        <v>1.8486226457328201E-2</v>
      </c>
      <c r="M526" s="161">
        <v>9.1170078856273096E-2</v>
      </c>
      <c r="N526" s="161">
        <v>0</v>
      </c>
      <c r="O526" s="161">
        <v>1.11022302462516E-16</v>
      </c>
      <c r="P526" s="161">
        <v>2.17274804887332E-2</v>
      </c>
      <c r="Q526" s="161">
        <v>6.3990223622257994E-2</v>
      </c>
      <c r="R526" s="161">
        <v>0</v>
      </c>
      <c r="S526" s="161">
        <v>1.11022302462516E-16</v>
      </c>
      <c r="T526" s="161">
        <v>0</v>
      </c>
      <c r="U526" s="161">
        <v>1.11022302462516E-16</v>
      </c>
      <c r="V526" s="161">
        <v>7.2133844953970003E-4</v>
      </c>
      <c r="W526" s="161">
        <v>0</v>
      </c>
      <c r="X526" s="161">
        <v>9.4872953390000292E-3</v>
      </c>
      <c r="Y526" s="161">
        <v>2.1635058867947202E-3</v>
      </c>
      <c r="Z526" s="161">
        <v>2.6705220686556001E-2</v>
      </c>
      <c r="AA526" s="161">
        <v>0</v>
      </c>
      <c r="AB526" s="161">
        <v>9.1999658455734906E-3</v>
      </c>
      <c r="AC526" s="161">
        <v>0</v>
      </c>
      <c r="AD526" s="161">
        <v>0</v>
      </c>
      <c r="AE526" s="161">
        <v>3.6084573600698999E-3</v>
      </c>
      <c r="AF526" s="161">
        <v>9.3872851538608307E-3</v>
      </c>
      <c r="AG526" s="161">
        <v>1.11022302462516E-16</v>
      </c>
      <c r="AH526" s="161">
        <v>1.45849280818806E-2</v>
      </c>
      <c r="AI526" s="161">
        <v>1.29570740927078E-2</v>
      </c>
      <c r="AJ526" s="161">
        <v>2.5671320587582701E-3</v>
      </c>
      <c r="AK526" s="161">
        <v>4.94117119137897E-4</v>
      </c>
      <c r="AL526" s="161">
        <v>1.1616724060597199E-2</v>
      </c>
      <c r="AM526" s="161">
        <v>0</v>
      </c>
      <c r="AN526" s="161">
        <v>1.02512162780723E-2</v>
      </c>
      <c r="AO526" s="161">
        <v>0</v>
      </c>
      <c r="AP526" s="161">
        <v>1.11022302462516E-16</v>
      </c>
      <c r="AQ526" s="161">
        <v>0</v>
      </c>
      <c r="AR526" s="161">
        <v>0</v>
      </c>
      <c r="AS526" s="161">
        <v>1.11022302462516E-16</v>
      </c>
      <c r="AT526" s="161">
        <v>0</v>
      </c>
      <c r="AU526" s="161">
        <v>0</v>
      </c>
      <c r="AV526" s="161">
        <v>0</v>
      </c>
      <c r="AW526" s="161">
        <v>0</v>
      </c>
      <c r="AX526" s="161">
        <v>3.7064737321973601E-2</v>
      </c>
      <c r="AY526" s="161">
        <v>0</v>
      </c>
      <c r="AZ526" s="161">
        <v>2.1277030939352602E-2</v>
      </c>
      <c r="BA526" s="161">
        <v>0</v>
      </c>
      <c r="BB526" s="161">
        <v>0</v>
      </c>
      <c r="BC526" s="161">
        <v>0</v>
      </c>
      <c r="BD526" s="161">
        <v>0</v>
      </c>
      <c r="BE526" s="161">
        <v>3.3594259612116399E-3</v>
      </c>
      <c r="BF526" s="161">
        <v>2.8047091413161598E-2</v>
      </c>
      <c r="BG526" s="161">
        <v>7.6397407694242603E-3</v>
      </c>
      <c r="BH526" s="161">
        <v>1.11022302462516E-16</v>
      </c>
      <c r="BI526" s="161">
        <v>0</v>
      </c>
      <c r="BJ526" s="161">
        <v>0</v>
      </c>
      <c r="BK526" s="161">
        <v>4.8943954129701997E-2</v>
      </c>
      <c r="BL526" s="161">
        <v>0</v>
      </c>
      <c r="BM526" s="161">
        <v>1.11022302462516E-16</v>
      </c>
      <c r="BN526" s="161">
        <v>0</v>
      </c>
      <c r="BO526" s="161">
        <v>0</v>
      </c>
      <c r="BP526" s="161">
        <v>0</v>
      </c>
      <c r="BQ526" s="161">
        <v>0</v>
      </c>
      <c r="BR526" s="161">
        <v>1.55906684951159E-2</v>
      </c>
      <c r="BS526" s="161">
        <v>0</v>
      </c>
      <c r="BT526" s="161">
        <v>2.9443641184641101E-3</v>
      </c>
    </row>
    <row r="527" spans="1:72" hidden="1">
      <c r="A527" s="99" t="s">
        <v>750</v>
      </c>
      <c r="B527" s="99" t="s">
        <v>750</v>
      </c>
      <c r="C527" s="98" t="s">
        <v>867</v>
      </c>
      <c r="D527" s="100" t="s">
        <v>868</v>
      </c>
      <c r="E527" s="98" t="s">
        <v>878</v>
      </c>
      <c r="F527" s="98" t="s">
        <v>879</v>
      </c>
      <c r="G527" s="161">
        <v>0</v>
      </c>
      <c r="H527" s="161">
        <v>0</v>
      </c>
      <c r="I527" s="161">
        <v>0</v>
      </c>
      <c r="J527" s="161">
        <v>0</v>
      </c>
      <c r="K527" s="161">
        <v>0</v>
      </c>
      <c r="L527" s="161">
        <v>0</v>
      </c>
      <c r="M527" s="161">
        <v>6.84507278611078E-4</v>
      </c>
      <c r="N527" s="161">
        <v>0</v>
      </c>
      <c r="O527" s="161">
        <v>3.3064305524013499E-3</v>
      </c>
      <c r="P527" s="161">
        <v>0</v>
      </c>
      <c r="Q527" s="161">
        <v>6.9248275444526598E-3</v>
      </c>
      <c r="R527" s="161">
        <v>0</v>
      </c>
      <c r="S527" s="161">
        <v>1.11022302462516E-16</v>
      </c>
      <c r="T527" s="161">
        <v>0</v>
      </c>
      <c r="U527" s="161">
        <v>1.11022302462516E-16</v>
      </c>
      <c r="V527" s="161">
        <v>0</v>
      </c>
      <c r="W527" s="161">
        <v>0</v>
      </c>
      <c r="X527" s="161">
        <v>0</v>
      </c>
      <c r="Y527" s="161">
        <v>0</v>
      </c>
      <c r="Z527" s="161">
        <v>0</v>
      </c>
      <c r="AA527" s="161">
        <v>0</v>
      </c>
      <c r="AB527" s="161">
        <v>0</v>
      </c>
      <c r="AC527" s="161">
        <v>0</v>
      </c>
      <c r="AD527" s="161">
        <v>0</v>
      </c>
      <c r="AE527" s="161">
        <v>0</v>
      </c>
      <c r="AF527" s="161">
        <v>0</v>
      </c>
      <c r="AG527" s="161">
        <v>4.0769078423427496E-3</v>
      </c>
      <c r="AH527" s="161">
        <v>0</v>
      </c>
      <c r="AI527" s="161">
        <v>0</v>
      </c>
      <c r="AJ527" s="161">
        <v>0</v>
      </c>
      <c r="AK527" s="161">
        <v>0</v>
      </c>
      <c r="AL527" s="161">
        <v>0</v>
      </c>
      <c r="AM527" s="161">
        <v>0</v>
      </c>
      <c r="AN527" s="161">
        <v>0</v>
      </c>
      <c r="AO527" s="161">
        <v>3.1882707336353497E-2</v>
      </c>
      <c r="AP527" s="161">
        <v>1.11022302462516E-16</v>
      </c>
      <c r="AQ527" s="161">
        <v>0</v>
      </c>
      <c r="AR527" s="161">
        <v>3.0517027724778199E-3</v>
      </c>
      <c r="AS527" s="161">
        <v>1.11022302462516E-16</v>
      </c>
      <c r="AT527" s="161">
        <v>0</v>
      </c>
      <c r="AU527" s="161">
        <v>1.9085290896782999E-3</v>
      </c>
      <c r="AV527" s="161">
        <v>0</v>
      </c>
      <c r="AW527" s="161">
        <v>0</v>
      </c>
      <c r="AX527" s="161">
        <v>1.9196990044939601E-2</v>
      </c>
      <c r="AY527" s="161">
        <v>0</v>
      </c>
      <c r="AZ527" s="161">
        <v>1.11022302462516E-16</v>
      </c>
      <c r="BA527" s="161">
        <v>0</v>
      </c>
      <c r="BB527" s="161">
        <v>0</v>
      </c>
      <c r="BC527" s="161">
        <v>0</v>
      </c>
      <c r="BD527" s="161">
        <v>0</v>
      </c>
      <c r="BE527" s="161">
        <v>0</v>
      </c>
      <c r="BF527" s="161">
        <v>0</v>
      </c>
      <c r="BG527" s="161">
        <v>0</v>
      </c>
      <c r="BH527" s="161">
        <v>1.11022302462516E-16</v>
      </c>
      <c r="BI527" s="161">
        <v>0</v>
      </c>
      <c r="BJ527" s="161">
        <v>0</v>
      </c>
      <c r="BK527" s="161">
        <v>2.8302549975240301E-2</v>
      </c>
      <c r="BL527" s="161">
        <v>0</v>
      </c>
      <c r="BM527" s="161">
        <v>1.11022302462516E-16</v>
      </c>
      <c r="BN527" s="161">
        <v>0</v>
      </c>
      <c r="BO527" s="161">
        <v>0</v>
      </c>
      <c r="BP527" s="161">
        <v>0</v>
      </c>
      <c r="BQ527" s="161">
        <v>0</v>
      </c>
      <c r="BR527" s="161">
        <v>4.2144799137041099E-3</v>
      </c>
      <c r="BS527" s="161">
        <v>0</v>
      </c>
      <c r="BT527" s="161">
        <v>0</v>
      </c>
    </row>
    <row r="528" spans="1:72" hidden="1">
      <c r="A528" s="99" t="s">
        <v>750</v>
      </c>
      <c r="B528" s="99" t="s">
        <v>750</v>
      </c>
      <c r="C528" s="98" t="s">
        <v>867</v>
      </c>
      <c r="D528" s="100" t="s">
        <v>868</v>
      </c>
      <c r="E528" s="98" t="s">
        <v>880</v>
      </c>
      <c r="F528" s="98" t="s">
        <v>881</v>
      </c>
      <c r="G528" s="161">
        <v>6.6783930790840607E-2</v>
      </c>
      <c r="H528" s="161">
        <v>0</v>
      </c>
      <c r="I528" s="161">
        <v>3.6869884364496799E-2</v>
      </c>
      <c r="J528" s="161">
        <v>3.2321494379588998E-2</v>
      </c>
      <c r="K528" s="161">
        <v>0.135937124216396</v>
      </c>
      <c r="L528" s="161">
        <v>1.8486226457328201E-2</v>
      </c>
      <c r="M528" s="161">
        <v>0.116229466192044</v>
      </c>
      <c r="N528" s="161">
        <v>0</v>
      </c>
      <c r="O528" s="161">
        <v>0.10596974951264</v>
      </c>
      <c r="P528" s="161">
        <v>2.6194935879563501E-2</v>
      </c>
      <c r="Q528" s="161">
        <v>4.4561562110267501E-3</v>
      </c>
      <c r="R528" s="161">
        <v>5.8212458272497901E-2</v>
      </c>
      <c r="S528" s="161">
        <v>1.11022302462516E-16</v>
      </c>
      <c r="T528" s="161">
        <v>0</v>
      </c>
      <c r="U528" s="161">
        <v>8.1112673662616392E-3</v>
      </c>
      <c r="V528" s="161">
        <v>0</v>
      </c>
      <c r="W528" s="161">
        <v>4.6811364176145402E-4</v>
      </c>
      <c r="X528" s="161">
        <v>0</v>
      </c>
      <c r="Y528" s="161">
        <v>7.6766429192187402E-2</v>
      </c>
      <c r="Z528" s="161">
        <v>2.6705220686556001E-2</v>
      </c>
      <c r="AA528" s="161">
        <v>0</v>
      </c>
      <c r="AB528" s="161">
        <v>0</v>
      </c>
      <c r="AC528" s="161">
        <v>0.256674618098645</v>
      </c>
      <c r="AD528" s="161">
        <v>5.0456387050496496E-3</v>
      </c>
      <c r="AE528" s="161">
        <v>0</v>
      </c>
      <c r="AF528" s="161">
        <v>3.4233522280579701E-2</v>
      </c>
      <c r="AG528" s="161">
        <v>9.1240914840443804E-2</v>
      </c>
      <c r="AH528" s="161">
        <v>0.101960842898426</v>
      </c>
      <c r="AI528" s="161">
        <v>5.2037895795255997E-3</v>
      </c>
      <c r="AJ528" s="161">
        <v>5.3571319186564E-2</v>
      </c>
      <c r="AK528" s="161">
        <v>0</v>
      </c>
      <c r="AL528" s="161">
        <v>6.2874741318819996E-2</v>
      </c>
      <c r="AM528" s="161">
        <v>0</v>
      </c>
      <c r="AN528" s="161">
        <v>0.121139718552047</v>
      </c>
      <c r="AO528" s="161">
        <v>1.05502318867678E-2</v>
      </c>
      <c r="AP528" s="161">
        <v>1.7023492259594199E-3</v>
      </c>
      <c r="AQ528" s="161">
        <v>0</v>
      </c>
      <c r="AR528" s="161">
        <v>0.24112619385680201</v>
      </c>
      <c r="AS528" s="161">
        <v>0.17096796676710899</v>
      </c>
      <c r="AT528" s="161">
        <v>7.3140005331013599E-2</v>
      </c>
      <c r="AU528" s="161">
        <v>1.53132868201535E-2</v>
      </c>
      <c r="AV528" s="161">
        <v>1.26925312186063E-2</v>
      </c>
      <c r="AW528" s="161">
        <v>0</v>
      </c>
      <c r="AX528" s="161">
        <v>4.6708208767460298E-2</v>
      </c>
      <c r="AY528" s="161">
        <v>3.6048515540958899E-2</v>
      </c>
      <c r="AZ528" s="161">
        <v>2.35433704394424E-2</v>
      </c>
      <c r="BA528" s="161">
        <v>0</v>
      </c>
      <c r="BB528" s="161">
        <v>4.0773589547518099E-2</v>
      </c>
      <c r="BC528" s="161">
        <v>0</v>
      </c>
      <c r="BD528" s="161">
        <v>0</v>
      </c>
      <c r="BE528" s="161">
        <v>0</v>
      </c>
      <c r="BF528" s="161">
        <v>2.1077935214405302E-2</v>
      </c>
      <c r="BG528" s="161">
        <v>8.0716324103724205E-3</v>
      </c>
      <c r="BH528" s="161">
        <v>4.0019638286634601E-2</v>
      </c>
      <c r="BI528" s="161">
        <v>5.3135925678276498E-2</v>
      </c>
      <c r="BJ528" s="161">
        <v>0</v>
      </c>
      <c r="BK528" s="161">
        <v>0</v>
      </c>
      <c r="BL528" s="161">
        <v>4.12177998145839E-2</v>
      </c>
      <c r="BM528" s="161">
        <v>5.94458036156065E-3</v>
      </c>
      <c r="BN528" s="161">
        <v>1.15827133799401E-2</v>
      </c>
      <c r="BO528" s="161">
        <v>0</v>
      </c>
      <c r="BP528" s="161">
        <v>0.165105320773379</v>
      </c>
      <c r="BQ528" s="161">
        <v>0</v>
      </c>
      <c r="BR528" s="161">
        <v>1.11022302462516E-16</v>
      </c>
      <c r="BS528" s="161">
        <v>0</v>
      </c>
      <c r="BT528" s="161">
        <v>3.02218202502029E-2</v>
      </c>
    </row>
    <row r="529" spans="1:72" hidden="1">
      <c r="A529" s="99" t="s">
        <v>750</v>
      </c>
      <c r="B529" s="99" t="s">
        <v>750</v>
      </c>
      <c r="C529" s="98" t="s">
        <v>867</v>
      </c>
      <c r="D529" s="100" t="s">
        <v>868</v>
      </c>
      <c r="E529" s="98" t="s">
        <v>882</v>
      </c>
      <c r="F529" s="98" t="s">
        <v>883</v>
      </c>
      <c r="G529" s="161">
        <v>0</v>
      </c>
      <c r="H529" s="161">
        <v>0</v>
      </c>
      <c r="I529" s="161">
        <v>0</v>
      </c>
      <c r="J529" s="161">
        <v>0</v>
      </c>
      <c r="K529" s="161">
        <v>0</v>
      </c>
      <c r="L529" s="161">
        <v>0</v>
      </c>
      <c r="M529" s="161">
        <v>9.5081918998078496E-2</v>
      </c>
      <c r="N529" s="161">
        <v>0</v>
      </c>
      <c r="O529" s="161">
        <v>1.11022302462516E-16</v>
      </c>
      <c r="P529" s="161">
        <v>0</v>
      </c>
      <c r="Q529" s="161">
        <v>6.3154331468162595E-4</v>
      </c>
      <c r="R529" s="161">
        <v>0</v>
      </c>
      <c r="S529" s="161">
        <v>1.11022302462516E-16</v>
      </c>
      <c r="T529" s="161">
        <v>0</v>
      </c>
      <c r="U529" s="161">
        <v>1.11022302462516E-16</v>
      </c>
      <c r="V529" s="161">
        <v>0</v>
      </c>
      <c r="W529" s="161">
        <v>0</v>
      </c>
      <c r="X529" s="161">
        <v>0</v>
      </c>
      <c r="Y529" s="161">
        <v>9.2332385699796394E-3</v>
      </c>
      <c r="Z529" s="161">
        <v>0</v>
      </c>
      <c r="AA529" s="161">
        <v>0</v>
      </c>
      <c r="AB529" s="161">
        <v>0</v>
      </c>
      <c r="AC529" s="161">
        <v>0</v>
      </c>
      <c r="AD529" s="161">
        <v>0</v>
      </c>
      <c r="AE529" s="161">
        <v>0</v>
      </c>
      <c r="AF529" s="161">
        <v>0</v>
      </c>
      <c r="AG529" s="161">
        <v>1.11022302462516E-16</v>
      </c>
      <c r="AH529" s="161">
        <v>9.6898573390088798E-4</v>
      </c>
      <c r="AI529" s="161">
        <v>1.4512982422764599E-3</v>
      </c>
      <c r="AJ529" s="161">
        <v>5.1452902368874596E-3</v>
      </c>
      <c r="AK529" s="161">
        <v>0</v>
      </c>
      <c r="AL529" s="161">
        <v>0</v>
      </c>
      <c r="AM529" s="161">
        <v>0</v>
      </c>
      <c r="AN529" s="161">
        <v>0</v>
      </c>
      <c r="AO529" s="161">
        <v>0</v>
      </c>
      <c r="AP529" s="161">
        <v>1.11022302462516E-16</v>
      </c>
      <c r="AQ529" s="161">
        <v>0</v>
      </c>
      <c r="AR529" s="161">
        <v>0</v>
      </c>
      <c r="AS529" s="161">
        <v>1.11022302462516E-16</v>
      </c>
      <c r="AT529" s="161">
        <v>0</v>
      </c>
      <c r="AU529" s="161">
        <v>4.7803851505719502E-2</v>
      </c>
      <c r="AV529" s="161">
        <v>0</v>
      </c>
      <c r="AW529" s="161">
        <v>6.0585510641673803E-3</v>
      </c>
      <c r="AX529" s="161">
        <v>1.11022302462516E-16</v>
      </c>
      <c r="AY529" s="161">
        <v>0</v>
      </c>
      <c r="AZ529" s="161">
        <v>1.11022302462516E-16</v>
      </c>
      <c r="BA529" s="161">
        <v>0</v>
      </c>
      <c r="BB529" s="161">
        <v>0</v>
      </c>
      <c r="BC529" s="161">
        <v>0</v>
      </c>
      <c r="BD529" s="161">
        <v>0</v>
      </c>
      <c r="BE529" s="161">
        <v>0</v>
      </c>
      <c r="BF529" s="161">
        <v>0</v>
      </c>
      <c r="BG529" s="161">
        <v>0</v>
      </c>
      <c r="BH529" s="161">
        <v>3.1242952495663498E-3</v>
      </c>
      <c r="BI529" s="161">
        <v>0</v>
      </c>
      <c r="BJ529" s="161">
        <v>0</v>
      </c>
      <c r="BK529" s="161">
        <v>3.2559552065252503E-2</v>
      </c>
      <c r="BL529" s="161">
        <v>0</v>
      </c>
      <c r="BM529" s="161">
        <v>1.7629798672371801E-3</v>
      </c>
      <c r="BN529" s="161">
        <v>0</v>
      </c>
      <c r="BO529" s="161">
        <v>0</v>
      </c>
      <c r="BP529" s="161">
        <v>0</v>
      </c>
      <c r="BQ529" s="161">
        <v>0</v>
      </c>
      <c r="BR529" s="161">
        <v>1.11022302462516E-16</v>
      </c>
      <c r="BS529" s="161">
        <v>1.5671026249603499E-2</v>
      </c>
      <c r="BT529" s="161">
        <v>1.1354218018494301E-2</v>
      </c>
    </row>
    <row r="530" spans="1:72" hidden="1">
      <c r="A530" s="99" t="s">
        <v>750</v>
      </c>
      <c r="B530" s="99" t="s">
        <v>750</v>
      </c>
      <c r="C530" s="98" t="s">
        <v>867</v>
      </c>
      <c r="D530" s="100" t="s">
        <v>868</v>
      </c>
      <c r="E530" s="98" t="s">
        <v>884</v>
      </c>
      <c r="F530" s="98" t="s">
        <v>885</v>
      </c>
      <c r="G530" s="161">
        <v>0</v>
      </c>
      <c r="H530" s="161">
        <v>8.1940959658006393E-3</v>
      </c>
      <c r="I530" s="161">
        <v>0</v>
      </c>
      <c r="J530" s="161">
        <v>0</v>
      </c>
      <c r="K530" s="161">
        <v>3.10470779227171E-2</v>
      </c>
      <c r="L530" s="161">
        <v>0</v>
      </c>
      <c r="M530" s="161">
        <v>0.32985042067176001</v>
      </c>
      <c r="N530" s="161">
        <v>0</v>
      </c>
      <c r="O530" s="161">
        <v>2.52872057708686E-3</v>
      </c>
      <c r="P530" s="161">
        <v>0</v>
      </c>
      <c r="Q530" s="161">
        <v>0.139405041992618</v>
      </c>
      <c r="R530" s="161">
        <v>6.8500678615276197E-3</v>
      </c>
      <c r="S530" s="161">
        <v>2.4154280354576702E-2</v>
      </c>
      <c r="T530" s="161">
        <v>1.16782006913859E-2</v>
      </c>
      <c r="U530" s="161">
        <v>3.40258976042348E-2</v>
      </c>
      <c r="V530" s="161">
        <v>0</v>
      </c>
      <c r="W530" s="161">
        <v>2.07880560698688E-4</v>
      </c>
      <c r="X530" s="161">
        <v>2.0360988252894101E-2</v>
      </c>
      <c r="Y530" s="161">
        <v>1.84664771399593E-2</v>
      </c>
      <c r="Z530" s="161">
        <v>9.7630114270773807E-3</v>
      </c>
      <c r="AA530" s="161">
        <v>8.4095191584067606E-3</v>
      </c>
      <c r="AB530" s="161">
        <v>0</v>
      </c>
      <c r="AC530" s="161">
        <v>0</v>
      </c>
      <c r="AD530" s="161">
        <v>0</v>
      </c>
      <c r="AE530" s="161">
        <v>0</v>
      </c>
      <c r="AF530" s="161">
        <v>1.8505155251154998E-2</v>
      </c>
      <c r="AG530" s="161">
        <v>3.38888638511448E-3</v>
      </c>
      <c r="AH530" s="161">
        <v>0</v>
      </c>
      <c r="AI530" s="161">
        <v>0.188611447682515</v>
      </c>
      <c r="AJ530" s="161">
        <v>0.26083548966265602</v>
      </c>
      <c r="AK530" s="161">
        <v>0</v>
      </c>
      <c r="AL530" s="161">
        <v>9.6362061559783097E-3</v>
      </c>
      <c r="AM530" s="161">
        <v>8.14577801639608E-3</v>
      </c>
      <c r="AN530" s="161">
        <v>4.3201693499947099E-3</v>
      </c>
      <c r="AO530" s="161">
        <v>0</v>
      </c>
      <c r="AP530" s="161">
        <v>1.11022302462516E-16</v>
      </c>
      <c r="AQ530" s="161">
        <v>0</v>
      </c>
      <c r="AR530" s="161">
        <v>3.8969311931782401E-3</v>
      </c>
      <c r="AS530" s="161">
        <v>9.22810817237356E-2</v>
      </c>
      <c r="AT530" s="161">
        <v>0</v>
      </c>
      <c r="AU530" s="161">
        <v>2.5404995665392002E-2</v>
      </c>
      <c r="AV530" s="161">
        <v>3.5758926161657698E-2</v>
      </c>
      <c r="AW530" s="161">
        <v>0.10395367632286399</v>
      </c>
      <c r="AX530" s="161">
        <v>3.71754512095561E-2</v>
      </c>
      <c r="AY530" s="161">
        <v>6.40586186277705E-3</v>
      </c>
      <c r="AZ530" s="161">
        <v>1.11022302462516E-16</v>
      </c>
      <c r="BA530" s="161">
        <v>0</v>
      </c>
      <c r="BB530" s="161">
        <v>4.3573204318656897E-2</v>
      </c>
      <c r="BC530" s="161">
        <v>8.2042792151057406E-2</v>
      </c>
      <c r="BD530" s="161">
        <v>3.9228215902222398E-2</v>
      </c>
      <c r="BE530" s="161">
        <v>0</v>
      </c>
      <c r="BF530" s="161">
        <v>0</v>
      </c>
      <c r="BG530" s="161">
        <v>2.86499546828719E-2</v>
      </c>
      <c r="BH530" s="161">
        <v>1.11022302462516E-16</v>
      </c>
      <c r="BI530" s="161">
        <v>0.151959160104188</v>
      </c>
      <c r="BJ530" s="161">
        <v>0</v>
      </c>
      <c r="BK530" s="161">
        <v>7.1039564513703399E-2</v>
      </c>
      <c r="BL530" s="161">
        <v>0</v>
      </c>
      <c r="BM530" s="161">
        <v>5.6756234956462502E-2</v>
      </c>
      <c r="BN530" s="161">
        <v>0</v>
      </c>
      <c r="BO530" s="161">
        <v>1.32580103901133E-2</v>
      </c>
      <c r="BP530" s="161">
        <v>1.20780162842784E-2</v>
      </c>
      <c r="BQ530" s="161">
        <v>1.2918912760410199E-2</v>
      </c>
      <c r="BR530" s="161">
        <v>1.11022302462516E-16</v>
      </c>
      <c r="BS530" s="161">
        <v>8.8437721023611096E-2</v>
      </c>
      <c r="BT530" s="161">
        <v>1.8021884273198101E-2</v>
      </c>
    </row>
    <row r="531" spans="1:72" hidden="1">
      <c r="A531" s="99" t="s">
        <v>750</v>
      </c>
      <c r="B531" s="99" t="s">
        <v>750</v>
      </c>
      <c r="C531" s="98" t="s">
        <v>867</v>
      </c>
      <c r="D531" s="100" t="s">
        <v>868</v>
      </c>
      <c r="E531" s="98" t="s">
        <v>225</v>
      </c>
      <c r="F531" s="98" t="s">
        <v>362</v>
      </c>
      <c r="G531" s="161">
        <v>9.4822434969564898E-2</v>
      </c>
      <c r="H531" s="161">
        <v>3.1571576901995503E-2</v>
      </c>
      <c r="I531" s="161">
        <v>0</v>
      </c>
      <c r="J531" s="161">
        <v>4.52416154813313E-2</v>
      </c>
      <c r="K531" s="161">
        <v>2.0112274707517801E-2</v>
      </c>
      <c r="L531" s="161">
        <v>3.3657560315447301E-3</v>
      </c>
      <c r="M531" s="161">
        <v>1.37890422612493E-2</v>
      </c>
      <c r="N531" s="161">
        <v>0</v>
      </c>
      <c r="O531" s="161">
        <v>1.3898612165579799E-3</v>
      </c>
      <c r="P531" s="161">
        <v>4.6130999463359003E-2</v>
      </c>
      <c r="Q531" s="161">
        <v>4.2854895178993997E-2</v>
      </c>
      <c r="R531" s="161">
        <v>2.3467302241693001E-2</v>
      </c>
      <c r="S531" s="161">
        <v>1.11022302462516E-16</v>
      </c>
      <c r="T531" s="161">
        <v>0</v>
      </c>
      <c r="U531" s="161">
        <v>2.4274031429834898E-2</v>
      </c>
      <c r="V531" s="161">
        <v>0.13247472372461899</v>
      </c>
      <c r="W531" s="161">
        <v>0</v>
      </c>
      <c r="X531" s="161">
        <v>0.157720138340852</v>
      </c>
      <c r="Y531" s="161">
        <v>0</v>
      </c>
      <c r="Z531" s="161">
        <v>0</v>
      </c>
      <c r="AA531" s="161">
        <v>0</v>
      </c>
      <c r="AB531" s="161">
        <v>0</v>
      </c>
      <c r="AC531" s="161">
        <v>0</v>
      </c>
      <c r="AD531" s="161">
        <v>7.4493343869560094E-2</v>
      </c>
      <c r="AE531" s="161">
        <v>0.13655125897749401</v>
      </c>
      <c r="AF531" s="161">
        <v>2.1648390505258799E-3</v>
      </c>
      <c r="AG531" s="161">
        <v>8.8751249570655898E-3</v>
      </c>
      <c r="AH531" s="161">
        <v>0</v>
      </c>
      <c r="AI531" s="161">
        <v>0</v>
      </c>
      <c r="AJ531" s="161">
        <v>3.9307541384997598E-2</v>
      </c>
      <c r="AK531" s="161">
        <v>0</v>
      </c>
      <c r="AL531" s="161">
        <v>0</v>
      </c>
      <c r="AM531" s="161">
        <v>0</v>
      </c>
      <c r="AN531" s="161">
        <v>4.5066421104934001E-2</v>
      </c>
      <c r="AO531" s="161">
        <v>1.17864420342616E-2</v>
      </c>
      <c r="AP531" s="161">
        <v>1.11022302462516E-16</v>
      </c>
      <c r="AQ531" s="161">
        <v>7.6848601657484999E-3</v>
      </c>
      <c r="AR531" s="161">
        <v>8.7784817833816697E-2</v>
      </c>
      <c r="AS531" s="161">
        <v>1.64467865741676E-2</v>
      </c>
      <c r="AT531" s="161">
        <v>1.62941554384229E-2</v>
      </c>
      <c r="AU531" s="161">
        <v>3.4509212806484398E-2</v>
      </c>
      <c r="AV531" s="161">
        <v>0</v>
      </c>
      <c r="AW531" s="161">
        <v>0</v>
      </c>
      <c r="AX531" s="161">
        <v>1.11022302462516E-16</v>
      </c>
      <c r="AY531" s="161">
        <v>6.0730777920182798E-2</v>
      </c>
      <c r="AZ531" s="161">
        <v>1.11022302462516E-16</v>
      </c>
      <c r="BA531" s="161">
        <v>0</v>
      </c>
      <c r="BB531" s="161">
        <v>0</v>
      </c>
      <c r="BC531" s="161">
        <v>5.8189177540214996E-3</v>
      </c>
      <c r="BD531" s="161">
        <v>0</v>
      </c>
      <c r="BE531" s="161">
        <v>0</v>
      </c>
      <c r="BF531" s="161">
        <v>0</v>
      </c>
      <c r="BG531" s="161">
        <v>6.16025142047558E-3</v>
      </c>
      <c r="BH531" s="161">
        <v>5.4136668937795299E-2</v>
      </c>
      <c r="BI531" s="161">
        <v>5.7677857682125104E-4</v>
      </c>
      <c r="BJ531" s="161">
        <v>2.7982236558474601E-2</v>
      </c>
      <c r="BK531" s="161">
        <v>1.52469216562468E-2</v>
      </c>
      <c r="BL531" s="161">
        <v>3.02220190549802E-2</v>
      </c>
      <c r="BM531" s="161">
        <v>1.11022302462516E-16</v>
      </c>
      <c r="BN531" s="161">
        <v>1.7571515342712101E-2</v>
      </c>
      <c r="BO531" s="161">
        <v>9.8154955934547598E-3</v>
      </c>
      <c r="BP531" s="161">
        <v>1.00010058732121E-2</v>
      </c>
      <c r="BQ531" s="161">
        <v>0</v>
      </c>
      <c r="BR531" s="161">
        <v>0.114897846662804</v>
      </c>
      <c r="BS531" s="161">
        <v>0</v>
      </c>
      <c r="BT531" s="161">
        <v>4.4486741687393798E-3</v>
      </c>
    </row>
    <row r="532" spans="1:72" hidden="1">
      <c r="A532" s="99" t="s">
        <v>750</v>
      </c>
      <c r="B532" s="99" t="s">
        <v>750</v>
      </c>
      <c r="C532" s="98" t="s">
        <v>867</v>
      </c>
      <c r="D532" s="100" t="s">
        <v>868</v>
      </c>
      <c r="E532" s="98" t="s">
        <v>227</v>
      </c>
      <c r="F532" s="98" t="s">
        <v>519</v>
      </c>
      <c r="G532" s="161">
        <v>1.30203435361407E-2</v>
      </c>
      <c r="H532" s="161">
        <v>0</v>
      </c>
      <c r="I532" s="161">
        <v>6.5162782164408697E-2</v>
      </c>
      <c r="J532" s="161">
        <v>7.4425565140961401E-3</v>
      </c>
      <c r="K532" s="161">
        <v>0.227929792496328</v>
      </c>
      <c r="L532" s="161">
        <v>0.14266795755606099</v>
      </c>
      <c r="M532" s="161">
        <v>6.84731613446182E-2</v>
      </c>
      <c r="N532" s="161">
        <v>7.7619513109320498E-2</v>
      </c>
      <c r="O532" s="161">
        <v>1.11022302462516E-16</v>
      </c>
      <c r="P532" s="161">
        <v>6.5406689522400502E-2</v>
      </c>
      <c r="Q532" s="161">
        <v>4.8201438968672697E-2</v>
      </c>
      <c r="R532" s="161">
        <v>0</v>
      </c>
      <c r="S532" s="161">
        <v>3.9017412980343599E-2</v>
      </c>
      <c r="T532" s="161">
        <v>0</v>
      </c>
      <c r="U532" s="161">
        <v>2.09691544272456E-2</v>
      </c>
      <c r="V532" s="161">
        <v>0</v>
      </c>
      <c r="W532" s="161">
        <v>1.13636788194441E-2</v>
      </c>
      <c r="X532" s="161">
        <v>1.0180494126447099E-2</v>
      </c>
      <c r="Y532" s="161">
        <v>3.0004784885521898E-2</v>
      </c>
      <c r="Z532" s="161">
        <v>0</v>
      </c>
      <c r="AA532" s="161">
        <v>0</v>
      </c>
      <c r="AB532" s="161">
        <v>9.1999658455734906E-3</v>
      </c>
      <c r="AC532" s="161">
        <v>0</v>
      </c>
      <c r="AD532" s="161">
        <v>1.8417444478605102E-2</v>
      </c>
      <c r="AE532" s="161">
        <v>0</v>
      </c>
      <c r="AF532" s="161">
        <v>1.0055316252738301E-2</v>
      </c>
      <c r="AG532" s="161">
        <v>2.2908950892503801E-2</v>
      </c>
      <c r="AH532" s="161">
        <v>4.0128441655009299E-4</v>
      </c>
      <c r="AI532" s="161">
        <v>1.1505965474863399E-3</v>
      </c>
      <c r="AJ532" s="161">
        <v>5.9137329581420699E-2</v>
      </c>
      <c r="AK532" s="161">
        <v>1.6939948474675701E-2</v>
      </c>
      <c r="AL532" s="161">
        <v>8.02644374536058E-2</v>
      </c>
      <c r="AM532" s="161">
        <v>8.14577801639608E-3</v>
      </c>
      <c r="AN532" s="161">
        <v>0</v>
      </c>
      <c r="AO532" s="161">
        <v>4.6272866859078301E-3</v>
      </c>
      <c r="AP532" s="161">
        <v>6.73487421339415E-2</v>
      </c>
      <c r="AQ532" s="161">
        <v>3.6965658192336097E-2</v>
      </c>
      <c r="AR532" s="161">
        <v>6.5225454071481101E-2</v>
      </c>
      <c r="AS532" s="161">
        <v>0.16972677398164801</v>
      </c>
      <c r="AT532" s="161">
        <v>0</v>
      </c>
      <c r="AU532" s="161">
        <v>8.8809685785517303E-2</v>
      </c>
      <c r="AV532" s="161">
        <v>0.10253899226404201</v>
      </c>
      <c r="AW532" s="161">
        <v>1.57549780842038E-3</v>
      </c>
      <c r="AX532" s="161">
        <v>5.0880875613053898E-2</v>
      </c>
      <c r="AY532" s="161">
        <v>0</v>
      </c>
      <c r="AZ532" s="161">
        <v>2.31872620733551E-2</v>
      </c>
      <c r="BA532" s="161">
        <v>0</v>
      </c>
      <c r="BB532" s="161">
        <v>0</v>
      </c>
      <c r="BC532" s="161">
        <v>5.91124497871007E-3</v>
      </c>
      <c r="BD532" s="161">
        <v>0</v>
      </c>
      <c r="BE532" s="161">
        <v>3.7529897803445303E-2</v>
      </c>
      <c r="BF532" s="161">
        <v>0</v>
      </c>
      <c r="BG532" s="161">
        <v>1.2089067249014E-3</v>
      </c>
      <c r="BH532" s="161">
        <v>1.11022302462516E-16</v>
      </c>
      <c r="BI532" s="161">
        <v>0</v>
      </c>
      <c r="BJ532" s="161">
        <v>3.7011080520087197E-2</v>
      </c>
      <c r="BK532" s="161">
        <v>1.14760649175089E-2</v>
      </c>
      <c r="BL532" s="161">
        <v>0.140480356210198</v>
      </c>
      <c r="BM532" s="161">
        <v>4.54781104186103E-3</v>
      </c>
      <c r="BN532" s="161">
        <v>0.292377363424762</v>
      </c>
      <c r="BO532" s="161">
        <v>0.15508685140210601</v>
      </c>
      <c r="BP532" s="161">
        <v>0</v>
      </c>
      <c r="BQ532" s="161">
        <v>0</v>
      </c>
      <c r="BR532" s="161">
        <v>1.11022302462516E-16</v>
      </c>
      <c r="BS532" s="161">
        <v>4.0183815468742799E-3</v>
      </c>
      <c r="BT532" s="161">
        <v>9.1487139305400506E-3</v>
      </c>
    </row>
    <row r="533" spans="1:72" hidden="1">
      <c r="A533" s="99" t="s">
        <v>886</v>
      </c>
      <c r="B533" s="99" t="s">
        <v>886</v>
      </c>
      <c r="C533" s="98" t="s">
        <v>887</v>
      </c>
      <c r="D533" s="100" t="s">
        <v>888</v>
      </c>
      <c r="E533" s="98" t="s">
        <v>266</v>
      </c>
      <c r="F533" s="98" t="s">
        <v>216</v>
      </c>
      <c r="G533" s="165">
        <v>3.9411444145496799</v>
      </c>
      <c r="H533" s="165">
        <v>5.2045016494713598</v>
      </c>
      <c r="I533" s="165">
        <v>4.8366372061840304</v>
      </c>
      <c r="J533" s="165">
        <v>4.7297551996775198</v>
      </c>
      <c r="K533" s="165">
        <v>4.4994332114043996</v>
      </c>
      <c r="L533" s="165">
        <v>3.6009966345573599</v>
      </c>
      <c r="M533" s="165">
        <v>5.0776139769670499</v>
      </c>
      <c r="N533" s="165">
        <v>3.8255916918252901</v>
      </c>
      <c r="O533" s="165">
        <v>1.9527227233319899</v>
      </c>
      <c r="P533" s="165">
        <v>5.1962930708939403</v>
      </c>
      <c r="Q533" s="165">
        <v>6.7410302130871802</v>
      </c>
      <c r="R533" s="165">
        <v>4.67925052553118</v>
      </c>
      <c r="S533" s="165">
        <v>4.3948429508473197</v>
      </c>
      <c r="T533" s="165">
        <v>4.6037130433101296</v>
      </c>
      <c r="U533" s="165">
        <v>4.5535290027908299</v>
      </c>
      <c r="V533" s="165">
        <v>6.3789917886372898</v>
      </c>
      <c r="W533" s="165">
        <v>1.67024245090144</v>
      </c>
      <c r="X533" s="165">
        <v>7.0975496261085098</v>
      </c>
      <c r="Y533" s="165">
        <v>9.9569837229859299</v>
      </c>
      <c r="Z533" s="165">
        <v>6.9793687502016999</v>
      </c>
      <c r="AA533" s="165">
        <v>5.0539317715253897</v>
      </c>
      <c r="AB533" s="165">
        <v>5.4455255378661001</v>
      </c>
      <c r="AC533" s="165">
        <v>7.2041233564670204</v>
      </c>
      <c r="AD533" s="165">
        <v>8.7927215295848598</v>
      </c>
      <c r="AE533" s="165">
        <v>6.4033195860952903</v>
      </c>
      <c r="AF533" s="165">
        <v>6.6075538488310901</v>
      </c>
      <c r="AG533" s="165">
        <v>4.89734650546872</v>
      </c>
      <c r="AH533" s="165">
        <v>6.8818088297618401</v>
      </c>
      <c r="AI533" s="165">
        <v>9.2756673063667794</v>
      </c>
      <c r="AJ533" s="165">
        <v>4.6240192653097196</v>
      </c>
      <c r="AK533" s="165">
        <v>4.2828217563457702</v>
      </c>
      <c r="AL533" s="165">
        <v>5.5902338383789498</v>
      </c>
      <c r="AM533" s="165">
        <v>4.7124413072305797</v>
      </c>
      <c r="AN533" s="165">
        <v>5.8517899957302904</v>
      </c>
      <c r="AO533" s="165">
        <v>3.89659715403603</v>
      </c>
      <c r="AP533" s="165">
        <v>3.0587489490370898</v>
      </c>
      <c r="AQ533" s="165">
        <v>3.7532543617140499</v>
      </c>
      <c r="AR533" s="165">
        <v>5.2679650229467097</v>
      </c>
      <c r="AS533" s="165">
        <v>4.1108157683041</v>
      </c>
      <c r="AT533" s="165">
        <v>3.0133392512872499</v>
      </c>
      <c r="AU533" s="165">
        <v>3.3544887547350601</v>
      </c>
      <c r="AV533" s="165">
        <v>5.2195388010697998</v>
      </c>
      <c r="AW533" s="165">
        <v>6.1805525652154101</v>
      </c>
      <c r="AX533" s="165">
        <v>5.7045223701384602</v>
      </c>
      <c r="AY533" s="165">
        <v>6.3490841366406903</v>
      </c>
      <c r="AZ533" s="165">
        <v>6.4770443850118298</v>
      </c>
      <c r="BA533" s="165">
        <v>5.7376534982832403</v>
      </c>
      <c r="BB533" s="165">
        <v>3.6739970294674</v>
      </c>
      <c r="BC533" s="165">
        <v>7.1395585974756797</v>
      </c>
      <c r="BD533" s="165">
        <v>3.9812395583531601</v>
      </c>
      <c r="BE533" s="165">
        <v>7.9116865335590001</v>
      </c>
      <c r="BF533" s="165">
        <v>7.9483700730518603</v>
      </c>
      <c r="BG533" s="165">
        <v>1.60451173043372</v>
      </c>
      <c r="BH533" s="165">
        <v>4.9258987093451196</v>
      </c>
      <c r="BI533" s="165">
        <v>8.7830516667180394</v>
      </c>
      <c r="BJ533" s="165">
        <v>4.8020283490901798</v>
      </c>
      <c r="BK533" s="165">
        <v>1.54289201620158</v>
      </c>
      <c r="BL533" s="165">
        <v>3.9498496340918998</v>
      </c>
      <c r="BM533" s="165">
        <v>7.1329556949901898</v>
      </c>
      <c r="BN533" s="165">
        <v>3.43615693547848</v>
      </c>
      <c r="BO533" s="165">
        <v>4.6379280528621498</v>
      </c>
      <c r="BP533" s="165">
        <v>6.1126508051977098</v>
      </c>
      <c r="BQ533" s="165">
        <v>4.27302483887566</v>
      </c>
      <c r="BR533" s="165">
        <v>6.1186203245618804</v>
      </c>
      <c r="BS533" s="165">
        <v>5.7720762251918298</v>
      </c>
      <c r="BT533" s="165">
        <v>3.62143728186085</v>
      </c>
    </row>
    <row r="534" spans="1:72" hidden="1">
      <c r="A534" s="99" t="s">
        <v>889</v>
      </c>
      <c r="B534" s="99" t="s">
        <v>890</v>
      </c>
      <c r="C534" s="98" t="s">
        <v>891</v>
      </c>
      <c r="D534" s="100" t="s">
        <v>892</v>
      </c>
      <c r="E534" s="98" t="s">
        <v>266</v>
      </c>
      <c r="F534" s="98" t="s">
        <v>216</v>
      </c>
      <c r="G534" s="165">
        <v>0.113358604977799</v>
      </c>
      <c r="H534" s="165">
        <v>6.9895760901393905E-2</v>
      </c>
      <c r="I534" s="165">
        <v>2.19533103843867E-2</v>
      </c>
      <c r="J534" s="165">
        <v>0.223077556474547</v>
      </c>
      <c r="K534" s="165">
        <v>0.31357380651829603</v>
      </c>
      <c r="L534" s="165">
        <v>0.228827471883219</v>
      </c>
      <c r="M534" s="165">
        <v>0.30095989403023399</v>
      </c>
      <c r="N534" s="165">
        <v>0.144670693645092</v>
      </c>
      <c r="O534" s="165">
        <v>0.62678874563119602</v>
      </c>
      <c r="P534" s="165">
        <v>0.43369463332932001</v>
      </c>
      <c r="Q534" s="165">
        <v>0.491111951972799</v>
      </c>
      <c r="R534" s="165">
        <v>9.0205577776962198E-2</v>
      </c>
      <c r="S534" s="165">
        <v>0.35823505635235098</v>
      </c>
      <c r="T534" s="165">
        <v>0.15517165041515901</v>
      </c>
      <c r="U534" s="165">
        <v>0.14333961020389499</v>
      </c>
      <c r="V534" s="165">
        <v>0.305477715836729</v>
      </c>
      <c r="W534" s="165">
        <v>0.421721510894982</v>
      </c>
      <c r="X534" s="165">
        <v>0.27960878067872302</v>
      </c>
      <c r="Y534" s="165">
        <v>9.8708438355485803E-2</v>
      </c>
      <c r="Z534" s="165">
        <v>0.17307172156914899</v>
      </c>
      <c r="AA534" s="165">
        <v>0.107705518992497</v>
      </c>
      <c r="AB534" s="165">
        <v>8.7525689405352894E-2</v>
      </c>
      <c r="AC534" s="165">
        <v>0.26142343081222202</v>
      </c>
      <c r="AD534" s="165">
        <v>0.22105684652062799</v>
      </c>
      <c r="AE534" s="165">
        <v>0.117105869038444</v>
      </c>
      <c r="AF534" s="165">
        <v>0.155071486800338</v>
      </c>
      <c r="AG534" s="165">
        <v>0.146657837968836</v>
      </c>
      <c r="AH534" s="165">
        <v>0.14924525210463199</v>
      </c>
      <c r="AI534" s="165">
        <v>0.17596357514879801</v>
      </c>
      <c r="AJ534" s="165">
        <v>0.251462225493983</v>
      </c>
      <c r="AK534" s="165">
        <v>8.4627465078566402E-2</v>
      </c>
      <c r="AL534" s="165">
        <v>0.32369577531694499</v>
      </c>
      <c r="AM534" s="165">
        <v>8.3543247531700296E-2</v>
      </c>
      <c r="AN534" s="165">
        <v>0.394668862296568</v>
      </c>
      <c r="AO534" s="165">
        <v>9.1371020491876301E-2</v>
      </c>
      <c r="AP534" s="165">
        <v>0.13651633629218701</v>
      </c>
      <c r="AQ534" s="165">
        <v>7.2631887256275701E-2</v>
      </c>
      <c r="AR534" s="165">
        <v>0.246949423067306</v>
      </c>
      <c r="AS534" s="165">
        <v>0.31522760993693</v>
      </c>
      <c r="AT534" s="165">
        <v>0.110427429054958</v>
      </c>
      <c r="AU534" s="165">
        <v>0.30389744872605601</v>
      </c>
      <c r="AV534" s="165">
        <v>0.20945712626686699</v>
      </c>
      <c r="AW534" s="165">
        <v>0.435966470232661</v>
      </c>
      <c r="AX534" s="165">
        <v>6.6610731736206796E-2</v>
      </c>
      <c r="AY534" s="165">
        <v>0.41369865212012502</v>
      </c>
      <c r="AZ534" s="165">
        <v>0.107426243961354</v>
      </c>
      <c r="BA534" s="165">
        <v>0.207954168701703</v>
      </c>
      <c r="BB534" s="165">
        <v>0.313650166177879</v>
      </c>
      <c r="BC534" s="165">
        <v>0.24252821847009901</v>
      </c>
      <c r="BD534" s="165">
        <v>0.20842209210468901</v>
      </c>
      <c r="BE534" s="165">
        <v>0.12796514166182801</v>
      </c>
      <c r="BF534" s="165">
        <v>0.13065212037174501</v>
      </c>
      <c r="BG534" s="165">
        <v>0.54899809933600996</v>
      </c>
      <c r="BH534" s="165">
        <v>0.46168540759378801</v>
      </c>
      <c r="BI534" s="165">
        <v>7.8969192926733794E-2</v>
      </c>
      <c r="BJ534" s="165">
        <v>7.9099195452521906E-2</v>
      </c>
      <c r="BK534" s="165">
        <v>0.38700097546735102</v>
      </c>
      <c r="BL534" s="165">
        <v>0.142339511862873</v>
      </c>
      <c r="BM534" s="165">
        <v>0.15876775314324701</v>
      </c>
      <c r="BN534" s="165">
        <v>0.43969453465661301</v>
      </c>
      <c r="BO534" s="165">
        <v>0.29383510295924398</v>
      </c>
      <c r="BP534" s="165">
        <v>0.30936323439807301</v>
      </c>
      <c r="BQ534" s="165">
        <v>7.0999635951491794E-2</v>
      </c>
      <c r="BR534" s="165">
        <v>0.126372288925164</v>
      </c>
      <c r="BS534" s="165">
        <v>0.311406197197097</v>
      </c>
      <c r="BT534" s="165">
        <v>0.26158567453815301</v>
      </c>
    </row>
    <row r="535" spans="1:72" hidden="1">
      <c r="A535" s="99" t="s">
        <v>889</v>
      </c>
      <c r="B535" s="99" t="s">
        <v>890</v>
      </c>
      <c r="C535" s="98" t="s">
        <v>893</v>
      </c>
      <c r="D535" s="100" t="s">
        <v>894</v>
      </c>
      <c r="E535" s="98" t="s">
        <v>266</v>
      </c>
      <c r="F535" s="98" t="s">
        <v>216</v>
      </c>
      <c r="G535" s="165">
        <v>0.510838200024617</v>
      </c>
      <c r="H535" s="165">
        <v>0.34174173304157601</v>
      </c>
      <c r="I535" s="165">
        <v>0.29483289468946999</v>
      </c>
      <c r="J535" s="165">
        <v>0.47807547102997699</v>
      </c>
      <c r="K535" s="165">
        <v>0.38178034068488398</v>
      </c>
      <c r="L535" s="165">
        <v>0.44282858433063998</v>
      </c>
      <c r="M535" s="165">
        <v>0.33535283303080399</v>
      </c>
      <c r="N535" s="165">
        <v>0.316925781601956</v>
      </c>
      <c r="O535" s="165">
        <v>0.54803991225982296</v>
      </c>
      <c r="P535" s="165">
        <v>0.43356213985459302</v>
      </c>
      <c r="Q535" s="165">
        <v>0.44256542696318002</v>
      </c>
      <c r="R535" s="165">
        <v>0.49787684718410102</v>
      </c>
      <c r="S535" s="165">
        <v>0.45520609389521699</v>
      </c>
      <c r="T535" s="165">
        <v>0.342216235632959</v>
      </c>
      <c r="U535" s="165">
        <v>0.32420589519785797</v>
      </c>
      <c r="V535" s="165">
        <v>0.37162926174602201</v>
      </c>
      <c r="W535" s="165">
        <v>0.36789351880231502</v>
      </c>
      <c r="X535" s="165">
        <v>0.410512794907608</v>
      </c>
      <c r="Y535" s="165">
        <v>0.38083399499135601</v>
      </c>
      <c r="Z535" s="165">
        <v>0.32443094878645901</v>
      </c>
      <c r="AA535" s="165">
        <v>0.36606010942575701</v>
      </c>
      <c r="AB535" s="165">
        <v>0.34362460960597102</v>
      </c>
      <c r="AC535" s="165">
        <v>0.52765721366347496</v>
      </c>
      <c r="AD535" s="165">
        <v>0.40537333028955402</v>
      </c>
      <c r="AE535" s="165">
        <v>0.36461137990476</v>
      </c>
      <c r="AF535" s="165">
        <v>0.48031119932026101</v>
      </c>
      <c r="AG535" s="165">
        <v>0.48542759506573402</v>
      </c>
      <c r="AH535" s="165">
        <v>0.42840448482120203</v>
      </c>
      <c r="AI535" s="165">
        <v>0.40944760969487898</v>
      </c>
      <c r="AJ535" s="165">
        <v>0.40340774813864899</v>
      </c>
      <c r="AK535" s="165">
        <v>0.198446845587744</v>
      </c>
      <c r="AL535" s="165">
        <v>0.39100462240792899</v>
      </c>
      <c r="AM535" s="165">
        <v>0.32870051460733801</v>
      </c>
      <c r="AN535" s="165">
        <v>0.51511206359334705</v>
      </c>
      <c r="AO535" s="165">
        <v>0.25491164471280803</v>
      </c>
      <c r="AP535" s="165">
        <v>0.42544073942135302</v>
      </c>
      <c r="AQ535" s="165">
        <v>0.218950435828623</v>
      </c>
      <c r="AR535" s="165">
        <v>0.369957710927939</v>
      </c>
      <c r="AS535" s="165">
        <v>0.38351122129811699</v>
      </c>
      <c r="AT535" s="165">
        <v>0.33020036683904902</v>
      </c>
      <c r="AU535" s="165">
        <v>0.40722631658742497</v>
      </c>
      <c r="AV535" s="165">
        <v>0.42026203676332302</v>
      </c>
      <c r="AW535" s="165">
        <v>0.368580267404027</v>
      </c>
      <c r="AX535" s="165">
        <v>0.38593101286975801</v>
      </c>
      <c r="AY535" s="165">
        <v>0.53380562197039205</v>
      </c>
      <c r="AZ535" s="165">
        <v>0.374895384084445</v>
      </c>
      <c r="BA535" s="165">
        <v>0.32705128115760601</v>
      </c>
      <c r="BB535" s="165">
        <v>0.41605042702089001</v>
      </c>
      <c r="BC535" s="165">
        <v>0.41626237848305803</v>
      </c>
      <c r="BD535" s="165">
        <v>0.29776766637018998</v>
      </c>
      <c r="BE535" s="165">
        <v>0.42131873906390399</v>
      </c>
      <c r="BF535" s="165">
        <v>0.38710486173112002</v>
      </c>
      <c r="BG535" s="165">
        <v>0.42783044430364803</v>
      </c>
      <c r="BH535" s="165">
        <v>0.53073230037969099</v>
      </c>
      <c r="BI535" s="165">
        <v>0.36039873973009201</v>
      </c>
      <c r="BJ535" s="165">
        <v>0.26893631048616301</v>
      </c>
      <c r="BK535" s="165">
        <v>0.40920021548236302</v>
      </c>
      <c r="BL535" s="165">
        <v>0.50890735266597498</v>
      </c>
      <c r="BM535" s="165">
        <v>0.43223395020559502</v>
      </c>
      <c r="BN535" s="165">
        <v>0.48066985459220202</v>
      </c>
      <c r="BO535" s="165">
        <v>0.45041766450343301</v>
      </c>
      <c r="BP535" s="165">
        <v>0.49515696651306201</v>
      </c>
      <c r="BQ535" s="165">
        <v>0.30810684820426598</v>
      </c>
      <c r="BR535" s="165">
        <v>0.346303653417604</v>
      </c>
      <c r="BS535" s="165">
        <v>0.36859959838814899</v>
      </c>
      <c r="BT535" s="165">
        <v>0.36905999715940002</v>
      </c>
    </row>
    <row r="536" spans="1:72" hidden="1">
      <c r="A536" s="99" t="s">
        <v>889</v>
      </c>
      <c r="B536" s="99" t="s">
        <v>890</v>
      </c>
      <c r="C536" s="98" t="s">
        <v>895</v>
      </c>
      <c r="D536" s="100" t="s">
        <v>896</v>
      </c>
      <c r="E536" s="98" t="s">
        <v>266</v>
      </c>
      <c r="F536" s="98" t="s">
        <v>216</v>
      </c>
      <c r="G536" s="165">
        <v>0.596777988871807</v>
      </c>
      <c r="H536" s="165">
        <v>0.22179246863097901</v>
      </c>
      <c r="I536" s="165">
        <v>0.256739844125985</v>
      </c>
      <c r="J536" s="165">
        <v>0.557169075372283</v>
      </c>
      <c r="K536" s="165">
        <v>0.31472397045932599</v>
      </c>
      <c r="L536" s="165">
        <v>0.24289805989902299</v>
      </c>
      <c r="M536" s="165">
        <v>0.35390758666549399</v>
      </c>
      <c r="N536" s="165">
        <v>0.42868962814294798</v>
      </c>
      <c r="O536" s="165">
        <v>0.81743486367873097</v>
      </c>
      <c r="P536" s="165">
        <v>0.15585052998368401</v>
      </c>
      <c r="Q536" s="165">
        <v>0.65729325677088202</v>
      </c>
      <c r="R536" s="165">
        <v>0.59860110643082498</v>
      </c>
      <c r="S536" s="165">
        <v>0.40513424542274901</v>
      </c>
      <c r="T536" s="165">
        <v>0.40095949451704699</v>
      </c>
      <c r="U536" s="165">
        <v>0.41441658564274397</v>
      </c>
      <c r="V536" s="165">
        <v>0.38601556205725301</v>
      </c>
      <c r="W536" s="165">
        <v>0.339439847363951</v>
      </c>
      <c r="X536" s="165">
        <v>0.37844717570842001</v>
      </c>
      <c r="Y536" s="165">
        <v>0.38091229136402099</v>
      </c>
      <c r="Z536" s="165">
        <v>0.41814366024500199</v>
      </c>
      <c r="AA536" s="165">
        <v>0.41224699758336297</v>
      </c>
      <c r="AB536" s="165">
        <v>0.45490302866617399</v>
      </c>
      <c r="AC536" s="165">
        <v>0.43602394381209503</v>
      </c>
      <c r="AD536" s="165">
        <v>0.380196259560029</v>
      </c>
      <c r="AE536" s="165">
        <v>0.29509478831529401</v>
      </c>
      <c r="AF536" s="165">
        <v>0.52777466816613094</v>
      </c>
      <c r="AG536" s="165">
        <v>0.46077865552302599</v>
      </c>
      <c r="AH536" s="165">
        <v>0.30591261907782202</v>
      </c>
      <c r="AI536" s="165">
        <v>0.42051614895224398</v>
      </c>
      <c r="AJ536" s="165">
        <v>0.43771640761589597</v>
      </c>
      <c r="AK536" s="165">
        <v>0.23222412640238099</v>
      </c>
      <c r="AL536" s="165">
        <v>0.45442381436805201</v>
      </c>
      <c r="AM536" s="165">
        <v>0.374930150443751</v>
      </c>
      <c r="AN536" s="165">
        <v>0.33435074638330398</v>
      </c>
      <c r="AO536" s="165">
        <v>0.38858002069731101</v>
      </c>
      <c r="AP536" s="165">
        <v>0.154238151669017</v>
      </c>
      <c r="AQ536" s="165">
        <v>0.28477481994371001</v>
      </c>
      <c r="AR536" s="165">
        <v>0.247333980256739</v>
      </c>
      <c r="AS536" s="165">
        <v>0.285976713915854</v>
      </c>
      <c r="AT536" s="165">
        <v>0.109783478730579</v>
      </c>
      <c r="AU536" s="165">
        <v>0.32856965753473599</v>
      </c>
      <c r="AV536" s="165">
        <v>0.24758569502869399</v>
      </c>
      <c r="AW536" s="165">
        <v>0.216154302808613</v>
      </c>
      <c r="AX536" s="165">
        <v>0.43650441650959299</v>
      </c>
      <c r="AY536" s="165">
        <v>0.38698811451072102</v>
      </c>
      <c r="AZ536" s="165">
        <v>0.17066108476377201</v>
      </c>
      <c r="BA536" s="165">
        <v>0.31691963634221598</v>
      </c>
      <c r="BB536" s="165">
        <v>0.34476705117440498</v>
      </c>
      <c r="BC536" s="165">
        <v>0.14139806721436901</v>
      </c>
      <c r="BD536" s="165">
        <v>0.30036861004361398</v>
      </c>
      <c r="BE536" s="165">
        <v>0.248799139392611</v>
      </c>
      <c r="BF536" s="165">
        <v>0.21597255456428499</v>
      </c>
      <c r="BG536" s="165">
        <v>0.55652126889978104</v>
      </c>
      <c r="BH536" s="165">
        <v>0.37703601299393602</v>
      </c>
      <c r="BI536" s="165">
        <v>0.31671756475316498</v>
      </c>
      <c r="BJ536" s="165">
        <v>0.33295090630378299</v>
      </c>
      <c r="BK536" s="165">
        <v>0.56182511915915601</v>
      </c>
      <c r="BL536" s="165">
        <v>0.14341451954137399</v>
      </c>
      <c r="BM536" s="165">
        <v>0.423185850265968</v>
      </c>
      <c r="BN536" s="165">
        <v>0.32379667819712399</v>
      </c>
      <c r="BO536" s="165">
        <v>0.122623768162504</v>
      </c>
      <c r="BP536" s="165">
        <v>0.43533290040169798</v>
      </c>
      <c r="BQ536" s="165">
        <v>0.34620805199819099</v>
      </c>
      <c r="BR536" s="165">
        <v>0.31427604035898798</v>
      </c>
      <c r="BS536" s="165">
        <v>0.16651074994055201</v>
      </c>
      <c r="BT536" s="165">
        <v>0.29453531110114101</v>
      </c>
    </row>
    <row r="537" spans="1:72" hidden="1">
      <c r="A537" s="99" t="s">
        <v>889</v>
      </c>
      <c r="B537" s="99" t="s">
        <v>890</v>
      </c>
      <c r="C537" s="98" t="s">
        <v>897</v>
      </c>
      <c r="D537" s="100" t="s">
        <v>898</v>
      </c>
      <c r="E537" s="98" t="s">
        <v>266</v>
      </c>
      <c r="F537" s="98" t="s">
        <v>216</v>
      </c>
      <c r="G537" s="165">
        <v>2.6611738129434399</v>
      </c>
      <c r="H537" s="165">
        <v>3.5327609035149199</v>
      </c>
      <c r="I537" s="165">
        <v>3.5777863967044699</v>
      </c>
      <c r="J537" s="165">
        <v>2.6598997433730598</v>
      </c>
      <c r="K537" s="165">
        <v>3.1048035296777798</v>
      </c>
      <c r="L537" s="165">
        <v>2.9518546246937101</v>
      </c>
      <c r="M537" s="165">
        <v>3.03008804401107</v>
      </c>
      <c r="N537" s="165">
        <v>3.1752673031482899</v>
      </c>
      <c r="O537" s="165">
        <v>1.99982183429889</v>
      </c>
      <c r="P537" s="165">
        <v>2.8932754152791502</v>
      </c>
      <c r="Q537" s="165">
        <v>2.3004373696726201</v>
      </c>
      <c r="R537" s="165">
        <v>2.7367474179453599</v>
      </c>
      <c r="S537" s="165">
        <v>2.66685019933727</v>
      </c>
      <c r="T537" s="165">
        <v>3.0647572448098601</v>
      </c>
      <c r="U537" s="165">
        <v>3.1942235385842102</v>
      </c>
      <c r="V537" s="165">
        <v>2.7343395747652299</v>
      </c>
      <c r="W537" s="165">
        <v>2.59712020856063</v>
      </c>
      <c r="X537" s="165">
        <v>2.7879965556868598</v>
      </c>
      <c r="Y537" s="165">
        <v>3.1280396890509801</v>
      </c>
      <c r="Z537" s="165">
        <v>3.2387695145452899</v>
      </c>
      <c r="AA537" s="165">
        <v>3.1354159428039798</v>
      </c>
      <c r="AB537" s="165">
        <v>3.10170718397536</v>
      </c>
      <c r="AC537" s="165">
        <v>2.8111892615878298</v>
      </c>
      <c r="AD537" s="165">
        <v>2.9085927368701001</v>
      </c>
      <c r="AE537" s="165">
        <v>3.1421611664773299</v>
      </c>
      <c r="AF537" s="165">
        <v>2.7432633119211198</v>
      </c>
      <c r="AG537" s="165">
        <v>2.6795260775438998</v>
      </c>
      <c r="AH537" s="165">
        <v>3.2439207818296798</v>
      </c>
      <c r="AI537" s="165">
        <v>3.03179152271762</v>
      </c>
      <c r="AJ537" s="165">
        <v>2.82774793151038</v>
      </c>
      <c r="AK537" s="165">
        <v>3.4612605898464501</v>
      </c>
      <c r="AL537" s="165">
        <v>2.62282808654084</v>
      </c>
      <c r="AM537" s="165">
        <v>3.1711400013072999</v>
      </c>
      <c r="AN537" s="165">
        <v>2.8483744129113502</v>
      </c>
      <c r="AO537" s="165">
        <v>3.3221437825121298</v>
      </c>
      <c r="AP537" s="165">
        <v>3.2413551906070102</v>
      </c>
      <c r="AQ537" s="165">
        <v>3.51852844214195</v>
      </c>
      <c r="AR537" s="165">
        <v>3.3119148546294799</v>
      </c>
      <c r="AS537" s="165">
        <v>3.0382567167135401</v>
      </c>
      <c r="AT537" s="165">
        <v>3.5175878159015199</v>
      </c>
      <c r="AU537" s="165">
        <v>2.8775073290906499</v>
      </c>
      <c r="AV537" s="165">
        <v>3.0992683778847199</v>
      </c>
      <c r="AW537" s="165">
        <v>3.0345153067682098</v>
      </c>
      <c r="AX537" s="165">
        <v>3.15847817739684</v>
      </c>
      <c r="AY537" s="165">
        <v>2.6195394135481802</v>
      </c>
      <c r="AZ537" s="165">
        <v>3.3872660361231102</v>
      </c>
      <c r="BA537" s="165">
        <v>3.1393054609120998</v>
      </c>
      <c r="BB537" s="165">
        <v>2.8322198198899402</v>
      </c>
      <c r="BC537" s="165">
        <v>3.4924453960166</v>
      </c>
      <c r="BD537" s="165">
        <v>3.1049945815923898</v>
      </c>
      <c r="BE537" s="165">
        <v>3.07673530048273</v>
      </c>
      <c r="BF537" s="165">
        <v>3.2753882561482701</v>
      </c>
      <c r="BG537" s="165">
        <v>2.1197166936948499</v>
      </c>
      <c r="BH537" s="165">
        <v>2.64198603646865</v>
      </c>
      <c r="BI537" s="165">
        <v>3.3002941128500098</v>
      </c>
      <c r="BJ537" s="165">
        <v>3.4635442776568302</v>
      </c>
      <c r="BK537" s="165">
        <v>2.6787166943296801</v>
      </c>
      <c r="BL537" s="165">
        <v>3.1799928023581798</v>
      </c>
      <c r="BM537" s="165">
        <v>2.82282521792856</v>
      </c>
      <c r="BN537" s="165">
        <v>2.8720397492010799</v>
      </c>
      <c r="BO537" s="165">
        <v>3.1446856607856102</v>
      </c>
      <c r="BP537" s="165">
        <v>2.86948412834285</v>
      </c>
      <c r="BQ537" s="165">
        <v>3.2558928173078501</v>
      </c>
      <c r="BR537" s="165">
        <v>3.1125101398184398</v>
      </c>
      <c r="BS537" s="165">
        <v>3.3850780817634298</v>
      </c>
      <c r="BT537" s="165">
        <v>3.2493903146680401</v>
      </c>
    </row>
    <row r="538" spans="1:72" hidden="1">
      <c r="A538" s="99" t="s">
        <v>889</v>
      </c>
      <c r="B538" s="99" t="s">
        <v>899</v>
      </c>
      <c r="C538" s="98" t="s">
        <v>900</v>
      </c>
      <c r="D538" s="100" t="s">
        <v>901</v>
      </c>
      <c r="E538" s="98" t="s">
        <v>336</v>
      </c>
      <c r="F538" s="98" t="s">
        <v>337</v>
      </c>
      <c r="G538" s="161">
        <v>1</v>
      </c>
      <c r="H538" s="161">
        <v>0.99111439440159999</v>
      </c>
      <c r="I538" s="161">
        <v>1</v>
      </c>
      <c r="J538" s="161">
        <v>0.95587730238382496</v>
      </c>
      <c r="K538" s="161">
        <v>0.93133066041933299</v>
      </c>
      <c r="L538" s="161">
        <v>0.905970183653938</v>
      </c>
      <c r="M538" s="161">
        <v>0.91613012301783803</v>
      </c>
      <c r="N538" s="161">
        <v>0.95887284758367797</v>
      </c>
      <c r="O538" s="161">
        <v>0.73619025529224602</v>
      </c>
      <c r="P538" s="161">
        <v>0.99182659193461697</v>
      </c>
      <c r="Q538" s="161">
        <v>0.74016714435956799</v>
      </c>
      <c r="R538" s="161">
        <v>0.99313441293927496</v>
      </c>
      <c r="S538" s="161">
        <v>0.87958074567135702</v>
      </c>
      <c r="T538" s="161">
        <v>0.98832179930861397</v>
      </c>
      <c r="U538" s="161">
        <v>0.97423393537088898</v>
      </c>
      <c r="V538" s="161">
        <v>0.93195119188852404</v>
      </c>
      <c r="W538" s="161">
        <v>0.79136555060887204</v>
      </c>
      <c r="X538" s="161">
        <v>0.96961129715721195</v>
      </c>
      <c r="Y538" s="161">
        <v>1</v>
      </c>
      <c r="Z538" s="161">
        <v>0.99583783206586296</v>
      </c>
      <c r="AA538" s="161">
        <v>1</v>
      </c>
      <c r="AB538" s="161">
        <v>0.987572712850733</v>
      </c>
      <c r="AC538" s="161">
        <v>0.928126190936162</v>
      </c>
      <c r="AD538" s="161">
        <v>0.89928860850981396</v>
      </c>
      <c r="AE538" s="161">
        <v>0.97995996032249999</v>
      </c>
      <c r="AF538" s="161">
        <v>0.98511607189963901</v>
      </c>
      <c r="AG538" s="161">
        <v>0.98372089820421804</v>
      </c>
      <c r="AH538" s="161">
        <v>0.98292753222212204</v>
      </c>
      <c r="AI538" s="161">
        <v>0.94853343016814695</v>
      </c>
      <c r="AJ538" s="161">
        <v>0.90625383351913702</v>
      </c>
      <c r="AK538" s="161">
        <v>0.99900194618134297</v>
      </c>
      <c r="AL538" s="161">
        <v>0.87565901980656302</v>
      </c>
      <c r="AM538" s="161">
        <v>1</v>
      </c>
      <c r="AN538" s="161">
        <v>0.84152998452427796</v>
      </c>
      <c r="AO538" s="161">
        <v>0.99537271331409205</v>
      </c>
      <c r="AP538" s="161">
        <v>0.99541316967892102</v>
      </c>
      <c r="AQ538" s="161">
        <v>1</v>
      </c>
      <c r="AR538" s="161">
        <v>0.99664967883547095</v>
      </c>
      <c r="AS538" s="161">
        <v>0.98372778942538597</v>
      </c>
      <c r="AT538" s="161">
        <v>1</v>
      </c>
      <c r="AU538" s="161">
        <v>0.90622210613103005</v>
      </c>
      <c r="AV538" s="161">
        <v>0.93412040911136796</v>
      </c>
      <c r="AW538" s="161">
        <v>0.98726811095074096</v>
      </c>
      <c r="AX538" s="161">
        <v>1</v>
      </c>
      <c r="AY538" s="161">
        <v>0.82099885828568897</v>
      </c>
      <c r="AZ538" s="161">
        <v>1</v>
      </c>
      <c r="BA538" s="161">
        <v>0.98229837764472905</v>
      </c>
      <c r="BB538" s="161">
        <v>0.91218168381027398</v>
      </c>
      <c r="BC538" s="161">
        <v>0.92196143819079701</v>
      </c>
      <c r="BD538" s="161">
        <v>0.91657365507285904</v>
      </c>
      <c r="BE538" s="161">
        <v>0.99624918460493295</v>
      </c>
      <c r="BF538" s="161">
        <v>0.99300554016396503</v>
      </c>
      <c r="BG538" s="161">
        <v>0.86045287245237501</v>
      </c>
      <c r="BH538" s="161">
        <v>0.850239577530569</v>
      </c>
      <c r="BI538" s="161">
        <v>0.99942322142317896</v>
      </c>
      <c r="BJ538" s="161">
        <v>0.98357859904508504</v>
      </c>
      <c r="BK538" s="161">
        <v>0.92567822605835604</v>
      </c>
      <c r="BL538" s="161">
        <v>0.96977798094501999</v>
      </c>
      <c r="BM538" s="161">
        <v>0.99570523462362304</v>
      </c>
      <c r="BN538" s="161">
        <v>0.97951614455255298</v>
      </c>
      <c r="BO538" s="161">
        <v>0.93819975612664297</v>
      </c>
      <c r="BP538" s="161">
        <v>0.89122978919549301</v>
      </c>
      <c r="BQ538" s="161">
        <v>0.98096089085969995</v>
      </c>
      <c r="BR538" s="161">
        <v>0.98670944263752602</v>
      </c>
      <c r="BS538" s="161">
        <v>0.97110337181614803</v>
      </c>
      <c r="BT538" s="161">
        <v>0.97440032148495603</v>
      </c>
    </row>
    <row r="539" spans="1:72" hidden="1">
      <c r="A539" s="99" t="s">
        <v>889</v>
      </c>
      <c r="B539" s="99" t="s">
        <v>899</v>
      </c>
      <c r="C539" s="98" t="s">
        <v>900</v>
      </c>
      <c r="D539" s="100" t="s">
        <v>901</v>
      </c>
      <c r="E539" s="98" t="s">
        <v>339</v>
      </c>
      <c r="F539" s="98" t="s">
        <v>340</v>
      </c>
      <c r="G539" s="161" t="s">
        <v>216</v>
      </c>
      <c r="H539" s="161">
        <v>8.88560559839985E-3</v>
      </c>
      <c r="I539" s="161" t="s">
        <v>216</v>
      </c>
      <c r="J539" s="161">
        <v>4.4122697616175398E-2</v>
      </c>
      <c r="K539" s="161">
        <v>6.8669339580667496E-2</v>
      </c>
      <c r="L539" s="161">
        <v>9.4029816346062403E-2</v>
      </c>
      <c r="M539" s="161">
        <v>8.3869876982161903E-2</v>
      </c>
      <c r="N539" s="161">
        <v>4.1127152416321901E-2</v>
      </c>
      <c r="O539" s="161">
        <v>0.26380974470775398</v>
      </c>
      <c r="P539" s="161">
        <v>8.1734080653832596E-3</v>
      </c>
      <c r="Q539" s="161">
        <v>0.25983285564043201</v>
      </c>
      <c r="R539" s="161">
        <v>6.86558706072481E-3</v>
      </c>
      <c r="S539" s="161">
        <v>0.12041925432864301</v>
      </c>
      <c r="T539" s="161">
        <v>1.16782006913859E-2</v>
      </c>
      <c r="U539" s="161">
        <v>2.5766064629110599E-2</v>
      </c>
      <c r="V539" s="161">
        <v>6.8048808111475706E-2</v>
      </c>
      <c r="W539" s="161">
        <v>0.20863444939112799</v>
      </c>
      <c r="X539" s="161">
        <v>3.0388702842787999E-2</v>
      </c>
      <c r="Y539" s="161" t="s">
        <v>216</v>
      </c>
      <c r="Z539" s="161">
        <v>4.1621679341371804E-3</v>
      </c>
      <c r="AA539" s="161" t="s">
        <v>216</v>
      </c>
      <c r="AB539" s="161">
        <v>1.2427287149267E-2</v>
      </c>
      <c r="AC539" s="161">
        <v>7.1873809063838404E-2</v>
      </c>
      <c r="AD539" s="161">
        <v>0.100711391490186</v>
      </c>
      <c r="AE539" s="161">
        <v>2.00400396774995E-2</v>
      </c>
      <c r="AF539" s="161">
        <v>1.4883928100361101E-2</v>
      </c>
      <c r="AG539" s="161">
        <v>1.6279101795782E-2</v>
      </c>
      <c r="AH539" s="161">
        <v>1.7072467777877801E-2</v>
      </c>
      <c r="AI539" s="161">
        <v>5.1466569831853E-2</v>
      </c>
      <c r="AJ539" s="161">
        <v>9.3746166480862994E-2</v>
      </c>
      <c r="AK539" s="161">
        <v>9.9805381865681404E-4</v>
      </c>
      <c r="AL539" s="161">
        <v>0.12434098019343701</v>
      </c>
      <c r="AM539" s="161" t="s">
        <v>216</v>
      </c>
      <c r="AN539" s="161">
        <v>0.15847001547572201</v>
      </c>
      <c r="AO539" s="161">
        <v>4.6272866859078301E-3</v>
      </c>
      <c r="AP539" s="161">
        <v>4.5868303210790497E-3</v>
      </c>
      <c r="AQ539" s="161" t="s">
        <v>216</v>
      </c>
      <c r="AR539" s="161">
        <v>3.3503211645287E-3</v>
      </c>
      <c r="AS539" s="161">
        <v>1.6272210574614001E-2</v>
      </c>
      <c r="AT539" s="161" t="s">
        <v>216</v>
      </c>
      <c r="AU539" s="161">
        <v>9.37778938689703E-2</v>
      </c>
      <c r="AV539" s="161">
        <v>6.5879590888632295E-2</v>
      </c>
      <c r="AW539" s="161">
        <v>1.2731889049259299E-2</v>
      </c>
      <c r="AX539" s="161" t="s">
        <v>216</v>
      </c>
      <c r="AY539" s="161">
        <v>0.179001141714311</v>
      </c>
      <c r="AZ539" s="161" t="s">
        <v>216</v>
      </c>
      <c r="BA539" s="161">
        <v>1.7701622355271399E-2</v>
      </c>
      <c r="BB539" s="161">
        <v>8.7818316189725798E-2</v>
      </c>
      <c r="BC539" s="161">
        <v>7.8038561809203003E-2</v>
      </c>
      <c r="BD539" s="161">
        <v>8.3426344927141502E-2</v>
      </c>
      <c r="BE539" s="161">
        <v>3.75081539506708E-3</v>
      </c>
      <c r="BF539" s="161">
        <v>6.9944598360347403E-3</v>
      </c>
      <c r="BG539" s="161">
        <v>0.13954712754762499</v>
      </c>
      <c r="BH539" s="161">
        <v>0.149760422469431</v>
      </c>
      <c r="BI539" s="161">
        <v>5.7677857682125104E-4</v>
      </c>
      <c r="BJ539" s="161">
        <v>1.6421400954915202E-2</v>
      </c>
      <c r="BK539" s="161">
        <v>7.4321773941644007E-2</v>
      </c>
      <c r="BL539" s="161">
        <v>3.02220190549802E-2</v>
      </c>
      <c r="BM539" s="161">
        <v>4.29476537637724E-3</v>
      </c>
      <c r="BN539" s="161">
        <v>2.0483855447447099E-2</v>
      </c>
      <c r="BO539" s="161">
        <v>6.1800243873356801E-2</v>
      </c>
      <c r="BP539" s="161">
        <v>0.10877021080450699</v>
      </c>
      <c r="BQ539" s="161">
        <v>1.90391091403001E-2</v>
      </c>
      <c r="BR539" s="161">
        <v>1.32905573624742E-2</v>
      </c>
      <c r="BS539" s="161">
        <v>2.8896628183851601E-2</v>
      </c>
      <c r="BT539" s="161">
        <v>2.5599678515043502E-2</v>
      </c>
    </row>
    <row r="540" spans="1:72" hidden="1">
      <c r="A540" s="99" t="s">
        <v>902</v>
      </c>
      <c r="B540" s="99" t="s">
        <v>902</v>
      </c>
      <c r="C540" s="98" t="s">
        <v>903</v>
      </c>
      <c r="D540" s="100" t="s">
        <v>904</v>
      </c>
      <c r="E540" s="98" t="s">
        <v>266</v>
      </c>
      <c r="F540" s="98" t="s">
        <v>216</v>
      </c>
      <c r="G540" s="165">
        <v>7.5725150898609197</v>
      </c>
      <c r="H540" s="165">
        <v>6.5389029545406698</v>
      </c>
      <c r="I540" s="165">
        <v>6.4957186429013802</v>
      </c>
      <c r="J540" s="165">
        <v>8.5824784836268293</v>
      </c>
      <c r="K540" s="165">
        <v>7.1780342819421001</v>
      </c>
      <c r="L540" s="165">
        <v>6.1126930714657597</v>
      </c>
      <c r="M540" s="165">
        <v>7.9641640199064501</v>
      </c>
      <c r="N540" s="165">
        <v>7.8402225015899996</v>
      </c>
      <c r="O540" s="165">
        <v>9.0765119886331096</v>
      </c>
      <c r="P540" s="165">
        <v>6.2726041682902496</v>
      </c>
      <c r="Q540" s="165">
        <v>10.272893798673101</v>
      </c>
      <c r="R540" s="165">
        <v>7.88283648979899</v>
      </c>
      <c r="S540" s="165">
        <v>8.1419339723951598</v>
      </c>
      <c r="T540" s="165">
        <v>7.5450810888534399</v>
      </c>
      <c r="U540" s="165">
        <v>7.3915055144907003</v>
      </c>
      <c r="V540" s="165">
        <v>8.6642367600163706</v>
      </c>
      <c r="W540" s="165">
        <v>7.8571288528539096</v>
      </c>
      <c r="X540" s="165">
        <v>8.6388292664969395</v>
      </c>
      <c r="Y540" s="165">
        <v>7.5634643974689499</v>
      </c>
      <c r="Z540" s="165">
        <v>8.6696679251582101</v>
      </c>
      <c r="AA540" s="165">
        <v>6.80281169688815</v>
      </c>
      <c r="AB540" s="165">
        <v>6.84890722179665</v>
      </c>
      <c r="AC540" s="165">
        <v>9.0462470298115107</v>
      </c>
      <c r="AD540" s="165">
        <v>8.5096680511542999</v>
      </c>
      <c r="AE540" s="165">
        <v>7.6580652694614697</v>
      </c>
      <c r="AF540" s="165">
        <v>8.0663326201774499</v>
      </c>
      <c r="AG540" s="165">
        <v>7.6923413512379097</v>
      </c>
      <c r="AH540" s="165">
        <v>7.2360411942740601</v>
      </c>
      <c r="AI540" s="165">
        <v>7.6940094099051501</v>
      </c>
      <c r="AJ540" s="165">
        <v>8.6477792493550307</v>
      </c>
      <c r="AK540" s="165">
        <v>6.2959404301093604</v>
      </c>
      <c r="AL540" s="165">
        <v>9.7428323636256398</v>
      </c>
      <c r="AM540" s="165">
        <v>7.2442581589385702</v>
      </c>
      <c r="AN540" s="165">
        <v>8.5262832784057903</v>
      </c>
      <c r="AO540" s="165">
        <v>6.3250761895051903</v>
      </c>
      <c r="AP540" s="165">
        <v>5.7714115022115502</v>
      </c>
      <c r="AQ540" s="165">
        <v>6.1229805069197702</v>
      </c>
      <c r="AR540" s="165">
        <v>7.3437992461817601</v>
      </c>
      <c r="AS540" s="165">
        <v>7.2340174682584699</v>
      </c>
      <c r="AT540" s="165">
        <v>5.0023632760474799</v>
      </c>
      <c r="AU540" s="165">
        <v>7.33772489330158</v>
      </c>
      <c r="AV540" s="165">
        <v>6.2166488812802303</v>
      </c>
      <c r="AW540" s="165">
        <v>7.1784801207425799</v>
      </c>
      <c r="AX540" s="165">
        <v>7.4286243499551201</v>
      </c>
      <c r="AY540" s="165">
        <v>8.4832400421743994</v>
      </c>
      <c r="AZ540" s="165">
        <v>6.0920666962085503</v>
      </c>
      <c r="BA540" s="165">
        <v>8.8926308708156192</v>
      </c>
      <c r="BB540" s="165">
        <v>6.9180608748175603</v>
      </c>
      <c r="BC540" s="165">
        <v>6.4996304202574002</v>
      </c>
      <c r="BD540" s="165">
        <v>8.4895879297234291</v>
      </c>
      <c r="BE540" s="165">
        <v>7.3718906283929</v>
      </c>
      <c r="BF540" s="165">
        <v>6.9473684931794502</v>
      </c>
      <c r="BG540" s="165">
        <v>10.1184208560563</v>
      </c>
      <c r="BH540" s="165">
        <v>8.3615743474654192</v>
      </c>
      <c r="BI540" s="165">
        <v>6.5088519388664201</v>
      </c>
      <c r="BJ540" s="165">
        <v>5.8421639143966404</v>
      </c>
      <c r="BK540" s="165">
        <v>7.6116239017621199</v>
      </c>
      <c r="BL540" s="165">
        <v>5.5503135486828397</v>
      </c>
      <c r="BM540" s="165">
        <v>8.2484312941814206</v>
      </c>
      <c r="BN540" s="165">
        <v>6.5530504333310997</v>
      </c>
      <c r="BO540" s="165">
        <v>5.9724793886313696</v>
      </c>
      <c r="BP540" s="165">
        <v>8.7682322492067097</v>
      </c>
      <c r="BQ540" s="165">
        <v>7.1873130031932702</v>
      </c>
      <c r="BR540" s="165">
        <v>7.8311734080490396</v>
      </c>
      <c r="BS540" s="165">
        <v>6.5734782517914798</v>
      </c>
      <c r="BT540" s="165">
        <v>7.2281758604937103</v>
      </c>
    </row>
    <row r="541" spans="1:72" hidden="1">
      <c r="A541" s="99" t="s">
        <v>283</v>
      </c>
      <c r="B541" s="99" t="s">
        <v>693</v>
      </c>
      <c r="C541" s="98" t="s">
        <v>905</v>
      </c>
      <c r="D541" s="100" t="s">
        <v>906</v>
      </c>
      <c r="E541" s="98" t="s">
        <v>266</v>
      </c>
      <c r="F541" s="98" t="s">
        <v>216</v>
      </c>
      <c r="G541" s="165">
        <v>12.174044047351501</v>
      </c>
      <c r="H541" s="165">
        <v>22.491438667828401</v>
      </c>
      <c r="I541" s="165">
        <v>26.695427905639399</v>
      </c>
      <c r="J541" s="165">
        <v>14.6188054017976</v>
      </c>
      <c r="K541" s="165">
        <v>15.7055439283574</v>
      </c>
      <c r="L541" s="165">
        <v>18.300362891506001</v>
      </c>
      <c r="M541" s="165">
        <v>16.7717156971961</v>
      </c>
      <c r="N541" s="165">
        <v>12.719161662884201</v>
      </c>
      <c r="O541" s="165">
        <v>8.5237612771473898</v>
      </c>
      <c r="P541" s="165">
        <v>26.944825676687199</v>
      </c>
      <c r="Q541" s="165">
        <v>15.6430783985611</v>
      </c>
      <c r="R541" s="165">
        <v>12.6270206620131</v>
      </c>
      <c r="S541" s="165">
        <v>13.1242495145375</v>
      </c>
      <c r="T541" s="165">
        <v>19.846797164702799</v>
      </c>
      <c r="U541" s="165">
        <v>20.9524321098969</v>
      </c>
      <c r="V541" s="165">
        <v>18.239833827362901</v>
      </c>
      <c r="W541" s="165">
        <v>16.6656198108053</v>
      </c>
      <c r="X541" s="165">
        <v>16.2785742389819</v>
      </c>
      <c r="Y541" s="165">
        <v>19.308792377681101</v>
      </c>
      <c r="Z541" s="165">
        <v>16.369027403436</v>
      </c>
      <c r="AA541" s="165">
        <v>18.814630242840899</v>
      </c>
      <c r="AB541" s="165">
        <v>15.7078809836486</v>
      </c>
      <c r="AC541" s="165">
        <v>8.7579393901069604</v>
      </c>
      <c r="AD541" s="165">
        <v>16.410491193067099</v>
      </c>
      <c r="AE541" s="165">
        <v>18.7170389281364</v>
      </c>
      <c r="AF541" s="165">
        <v>11.7503048795193</v>
      </c>
      <c r="AG541" s="165">
        <v>11.6338792097831</v>
      </c>
      <c r="AH541" s="165">
        <v>12.787190617959901</v>
      </c>
      <c r="AI541" s="165">
        <v>15.760347745763999</v>
      </c>
      <c r="AJ541" s="165">
        <v>14.770096588808199</v>
      </c>
      <c r="AK541" s="165">
        <v>21.876161078807002</v>
      </c>
      <c r="AL541" s="165">
        <v>10.419344210856501</v>
      </c>
      <c r="AM541" s="165">
        <v>24.7217645905477</v>
      </c>
      <c r="AN541" s="165">
        <v>11.184871395562199</v>
      </c>
      <c r="AO541" s="165">
        <v>13.6948641217176</v>
      </c>
      <c r="AP541" s="165">
        <v>18.104214987524902</v>
      </c>
      <c r="AQ541" s="165">
        <v>15.2233070293611</v>
      </c>
      <c r="AR541" s="165">
        <v>13.2761582243491</v>
      </c>
      <c r="AS541" s="165">
        <v>17.963319734479001</v>
      </c>
      <c r="AT541" s="165">
        <v>20.794878492297698</v>
      </c>
      <c r="AU541" s="165">
        <v>20.759996984185801</v>
      </c>
      <c r="AV541" s="165">
        <v>20.017183468286401</v>
      </c>
      <c r="AW541" s="165">
        <v>16.6171554601803</v>
      </c>
      <c r="AX541" s="165">
        <v>21.798831431564</v>
      </c>
      <c r="AY541" s="165">
        <v>10.418191124045601</v>
      </c>
      <c r="AZ541" s="165">
        <v>16.5675552175314</v>
      </c>
      <c r="BA541" s="165">
        <v>13.8352109814077</v>
      </c>
      <c r="BB541" s="165">
        <v>19.8927059635412</v>
      </c>
      <c r="BC541" s="165">
        <v>16.995290970511501</v>
      </c>
      <c r="BD541" s="165">
        <v>11.096269840505</v>
      </c>
      <c r="BE541" s="165">
        <v>16.256854751050898</v>
      </c>
      <c r="BF541" s="165">
        <v>15.272537432122601</v>
      </c>
      <c r="BG541" s="165">
        <v>11.2510462572913</v>
      </c>
      <c r="BH541" s="165">
        <v>13.8554329232039</v>
      </c>
      <c r="BI541" s="165">
        <v>19.291597099317201</v>
      </c>
      <c r="BJ541" s="165">
        <v>22.108797836247302</v>
      </c>
      <c r="BK541" s="165">
        <v>15.253163168199199</v>
      </c>
      <c r="BL541" s="165">
        <v>17.171755402112701</v>
      </c>
      <c r="BM541" s="165">
        <v>12.891460780345501</v>
      </c>
      <c r="BN541" s="165">
        <v>21.127077850069199</v>
      </c>
      <c r="BO541" s="165">
        <v>20.894040144040599</v>
      </c>
      <c r="BP541" s="165">
        <v>9.5098442976477102</v>
      </c>
      <c r="BQ541" s="165">
        <v>23.4393106502222</v>
      </c>
      <c r="BR541" s="165">
        <v>16.198961182258799</v>
      </c>
      <c r="BS541" s="165">
        <v>15.0662637354064</v>
      </c>
      <c r="BT541" s="165">
        <v>22.346404608399499</v>
      </c>
    </row>
    <row r="542" spans="1:72" hidden="1">
      <c r="A542" s="99" t="s">
        <v>283</v>
      </c>
      <c r="B542" s="99" t="s">
        <v>333</v>
      </c>
      <c r="C542" s="98" t="s">
        <v>907</v>
      </c>
      <c r="D542" s="100" t="s">
        <v>908</v>
      </c>
      <c r="E542" s="98" t="s">
        <v>266</v>
      </c>
      <c r="F542" s="98" t="s">
        <v>216</v>
      </c>
      <c r="G542" s="165">
        <v>0.85650729673959203</v>
      </c>
      <c r="H542" s="165">
        <v>0.981355243329329</v>
      </c>
      <c r="I542" s="165">
        <v>1.00237907865913</v>
      </c>
      <c r="J542" s="165">
        <v>0.76330978632242197</v>
      </c>
      <c r="K542" s="165">
        <v>0.83497129912608403</v>
      </c>
      <c r="L542" s="165">
        <v>0.89303481309189803</v>
      </c>
      <c r="M542" s="165">
        <v>0.78903008856414603</v>
      </c>
      <c r="N542" s="165">
        <v>0.81573802540520801</v>
      </c>
      <c r="O542" s="165">
        <v>0.72087149296555897</v>
      </c>
      <c r="P542" s="165">
        <v>0.84931836599960597</v>
      </c>
      <c r="Q542" s="165">
        <v>0.81209174325462297</v>
      </c>
      <c r="R542" s="165">
        <v>0.87977071739039203</v>
      </c>
      <c r="S542" s="165">
        <v>0.90054824434884395</v>
      </c>
      <c r="T542" s="165">
        <v>0.84520271243693401</v>
      </c>
      <c r="U542" s="165">
        <v>0.97881087774890296</v>
      </c>
      <c r="V542" s="165">
        <v>0.99613569520933298</v>
      </c>
      <c r="W542" s="165">
        <v>0.98664452876358499</v>
      </c>
      <c r="X542" s="165">
        <v>0.71816820047496799</v>
      </c>
      <c r="Y542" s="165">
        <v>0.88290187626316896</v>
      </c>
      <c r="Z542" s="165">
        <v>0.74948460007475204</v>
      </c>
      <c r="AA542" s="165">
        <v>0.74458928388917001</v>
      </c>
      <c r="AB542" s="165">
        <v>0.79157710684537397</v>
      </c>
      <c r="AC542" s="165">
        <v>0.54346693819405001</v>
      </c>
      <c r="AD542" s="165">
        <v>0.765705635249192</v>
      </c>
      <c r="AE542" s="165">
        <v>0.75945531094383101</v>
      </c>
      <c r="AF542" s="165">
        <v>0.739428319467199</v>
      </c>
      <c r="AG542" s="165">
        <v>0.78359730762295399</v>
      </c>
      <c r="AH542" s="165">
        <v>0.75064606049709703</v>
      </c>
      <c r="AI542" s="165">
        <v>0.76738653443495097</v>
      </c>
      <c r="AJ542" s="165">
        <v>0.869402869143301</v>
      </c>
      <c r="AK542" s="165">
        <v>1.05697575214009</v>
      </c>
      <c r="AL542" s="165">
        <v>0.707342723519782</v>
      </c>
      <c r="AM542" s="165">
        <v>0.90062535994846105</v>
      </c>
      <c r="AN542" s="165">
        <v>0.68566338935271198</v>
      </c>
      <c r="AO542" s="165">
        <v>1.01726149542964</v>
      </c>
      <c r="AP542" s="165">
        <v>0.88205351536188104</v>
      </c>
      <c r="AQ542" s="165">
        <v>1.04724793041641</v>
      </c>
      <c r="AR542" s="165">
        <v>0.68639479890972899</v>
      </c>
      <c r="AS542" s="165">
        <v>0.689728640618962</v>
      </c>
      <c r="AT542" s="165">
        <v>1.09298694223889</v>
      </c>
      <c r="AU542" s="165">
        <v>0.971424847826732</v>
      </c>
      <c r="AV542" s="165">
        <v>0.88602499502852194</v>
      </c>
      <c r="AW542" s="165">
        <v>0.762188980048638</v>
      </c>
      <c r="AX542" s="165">
        <v>0.86368569142074703</v>
      </c>
      <c r="AY542" s="165">
        <v>0.67012718879757804</v>
      </c>
      <c r="AZ542" s="165">
        <v>0.86769860104857599</v>
      </c>
      <c r="BA542" s="165">
        <v>0.78600075485191201</v>
      </c>
      <c r="BB542" s="165">
        <v>0.898040829576219</v>
      </c>
      <c r="BC542" s="165">
        <v>0.87004398388954696</v>
      </c>
      <c r="BD542" s="165">
        <v>0.85566225668782103</v>
      </c>
      <c r="BE542" s="165">
        <v>0.802250489234547</v>
      </c>
      <c r="BF542" s="165">
        <v>0.83858530431922795</v>
      </c>
      <c r="BG542" s="165">
        <v>0.70062189597986801</v>
      </c>
      <c r="BH542" s="165">
        <v>0.76198166608834095</v>
      </c>
      <c r="BI542" s="165">
        <v>0.84643783873497103</v>
      </c>
      <c r="BJ542" s="165">
        <v>0.72833462068740396</v>
      </c>
      <c r="BK542" s="165">
        <v>1.00061933908198</v>
      </c>
      <c r="BL542" s="165">
        <v>0.87398824678231402</v>
      </c>
      <c r="BM542" s="165">
        <v>0.98936829727196496</v>
      </c>
      <c r="BN542" s="165">
        <v>0.92124159353680102</v>
      </c>
      <c r="BO542" s="165">
        <v>0.82247177227170298</v>
      </c>
      <c r="BP542" s="165">
        <v>0.667189754113381</v>
      </c>
      <c r="BQ542" s="165">
        <v>0.880037527976538</v>
      </c>
      <c r="BR542" s="165">
        <v>0.67257606862442498</v>
      </c>
      <c r="BS542" s="165">
        <v>0.83767192029028104</v>
      </c>
      <c r="BT542" s="165">
        <v>1.2362714292827</v>
      </c>
    </row>
    <row r="543" spans="1:72" hidden="1">
      <c r="A543" s="99" t="s">
        <v>283</v>
      </c>
      <c r="B543" s="99" t="s">
        <v>333</v>
      </c>
      <c r="C543" s="98" t="s">
        <v>909</v>
      </c>
      <c r="D543" s="100" t="s">
        <v>910</v>
      </c>
      <c r="E543" s="98" t="s">
        <v>266</v>
      </c>
      <c r="F543" s="98" t="s">
        <v>216</v>
      </c>
      <c r="G543" s="165">
        <v>0.90209197686226905</v>
      </c>
      <c r="H543" s="165">
        <v>1.0217263176217899</v>
      </c>
      <c r="I543" s="165">
        <v>1.2440335798177999</v>
      </c>
      <c r="J543" s="165">
        <v>0.76023057915893999</v>
      </c>
      <c r="K543" s="165">
        <v>0.839406959120503</v>
      </c>
      <c r="L543" s="165">
        <v>1.1549652821526299</v>
      </c>
      <c r="M543" s="165">
        <v>0.771313229273483</v>
      </c>
      <c r="N543" s="165">
        <v>0.76751384815195101</v>
      </c>
      <c r="O543" s="165">
        <v>0.72354691585959396</v>
      </c>
      <c r="P543" s="165">
        <v>0.87268918338693302</v>
      </c>
      <c r="Q543" s="165">
        <v>0.79604892638749303</v>
      </c>
      <c r="R543" s="165">
        <v>0.89750601298111099</v>
      </c>
      <c r="S543" s="165">
        <v>1.0106675090400701</v>
      </c>
      <c r="T543" s="165">
        <v>0.79336194433995699</v>
      </c>
      <c r="U543" s="165">
        <v>0.90425434321160203</v>
      </c>
      <c r="V543" s="165">
        <v>0.89507292312876097</v>
      </c>
      <c r="W543" s="165">
        <v>0.80410144331337097</v>
      </c>
      <c r="X543" s="165">
        <v>0.69009899055773305</v>
      </c>
      <c r="Y543" s="165">
        <v>0.97579619701478604</v>
      </c>
      <c r="Z543" s="165">
        <v>0.82585248996368399</v>
      </c>
      <c r="AA543" s="165">
        <v>0.79186994657325904</v>
      </c>
      <c r="AB543" s="165">
        <v>0.78802512871004804</v>
      </c>
      <c r="AC543" s="165">
        <v>0.56426442106497199</v>
      </c>
      <c r="AD543" s="165">
        <v>0.717165360432097</v>
      </c>
      <c r="AE543" s="165">
        <v>0.70619653692823003</v>
      </c>
      <c r="AF543" s="165">
        <v>0.82838094920688499</v>
      </c>
      <c r="AG543" s="165">
        <v>0.76575346028188496</v>
      </c>
      <c r="AH543" s="165">
        <v>0.81593733732133</v>
      </c>
      <c r="AI543" s="165">
        <v>0.96315932697893603</v>
      </c>
      <c r="AJ543" s="165">
        <v>0.88912463711959699</v>
      </c>
      <c r="AK543" s="165">
        <v>1.0683811389103901</v>
      </c>
      <c r="AL543" s="165">
        <v>0.70720846097903201</v>
      </c>
      <c r="AM543" s="165">
        <v>0.91731639953641197</v>
      </c>
      <c r="AN543" s="165">
        <v>0.63910593686725703</v>
      </c>
      <c r="AO543" s="165">
        <v>1.0273479312589</v>
      </c>
      <c r="AP543" s="165">
        <v>1.0259195427822301</v>
      </c>
      <c r="AQ543" s="165">
        <v>1.01171126662344</v>
      </c>
      <c r="AR543" s="165">
        <v>0.80372344728983902</v>
      </c>
      <c r="AS543" s="165">
        <v>0.81306460018547599</v>
      </c>
      <c r="AT543" s="165">
        <v>1.09845906164813</v>
      </c>
      <c r="AU543" s="165">
        <v>0.97260200431785204</v>
      </c>
      <c r="AV543" s="165">
        <v>1.0368187877592401</v>
      </c>
      <c r="AW543" s="165">
        <v>0.82527790715785398</v>
      </c>
      <c r="AX543" s="165">
        <v>0.89353107219957795</v>
      </c>
      <c r="AY543" s="165">
        <v>0.610380268396437</v>
      </c>
      <c r="AZ543" s="165">
        <v>0.96694574146611401</v>
      </c>
      <c r="BA543" s="165">
        <v>0.71054291764700295</v>
      </c>
      <c r="BB543" s="165">
        <v>1.00662388853673</v>
      </c>
      <c r="BC543" s="165">
        <v>0.78655441593169195</v>
      </c>
      <c r="BD543" s="165">
        <v>0.90111650792806797</v>
      </c>
      <c r="BE543" s="165">
        <v>0.88318656229464498</v>
      </c>
      <c r="BF543" s="165">
        <v>0.97445009702080498</v>
      </c>
      <c r="BG543" s="165">
        <v>0.81408481729866</v>
      </c>
      <c r="BH543" s="165">
        <v>0.73899810144619504</v>
      </c>
      <c r="BI543" s="165">
        <v>0.99586458732902206</v>
      </c>
      <c r="BJ543" s="165">
        <v>0.78948122512256902</v>
      </c>
      <c r="BK543" s="165">
        <v>0.98266366764887003</v>
      </c>
      <c r="BL543" s="165">
        <v>0.83941251941778605</v>
      </c>
      <c r="BM543" s="165">
        <v>0.90493613897607605</v>
      </c>
      <c r="BN543" s="165">
        <v>0.99184337719047799</v>
      </c>
      <c r="BO543" s="165">
        <v>1.0372253791308601</v>
      </c>
      <c r="BP543" s="165">
        <v>0.56732690305629097</v>
      </c>
      <c r="BQ543" s="165">
        <v>0.90530263976032399</v>
      </c>
      <c r="BR543" s="165">
        <v>0.66145561227827099</v>
      </c>
      <c r="BS543" s="165">
        <v>0.80445298073537996</v>
      </c>
      <c r="BT543" s="165">
        <v>1.09428576104146</v>
      </c>
    </row>
    <row r="544" spans="1:72" hidden="1">
      <c r="A544" s="99" t="s">
        <v>283</v>
      </c>
      <c r="B544" s="99" t="s">
        <v>333</v>
      </c>
      <c r="C544" s="98" t="s">
        <v>911</v>
      </c>
      <c r="D544" s="100" t="s">
        <v>912</v>
      </c>
      <c r="E544" s="98" t="s">
        <v>266</v>
      </c>
      <c r="F544" s="98" t="s">
        <v>216</v>
      </c>
      <c r="G544" s="165">
        <v>0.79653089131764698</v>
      </c>
      <c r="H544" s="165">
        <v>0.89032326827459896</v>
      </c>
      <c r="I544" s="165">
        <v>1.05586411957286</v>
      </c>
      <c r="J544" s="165">
        <v>0.71763458690235904</v>
      </c>
      <c r="K544" s="165">
        <v>0.898335154764768</v>
      </c>
      <c r="L544" s="165">
        <v>0.78548083724698003</v>
      </c>
      <c r="M544" s="165">
        <v>0.70367475409210101</v>
      </c>
      <c r="N544" s="165">
        <v>0.77134245679531299</v>
      </c>
      <c r="O544" s="165">
        <v>0.70854002457218501</v>
      </c>
      <c r="P544" s="165">
        <v>0.819609123009158</v>
      </c>
      <c r="Q544" s="165">
        <v>0.751031790238744</v>
      </c>
      <c r="R544" s="165">
        <v>0.76771681891721</v>
      </c>
      <c r="S544" s="165">
        <v>1.04401252803629</v>
      </c>
      <c r="T544" s="165">
        <v>0.68178680951298498</v>
      </c>
      <c r="U544" s="165">
        <v>0.90639479127533296</v>
      </c>
      <c r="V544" s="165">
        <v>0.78886427951391003</v>
      </c>
      <c r="W544" s="165">
        <v>0.79677434969210503</v>
      </c>
      <c r="X544" s="165">
        <v>0.65374076967448003</v>
      </c>
      <c r="Y544" s="165">
        <v>0.93427204270387298</v>
      </c>
      <c r="Z544" s="165">
        <v>0.68764365233321001</v>
      </c>
      <c r="AA544" s="165">
        <v>0.64205223558604996</v>
      </c>
      <c r="AB544" s="165">
        <v>0.62693314013627999</v>
      </c>
      <c r="AC544" s="165">
        <v>0.41567403419632498</v>
      </c>
      <c r="AD544" s="165">
        <v>0.64283421987535805</v>
      </c>
      <c r="AE544" s="165">
        <v>0.618023746402106</v>
      </c>
      <c r="AF544" s="165">
        <v>0.69664379627794604</v>
      </c>
      <c r="AG544" s="165">
        <v>0.756753758323086</v>
      </c>
      <c r="AH544" s="165">
        <v>0.68154146750756395</v>
      </c>
      <c r="AI544" s="165">
        <v>0.93810470415131098</v>
      </c>
      <c r="AJ544" s="165">
        <v>0.65063291768709497</v>
      </c>
      <c r="AK544" s="165">
        <v>1.0869356056822299</v>
      </c>
      <c r="AL544" s="165">
        <v>0.59071056114055398</v>
      </c>
      <c r="AM544" s="165">
        <v>0.88317652548499603</v>
      </c>
      <c r="AN544" s="165">
        <v>0.53812465038715296</v>
      </c>
      <c r="AO544" s="165">
        <v>1.03358021802857</v>
      </c>
      <c r="AP544" s="165">
        <v>0.58199757029965205</v>
      </c>
      <c r="AQ544" s="165">
        <v>0.95241158968278605</v>
      </c>
      <c r="AR544" s="165">
        <v>0.64566933441118302</v>
      </c>
      <c r="AS544" s="165">
        <v>0.75707008458693803</v>
      </c>
      <c r="AT544" s="165">
        <v>1.11580681372269</v>
      </c>
      <c r="AU544" s="165">
        <v>1.00313690727565</v>
      </c>
      <c r="AV544" s="165">
        <v>0.73520475461896595</v>
      </c>
      <c r="AW544" s="165">
        <v>0.57503826699883898</v>
      </c>
      <c r="AX544" s="165">
        <v>0.811298565038998</v>
      </c>
      <c r="AY544" s="165">
        <v>0.50096187966030403</v>
      </c>
      <c r="AZ544" s="165">
        <v>1.0058741832825699</v>
      </c>
      <c r="BA544" s="165">
        <v>0.71892706086353098</v>
      </c>
      <c r="BB544" s="165">
        <v>0.96353781719227205</v>
      </c>
      <c r="BC544" s="165">
        <v>0.66227361823002495</v>
      </c>
      <c r="BD544" s="165">
        <v>0.91465484613699399</v>
      </c>
      <c r="BE544" s="165">
        <v>0.91840617525338597</v>
      </c>
      <c r="BF544" s="165">
        <v>0.97351627208935498</v>
      </c>
      <c r="BG544" s="165">
        <v>0.73142615801391897</v>
      </c>
      <c r="BH544" s="165">
        <v>0.76448330713447499</v>
      </c>
      <c r="BI544" s="165">
        <v>0.81896692016230699</v>
      </c>
      <c r="BJ544" s="165">
        <v>0.67175018471223502</v>
      </c>
      <c r="BK544" s="165">
        <v>0.86782614359065502</v>
      </c>
      <c r="BL544" s="165">
        <v>0.62387771055256203</v>
      </c>
      <c r="BM544" s="165">
        <v>0.96263594421230303</v>
      </c>
      <c r="BN544" s="165">
        <v>0.756795208352947</v>
      </c>
      <c r="BO544" s="165">
        <v>0.77516187449604701</v>
      </c>
      <c r="BP544" s="165">
        <v>0.43136075509736299</v>
      </c>
      <c r="BQ544" s="165">
        <v>0.83351023551373504</v>
      </c>
      <c r="BR544" s="165">
        <v>0.57954709032824803</v>
      </c>
      <c r="BS544" s="165">
        <v>0.69361857085712597</v>
      </c>
      <c r="BT544" s="165">
        <v>0.85203915347338699</v>
      </c>
    </row>
    <row r="545" spans="1:72" hidden="1">
      <c r="A545" s="99" t="s">
        <v>283</v>
      </c>
      <c r="B545" s="99" t="s">
        <v>333</v>
      </c>
      <c r="C545" s="98" t="s">
        <v>913</v>
      </c>
      <c r="D545" s="100" t="s">
        <v>914</v>
      </c>
      <c r="E545" s="98" t="s">
        <v>266</v>
      </c>
      <c r="F545" s="98" t="s">
        <v>216</v>
      </c>
      <c r="G545" s="165">
        <v>2.5551301649195102</v>
      </c>
      <c r="H545" s="165">
        <v>2.89340482922572</v>
      </c>
      <c r="I545" s="165">
        <v>3.3022767780497899</v>
      </c>
      <c r="J545" s="165">
        <v>2.2411749523837199</v>
      </c>
      <c r="K545" s="165">
        <v>2.57271341301136</v>
      </c>
      <c r="L545" s="165">
        <v>2.83348093249151</v>
      </c>
      <c r="M545" s="165">
        <v>2.2640180719297298</v>
      </c>
      <c r="N545" s="165">
        <v>2.3545943303524699</v>
      </c>
      <c r="O545" s="165">
        <v>2.1529584333973402</v>
      </c>
      <c r="P545" s="165">
        <v>2.5416166723956999</v>
      </c>
      <c r="Q545" s="165">
        <v>2.3591724598808601</v>
      </c>
      <c r="R545" s="165">
        <v>2.5449935492887099</v>
      </c>
      <c r="S545" s="165">
        <v>2.9552282814252102</v>
      </c>
      <c r="T545" s="165">
        <v>2.3203514662898801</v>
      </c>
      <c r="U545" s="165">
        <v>2.7894600122358399</v>
      </c>
      <c r="V545" s="165">
        <v>2.6800728978519999</v>
      </c>
      <c r="W545" s="165">
        <v>2.5875203217690599</v>
      </c>
      <c r="X545" s="165">
        <v>2.06200796070718</v>
      </c>
      <c r="Y545" s="165">
        <v>2.7929701159818299</v>
      </c>
      <c r="Z545" s="165">
        <v>2.2629807423716501</v>
      </c>
      <c r="AA545" s="165">
        <v>2.1785114660484801</v>
      </c>
      <c r="AB545" s="165">
        <v>2.2065353756917001</v>
      </c>
      <c r="AC545" s="165">
        <v>1.52340539345535</v>
      </c>
      <c r="AD545" s="165">
        <v>2.1257052155566498</v>
      </c>
      <c r="AE545" s="165">
        <v>2.0836755942741698</v>
      </c>
      <c r="AF545" s="165">
        <v>2.26445306495203</v>
      </c>
      <c r="AG545" s="165">
        <v>2.3061045262279301</v>
      </c>
      <c r="AH545" s="165">
        <v>2.2481248653259902</v>
      </c>
      <c r="AI545" s="165">
        <v>2.6686505655652</v>
      </c>
      <c r="AJ545" s="165">
        <v>2.4091604239499902</v>
      </c>
      <c r="AK545" s="165">
        <v>3.2122924967327098</v>
      </c>
      <c r="AL545" s="165">
        <v>2.0052617456393702</v>
      </c>
      <c r="AM545" s="165">
        <v>2.7011182849698701</v>
      </c>
      <c r="AN545" s="165">
        <v>1.86289397660712</v>
      </c>
      <c r="AO545" s="165">
        <v>3.07818964471711</v>
      </c>
      <c r="AP545" s="165">
        <v>2.4899706284437602</v>
      </c>
      <c r="AQ545" s="165">
        <v>3.01137078672263</v>
      </c>
      <c r="AR545" s="165">
        <v>2.1357875806107498</v>
      </c>
      <c r="AS545" s="165">
        <v>2.2598633253913798</v>
      </c>
      <c r="AT545" s="165">
        <v>3.3072528176097098</v>
      </c>
      <c r="AU545" s="165">
        <v>2.94716375942023</v>
      </c>
      <c r="AV545" s="165">
        <v>2.65804853740672</v>
      </c>
      <c r="AW545" s="165">
        <v>2.1625051542053302</v>
      </c>
      <c r="AX545" s="165">
        <v>2.5685153286593199</v>
      </c>
      <c r="AY545" s="165">
        <v>1.78146933685432</v>
      </c>
      <c r="AZ545" s="165">
        <v>2.8405185257972598</v>
      </c>
      <c r="BA545" s="165">
        <v>2.2154707333624502</v>
      </c>
      <c r="BB545" s="165">
        <v>2.8682025353052301</v>
      </c>
      <c r="BC545" s="165">
        <v>2.3188720180512599</v>
      </c>
      <c r="BD545" s="165">
        <v>2.6714336107528802</v>
      </c>
      <c r="BE545" s="165">
        <v>2.6038432267825802</v>
      </c>
      <c r="BF545" s="165">
        <v>2.7865516734293898</v>
      </c>
      <c r="BG545" s="165">
        <v>2.24613287129245</v>
      </c>
      <c r="BH545" s="165">
        <v>2.2654630746690101</v>
      </c>
      <c r="BI545" s="165">
        <v>2.6612693462263</v>
      </c>
      <c r="BJ545" s="165">
        <v>2.1895660305222102</v>
      </c>
      <c r="BK545" s="165">
        <v>2.8511091503214998</v>
      </c>
      <c r="BL545" s="165">
        <v>2.33727847675266</v>
      </c>
      <c r="BM545" s="165">
        <v>2.8569403804603399</v>
      </c>
      <c r="BN545" s="165">
        <v>2.6698801790802298</v>
      </c>
      <c r="BO545" s="165">
        <v>2.63485902589861</v>
      </c>
      <c r="BP545" s="165">
        <v>1.6658774122670299</v>
      </c>
      <c r="BQ545" s="165">
        <v>2.6188504032506001</v>
      </c>
      <c r="BR545" s="165">
        <v>1.91357877123094</v>
      </c>
      <c r="BS545" s="165">
        <v>2.3357434718827901</v>
      </c>
      <c r="BT545" s="165">
        <v>3.1825963437975502</v>
      </c>
    </row>
    <row r="546" spans="1:72" hidden="1">
      <c r="A546" s="99" t="s">
        <v>283</v>
      </c>
      <c r="B546" s="99" t="s">
        <v>915</v>
      </c>
      <c r="C546" s="98" t="s">
        <v>916</v>
      </c>
      <c r="D546" s="100" t="s">
        <v>917</v>
      </c>
      <c r="E546" s="98" t="s">
        <v>266</v>
      </c>
      <c r="F546" s="98" t="s">
        <v>216</v>
      </c>
      <c r="G546" s="165">
        <v>0.40230094337501998</v>
      </c>
      <c r="H546" s="165">
        <v>0.29513979391491502</v>
      </c>
      <c r="I546" s="165">
        <v>0.26147194734957402</v>
      </c>
      <c r="J546" s="165">
        <v>0.47985823080580498</v>
      </c>
      <c r="K546" s="165">
        <v>0.121206373965315</v>
      </c>
      <c r="L546" s="165">
        <v>0.20091307328396801</v>
      </c>
      <c r="M546" s="165">
        <v>7.80317062352405E-2</v>
      </c>
      <c r="N546" s="165">
        <v>0.102464739558499</v>
      </c>
      <c r="O546" s="165">
        <v>0.21672963680335799</v>
      </c>
      <c r="P546" s="165">
        <v>0.468418391492053</v>
      </c>
      <c r="Q546" s="165">
        <v>0.143188066144705</v>
      </c>
      <c r="R546" s="165">
        <v>0.44772294155249198</v>
      </c>
      <c r="S546" s="165">
        <v>0.24261266509118501</v>
      </c>
      <c r="T546" s="165">
        <v>0.17352205687741401</v>
      </c>
      <c r="U546" s="165">
        <v>0.137087002428259</v>
      </c>
      <c r="V546" s="165">
        <v>0.155625848242159</v>
      </c>
      <c r="W546" s="165">
        <v>0.30952948183773299</v>
      </c>
      <c r="X546" s="165">
        <v>0.146072065037639</v>
      </c>
      <c r="Y546" s="165">
        <v>0.41829973248118801</v>
      </c>
      <c r="Z546" s="165">
        <v>0.24264189163162</v>
      </c>
      <c r="AA546" s="165">
        <v>0.10522010615807199</v>
      </c>
      <c r="AB546" s="165">
        <v>0.17382672491127901</v>
      </c>
      <c r="AC546" s="165">
        <v>0.58721248878307997</v>
      </c>
      <c r="AD546" s="165">
        <v>0.25017846709473102</v>
      </c>
      <c r="AE546" s="165">
        <v>0.20447087232373301</v>
      </c>
      <c r="AF546" s="165">
        <v>0.45154862553161401</v>
      </c>
      <c r="AG546" s="165">
        <v>0.39255785806904497</v>
      </c>
      <c r="AH546" s="165">
        <v>0.504352504104155</v>
      </c>
      <c r="AI546" s="165">
        <v>0.73458690362987999</v>
      </c>
      <c r="AJ546" s="165">
        <v>0.339037911860954</v>
      </c>
      <c r="AK546" s="165">
        <v>0.124954037445317</v>
      </c>
      <c r="AL546" s="165">
        <v>0.21649876630564699</v>
      </c>
      <c r="AM546" s="165">
        <v>0.23282983680716901</v>
      </c>
      <c r="AN546" s="165">
        <v>0.284031741177596</v>
      </c>
      <c r="AO546" s="165">
        <v>0.168664591282839</v>
      </c>
      <c r="AP546" s="165">
        <v>0.44695934684295102</v>
      </c>
      <c r="AQ546" s="165">
        <v>0.31295326432844001</v>
      </c>
      <c r="AR546" s="165">
        <v>0.30020865376698103</v>
      </c>
      <c r="AS546" s="165">
        <v>0.15160985201787899</v>
      </c>
      <c r="AT546" s="165">
        <v>0.24699794489871199</v>
      </c>
      <c r="AU546" s="165">
        <v>0.27789186582651199</v>
      </c>
      <c r="AV546" s="165">
        <v>0.172956189833228</v>
      </c>
      <c r="AW546" s="165">
        <v>0.23240514130789899</v>
      </c>
      <c r="AX546" s="165">
        <v>0.567012108291302</v>
      </c>
      <c r="AY546" s="165">
        <v>0.31082918346996602</v>
      </c>
      <c r="AZ546" s="165">
        <v>0.52021388255079504</v>
      </c>
      <c r="BA546" s="165">
        <v>0.17158208503061501</v>
      </c>
      <c r="BB546" s="165">
        <v>0.31041968624787802</v>
      </c>
      <c r="BC546" s="165">
        <v>0.38071499963400601</v>
      </c>
      <c r="BD546" s="165">
        <v>0.15026374119587799</v>
      </c>
      <c r="BE546" s="165">
        <v>0.32216786256929397</v>
      </c>
      <c r="BF546" s="165">
        <v>0.29676082494421102</v>
      </c>
      <c r="BG546" s="165">
        <v>0.21439345670587201</v>
      </c>
      <c r="BH546" s="165">
        <v>0.23232716079072099</v>
      </c>
      <c r="BI546" s="165">
        <v>0.46515353257269498</v>
      </c>
      <c r="BJ546" s="165">
        <v>0.17344230951649101</v>
      </c>
      <c r="BK546" s="165">
        <v>0.244052716080429</v>
      </c>
      <c r="BL546" s="165">
        <v>0.34712679237872701</v>
      </c>
      <c r="BM546" s="165">
        <v>0.27497713519465899</v>
      </c>
      <c r="BN546" s="165">
        <v>0.240551632366722</v>
      </c>
      <c r="BO546" s="165">
        <v>0.14283390438566901</v>
      </c>
      <c r="BP546" s="165">
        <v>0.30444667469251202</v>
      </c>
      <c r="BQ546" s="165">
        <v>0.24459628455514401</v>
      </c>
      <c r="BR546" s="165">
        <v>0.21259597841847899</v>
      </c>
      <c r="BS546" s="165">
        <v>0.35053724723383101</v>
      </c>
      <c r="BT546" s="165">
        <v>0.59397001753363099</v>
      </c>
    </row>
    <row r="547" spans="1:72" hidden="1">
      <c r="A547" s="99" t="s">
        <v>283</v>
      </c>
      <c r="B547" s="99" t="s">
        <v>915</v>
      </c>
      <c r="C547" s="98" t="s">
        <v>918</v>
      </c>
      <c r="D547" s="100" t="s">
        <v>919</v>
      </c>
      <c r="E547" s="98" t="s">
        <v>266</v>
      </c>
      <c r="F547" s="98" t="s">
        <v>216</v>
      </c>
      <c r="G547" s="165">
        <v>0.34494565186286302</v>
      </c>
      <c r="H547" s="165">
        <v>0.28852406741960901</v>
      </c>
      <c r="I547" s="165">
        <v>0.20167490022811399</v>
      </c>
      <c r="J547" s="165">
        <v>0.39039516352673098</v>
      </c>
      <c r="K547" s="165">
        <v>7.8995376561205699E-2</v>
      </c>
      <c r="L547" s="165">
        <v>0.18863828891249401</v>
      </c>
      <c r="M547" s="165">
        <v>5.2487542667493697E-2</v>
      </c>
      <c r="N547" s="165">
        <v>0.16070846714890799</v>
      </c>
      <c r="O547" s="165">
        <v>0.25205545694019199</v>
      </c>
      <c r="P547" s="165">
        <v>0.44907663501532802</v>
      </c>
      <c r="Q547" s="165">
        <v>0.102811556234535</v>
      </c>
      <c r="R547" s="165">
        <v>0.33098290069772002</v>
      </c>
      <c r="S547" s="165">
        <v>0.22823495379421299</v>
      </c>
      <c r="T547" s="165">
        <v>0.161662175792817</v>
      </c>
      <c r="U547" s="165">
        <v>0.107511701703395</v>
      </c>
      <c r="V547" s="165">
        <v>0.14059224567758699</v>
      </c>
      <c r="W547" s="165">
        <v>0.419911926948908</v>
      </c>
      <c r="X547" s="165">
        <v>0.12055651500454299</v>
      </c>
      <c r="Y547" s="165">
        <v>0.46320240809377999</v>
      </c>
      <c r="Z547" s="165">
        <v>0.21115740040415301</v>
      </c>
      <c r="AA547" s="165">
        <v>0.21884447335953</v>
      </c>
      <c r="AB547" s="165">
        <v>0.218090646325445</v>
      </c>
      <c r="AC547" s="165">
        <v>0.62681708181467799</v>
      </c>
      <c r="AD547" s="165">
        <v>0.248376092341554</v>
      </c>
      <c r="AE547" s="165">
        <v>0.12240636752539399</v>
      </c>
      <c r="AF547" s="165">
        <v>0.35851558727629101</v>
      </c>
      <c r="AG547" s="165">
        <v>0.50795505440531397</v>
      </c>
      <c r="AH547" s="165">
        <v>0.58808565893239995</v>
      </c>
      <c r="AI547" s="165">
        <v>0.47928709393900898</v>
      </c>
      <c r="AJ547" s="165">
        <v>0.316932484303246</v>
      </c>
      <c r="AK547" s="165">
        <v>0.11962362326816101</v>
      </c>
      <c r="AL547" s="165">
        <v>0.221417757410308</v>
      </c>
      <c r="AM547" s="165">
        <v>0.21319507191093301</v>
      </c>
      <c r="AN547" s="165">
        <v>0.45825815717600998</v>
      </c>
      <c r="AO547" s="165">
        <v>0.100522426538366</v>
      </c>
      <c r="AP547" s="165">
        <v>0.35910591498873501</v>
      </c>
      <c r="AQ547" s="165">
        <v>0.30709479786777599</v>
      </c>
      <c r="AR547" s="165">
        <v>0.16792417185797701</v>
      </c>
      <c r="AS547" s="165">
        <v>0.16598477026168301</v>
      </c>
      <c r="AT547" s="165">
        <v>0.219115783441686</v>
      </c>
      <c r="AU547" s="165">
        <v>0.212126492189562</v>
      </c>
      <c r="AV547" s="165">
        <v>0.31427122621049303</v>
      </c>
      <c r="AW547" s="165">
        <v>0.26492335932585198</v>
      </c>
      <c r="AX547" s="165">
        <v>0.64085728184431701</v>
      </c>
      <c r="AY547" s="165">
        <v>0.45421222073693501</v>
      </c>
      <c r="AZ547" s="165">
        <v>0.48473861666148998</v>
      </c>
      <c r="BA547" s="165">
        <v>8.4589914159414498E-2</v>
      </c>
      <c r="BB547" s="165">
        <v>0.227217934828295</v>
      </c>
      <c r="BC547" s="165">
        <v>0.34809820811678699</v>
      </c>
      <c r="BD547" s="165">
        <v>0.216052335500897</v>
      </c>
      <c r="BE547" s="165">
        <v>0.42955533811340901</v>
      </c>
      <c r="BF547" s="165">
        <v>0.32776844266840199</v>
      </c>
      <c r="BG547" s="165">
        <v>0.18876379291307199</v>
      </c>
      <c r="BH547" s="165">
        <v>0.239954666187084</v>
      </c>
      <c r="BI547" s="165">
        <v>0.50288141814976295</v>
      </c>
      <c r="BJ547" s="165">
        <v>0.24191863173532399</v>
      </c>
      <c r="BK547" s="165">
        <v>0.321534390662567</v>
      </c>
      <c r="BL547" s="165">
        <v>0.38237227875844498</v>
      </c>
      <c r="BM547" s="165">
        <v>0.34821423663109502</v>
      </c>
      <c r="BN547" s="165">
        <v>0.19372487914484601</v>
      </c>
      <c r="BO547" s="165">
        <v>0.30365370123695801</v>
      </c>
      <c r="BP547" s="165">
        <v>0.39089735756104999</v>
      </c>
      <c r="BQ547" s="165">
        <v>0.201389698541244</v>
      </c>
      <c r="BR547" s="165">
        <v>8.7129284031243801E-2</v>
      </c>
      <c r="BS547" s="165">
        <v>0.36810392906260903</v>
      </c>
      <c r="BT547" s="165">
        <v>0.434272173232924</v>
      </c>
    </row>
    <row r="548" spans="1:72" hidden="1">
      <c r="A548" s="99" t="s">
        <v>283</v>
      </c>
      <c r="B548" s="99" t="s">
        <v>915</v>
      </c>
      <c r="C548" s="98" t="s">
        <v>920</v>
      </c>
      <c r="D548" s="100" t="s">
        <v>921</v>
      </c>
      <c r="E548" s="98" t="s">
        <v>266</v>
      </c>
      <c r="F548" s="98" t="s">
        <v>216</v>
      </c>
      <c r="G548" s="165">
        <v>0.33211979356884902</v>
      </c>
      <c r="H548" s="165">
        <v>0.30845758069298801</v>
      </c>
      <c r="I548" s="165">
        <v>0.38335870828395202</v>
      </c>
      <c r="J548" s="165">
        <v>0.34877533509092801</v>
      </c>
      <c r="K548" s="165">
        <v>0.12437940769983501</v>
      </c>
      <c r="L548" s="165">
        <v>0.19073132468604201</v>
      </c>
      <c r="M548" s="165">
        <v>0.122441593979917</v>
      </c>
      <c r="N548" s="165">
        <v>0.20461527719304801</v>
      </c>
      <c r="O548" s="165">
        <v>0.26895858270011003</v>
      </c>
      <c r="P548" s="165">
        <v>0.39681318011392602</v>
      </c>
      <c r="Q548" s="165">
        <v>0.19221045523952399</v>
      </c>
      <c r="R548" s="165">
        <v>0.31224274248470701</v>
      </c>
      <c r="S548" s="165">
        <v>0.359293257393416</v>
      </c>
      <c r="T548" s="165">
        <v>0.25507195127468701</v>
      </c>
      <c r="U548" s="165">
        <v>0.255911654712633</v>
      </c>
      <c r="V548" s="165">
        <v>0.22514385462563399</v>
      </c>
      <c r="W548" s="165">
        <v>0.35417065527053698</v>
      </c>
      <c r="X548" s="165">
        <v>8.4672418369612396E-2</v>
      </c>
      <c r="Y548" s="165">
        <v>0.32116493962243597</v>
      </c>
      <c r="Z548" s="165">
        <v>0.112761281694158</v>
      </c>
      <c r="AA548" s="165">
        <v>0.28719878286815498</v>
      </c>
      <c r="AB548" s="165">
        <v>0.27949218914971802</v>
      </c>
      <c r="AC548" s="165">
        <v>0.11208019346515</v>
      </c>
      <c r="AD548" s="165">
        <v>0.24057314933830801</v>
      </c>
      <c r="AE548" s="165">
        <v>0.123519314021575</v>
      </c>
      <c r="AF548" s="165">
        <v>0.31213998572276103</v>
      </c>
      <c r="AG548" s="165">
        <v>0.37087546894797302</v>
      </c>
      <c r="AH548" s="165">
        <v>0.20118797473729999</v>
      </c>
      <c r="AI548" s="165">
        <v>0.321419652135366</v>
      </c>
      <c r="AJ548" s="165">
        <v>0.16142795997716</v>
      </c>
      <c r="AK548" s="165">
        <v>0.19675703544352399</v>
      </c>
      <c r="AL548" s="165">
        <v>8.5663418832001403E-2</v>
      </c>
      <c r="AM548" s="165">
        <v>0.32849901151521599</v>
      </c>
      <c r="AN548" s="165">
        <v>0.214022470443618</v>
      </c>
      <c r="AO548" s="165">
        <v>0.37666707931062898</v>
      </c>
      <c r="AP548" s="165">
        <v>0.21905392166453599</v>
      </c>
      <c r="AQ548" s="165">
        <v>0.27039963057737898</v>
      </c>
      <c r="AR548" s="165">
        <v>0.117289716533215</v>
      </c>
      <c r="AS548" s="165">
        <v>0.13102408431152901</v>
      </c>
      <c r="AT548" s="165">
        <v>0.42225943071030098</v>
      </c>
      <c r="AU548" s="165">
        <v>0.272469050382117</v>
      </c>
      <c r="AV548" s="165">
        <v>0.22316314834369</v>
      </c>
      <c r="AW548" s="165">
        <v>0.33059136180482501</v>
      </c>
      <c r="AX548" s="165">
        <v>0.459914861978023</v>
      </c>
      <c r="AY548" s="165">
        <v>0.21013808233344899</v>
      </c>
      <c r="AZ548" s="165">
        <v>0.50889151110790398</v>
      </c>
      <c r="BA548" s="165">
        <v>0.12299243886712601</v>
      </c>
      <c r="BB548" s="165">
        <v>0.17674927930143799</v>
      </c>
      <c r="BC548" s="165">
        <v>0.27113657345511899</v>
      </c>
      <c r="BD548" s="165">
        <v>0.16838747232046</v>
      </c>
      <c r="BE548" s="165">
        <v>0.27032507065959699</v>
      </c>
      <c r="BF548" s="165">
        <v>0.27878567875107801</v>
      </c>
      <c r="BG548" s="165">
        <v>0.34072920937891998</v>
      </c>
      <c r="BH548" s="165">
        <v>0.17557262078212099</v>
      </c>
      <c r="BI548" s="165">
        <v>0.18127248210027799</v>
      </c>
      <c r="BJ548" s="165">
        <v>0.32755504404429397</v>
      </c>
      <c r="BK548" s="165">
        <v>0.40249670066683801</v>
      </c>
      <c r="BL548" s="165">
        <v>0.27171815332232602</v>
      </c>
      <c r="BM548" s="165">
        <v>0.22105409123872899</v>
      </c>
      <c r="BN548" s="165">
        <v>0.25202347676935</v>
      </c>
      <c r="BO548" s="165">
        <v>0.26477684453961697</v>
      </c>
      <c r="BP548" s="165">
        <v>0.18814881805883801</v>
      </c>
      <c r="BQ548" s="165">
        <v>0.296428171108854</v>
      </c>
      <c r="BR548" s="165">
        <v>0.153375949763425</v>
      </c>
      <c r="BS548" s="165">
        <v>0.33192389670099598</v>
      </c>
      <c r="BT548" s="165">
        <v>0.48704804354940401</v>
      </c>
    </row>
    <row r="549" spans="1:72" hidden="1">
      <c r="A549" s="99" t="s">
        <v>283</v>
      </c>
      <c r="B549" s="99" t="s">
        <v>915</v>
      </c>
      <c r="C549" s="98" t="s">
        <v>922</v>
      </c>
      <c r="D549" s="100" t="s">
        <v>923</v>
      </c>
      <c r="E549" s="98" t="s">
        <v>266</v>
      </c>
      <c r="F549" s="98" t="s">
        <v>216</v>
      </c>
      <c r="G549" s="165">
        <v>0.41837585620198398</v>
      </c>
      <c r="H549" s="165">
        <v>0.51483756863098395</v>
      </c>
      <c r="I549" s="165">
        <v>0.48192655131495299</v>
      </c>
      <c r="J549" s="165">
        <v>0.36776521090631797</v>
      </c>
      <c r="K549" s="165">
        <v>8.5563486763088697E-2</v>
      </c>
      <c r="L549" s="165">
        <v>0.17959724421626999</v>
      </c>
      <c r="M549" s="165">
        <v>0.22502776435378</v>
      </c>
      <c r="N549" s="165">
        <v>0.56471395988761397</v>
      </c>
      <c r="O549" s="165">
        <v>0.165282115332164</v>
      </c>
      <c r="P549" s="165">
        <v>0.63004579892491197</v>
      </c>
      <c r="Q549" s="165">
        <v>0.41228563667510898</v>
      </c>
      <c r="R549" s="165">
        <v>0.50866373556177102</v>
      </c>
      <c r="S549" s="165">
        <v>0.459132045158749</v>
      </c>
      <c r="T549" s="165">
        <v>0.56793117186766795</v>
      </c>
      <c r="U549" s="165">
        <v>0.337475531033122</v>
      </c>
      <c r="V549" s="165">
        <v>0.45247234759259197</v>
      </c>
      <c r="W549" s="165">
        <v>0.33875948721531701</v>
      </c>
      <c r="X549" s="165">
        <v>0.51855221657752604</v>
      </c>
      <c r="Y549" s="165">
        <v>0.34437354110639101</v>
      </c>
      <c r="Z549" s="165">
        <v>0.33473175017427997</v>
      </c>
      <c r="AA549" s="165">
        <v>0.41914441070741698</v>
      </c>
      <c r="AB549" s="165">
        <v>0.47886332266513798</v>
      </c>
      <c r="AC549" s="165">
        <v>0.596110809379364</v>
      </c>
      <c r="AD549" s="165">
        <v>0.12603514774173299</v>
      </c>
      <c r="AE549" s="165">
        <v>0.53388367456238495</v>
      </c>
      <c r="AF549" s="165">
        <v>0.53973502806292195</v>
      </c>
      <c r="AG549" s="165">
        <v>0.58272925036892298</v>
      </c>
      <c r="AH549" s="165">
        <v>0.42503521722255999</v>
      </c>
      <c r="AI549" s="165">
        <v>0.57472594934237897</v>
      </c>
      <c r="AJ549" s="165">
        <v>0.45701710965436099</v>
      </c>
      <c r="AK549" s="165">
        <v>0.220982928757297</v>
      </c>
      <c r="AL549" s="165">
        <v>0.33672366079595201</v>
      </c>
      <c r="AM549" s="165">
        <v>0.54034121354315001</v>
      </c>
      <c r="AN549" s="165">
        <v>0.54132674303078498</v>
      </c>
      <c r="AO549" s="165">
        <v>0.61199275678781995</v>
      </c>
      <c r="AP549" s="165">
        <v>0.22501867295209499</v>
      </c>
      <c r="AQ549" s="165">
        <v>0.57701089275001105</v>
      </c>
      <c r="AR549" s="165">
        <v>0.12201639782137</v>
      </c>
      <c r="AS549" s="165">
        <v>9.5235438332671299E-2</v>
      </c>
      <c r="AT549" s="165">
        <v>0.51852290605763596</v>
      </c>
      <c r="AU549" s="165">
        <v>0.25243325879936701</v>
      </c>
      <c r="AV549" s="165">
        <v>0.36386862964724698</v>
      </c>
      <c r="AW549" s="165">
        <v>0.51242926732759797</v>
      </c>
      <c r="AX549" s="165">
        <v>0.44413141650912102</v>
      </c>
      <c r="AY549" s="165">
        <v>0.60138133359429502</v>
      </c>
      <c r="AZ549" s="165">
        <v>0.44890067596169297</v>
      </c>
      <c r="BA549" s="165">
        <v>0.35090054270662102</v>
      </c>
      <c r="BB549" s="165">
        <v>0.25831325611086398</v>
      </c>
      <c r="BC549" s="165">
        <v>0.42132779227428702</v>
      </c>
      <c r="BD549" s="165">
        <v>0.14842865669043301</v>
      </c>
      <c r="BE549" s="165">
        <v>0.16773755163772699</v>
      </c>
      <c r="BF549" s="165">
        <v>0.16066848971365899</v>
      </c>
      <c r="BG549" s="165">
        <v>0.29712227462233398</v>
      </c>
      <c r="BH549" s="165">
        <v>0.26639951797185302</v>
      </c>
      <c r="BI549" s="165">
        <v>0.42948534489123003</v>
      </c>
      <c r="BJ549" s="165">
        <v>0.37286552024418601</v>
      </c>
      <c r="BK549" s="165">
        <v>0.52658306681579203</v>
      </c>
      <c r="BL549" s="165">
        <v>0.37227217942958002</v>
      </c>
      <c r="BM549" s="165">
        <v>0.43161474620269202</v>
      </c>
      <c r="BN549" s="165">
        <v>0.39788604272679401</v>
      </c>
      <c r="BO549" s="165">
        <v>0.46603860558132398</v>
      </c>
      <c r="BP549" s="165">
        <v>0.53767478616781805</v>
      </c>
      <c r="BQ549" s="165">
        <v>0.51496513736762894</v>
      </c>
      <c r="BR549" s="165">
        <v>0.51479293830460804</v>
      </c>
      <c r="BS549" s="165">
        <v>0.400466778113856</v>
      </c>
      <c r="BT549" s="165">
        <v>0.31530171482487002</v>
      </c>
    </row>
    <row r="550" spans="1:72" hidden="1">
      <c r="A550" s="99" t="s">
        <v>283</v>
      </c>
      <c r="B550" s="99" t="s">
        <v>915</v>
      </c>
      <c r="C550" s="98" t="s">
        <v>924</v>
      </c>
      <c r="D550" s="100" t="s">
        <v>925</v>
      </c>
      <c r="E550" s="98" t="s">
        <v>266</v>
      </c>
      <c r="F550" s="98" t="s">
        <v>216</v>
      </c>
      <c r="G550" s="165">
        <v>0.45200091042878698</v>
      </c>
      <c r="H550" s="165">
        <v>0.16045930997323099</v>
      </c>
      <c r="I550" s="165">
        <v>0.201622871725915</v>
      </c>
      <c r="J550" s="165">
        <v>0.49608299500953901</v>
      </c>
      <c r="K550" s="165">
        <v>0.119835765744253</v>
      </c>
      <c r="L550" s="165">
        <v>0.19035258127924101</v>
      </c>
      <c r="M550" s="165">
        <v>0.15755346045843799</v>
      </c>
      <c r="N550" s="165">
        <v>0.15663547922266899</v>
      </c>
      <c r="O550" s="165">
        <v>0.269585893615578</v>
      </c>
      <c r="P550" s="165">
        <v>0.40390736392868098</v>
      </c>
      <c r="Q550" s="165">
        <v>0.21378953797826</v>
      </c>
      <c r="R550" s="165">
        <v>0.46169448635449101</v>
      </c>
      <c r="S550" s="165">
        <v>0.36280496444922</v>
      </c>
      <c r="T550" s="165">
        <v>0.22839391618472199</v>
      </c>
      <c r="U550" s="165">
        <v>0.15122955762630599</v>
      </c>
      <c r="V550" s="165">
        <v>0.376085326847374</v>
      </c>
      <c r="W550" s="165">
        <v>0.46475545714190702</v>
      </c>
      <c r="X550" s="165">
        <v>0.23975671810383001</v>
      </c>
      <c r="Y550" s="165">
        <v>0.33934663110350799</v>
      </c>
      <c r="Z550" s="165">
        <v>0.244559108829006</v>
      </c>
      <c r="AA550" s="165">
        <v>0.146438986991452</v>
      </c>
      <c r="AB550" s="165">
        <v>0.225427640472703</v>
      </c>
      <c r="AC550" s="165">
        <v>0.56398881203247897</v>
      </c>
      <c r="AD550" s="165">
        <v>0.22327638449981099</v>
      </c>
      <c r="AE550" s="165">
        <v>0.26322446828288398</v>
      </c>
      <c r="AF550" s="165">
        <v>0.45195625580384802</v>
      </c>
      <c r="AG550" s="165">
        <v>0.42094381027233002</v>
      </c>
      <c r="AH550" s="165">
        <v>0.45815385010231902</v>
      </c>
      <c r="AI550" s="165">
        <v>0.33713835973927397</v>
      </c>
      <c r="AJ550" s="165">
        <v>0.25538662973986698</v>
      </c>
      <c r="AK550" s="165">
        <v>0.27616680653520298</v>
      </c>
      <c r="AL550" s="165">
        <v>0.26644875153275699</v>
      </c>
      <c r="AM550" s="165">
        <v>0.176092302411713</v>
      </c>
      <c r="AN550" s="165">
        <v>0.32169791855790297</v>
      </c>
      <c r="AO550" s="165">
        <v>8.85598147084736E-2</v>
      </c>
      <c r="AP550" s="165">
        <v>0.17384800784712101</v>
      </c>
      <c r="AQ550" s="165">
        <v>8.2691027530296002E-2</v>
      </c>
      <c r="AR550" s="165">
        <v>0.17064788224907201</v>
      </c>
      <c r="AS550" s="165">
        <v>6.7821748409409896E-2</v>
      </c>
      <c r="AT550" s="165">
        <v>0.51767389689269405</v>
      </c>
      <c r="AU550" s="165">
        <v>0.211456753842692</v>
      </c>
      <c r="AV550" s="165">
        <v>0.173503061132846</v>
      </c>
      <c r="AW550" s="165">
        <v>0.24817430000108201</v>
      </c>
      <c r="AX550" s="165">
        <v>0.43087775171347398</v>
      </c>
      <c r="AY550" s="165">
        <v>0.42086494859026502</v>
      </c>
      <c r="AZ550" s="165">
        <v>0.44942465082292199</v>
      </c>
      <c r="BA550" s="165">
        <v>0.29068964637921901</v>
      </c>
      <c r="BB550" s="165">
        <v>0.26770316405985101</v>
      </c>
      <c r="BC550" s="165">
        <v>0.16669350573160599</v>
      </c>
      <c r="BD550" s="165">
        <v>0.17997950208717001</v>
      </c>
      <c r="BE550" s="165">
        <v>0.32327136333221002</v>
      </c>
      <c r="BF550" s="165">
        <v>0.308256361177699</v>
      </c>
      <c r="BG550" s="165">
        <v>0.25127328399836901</v>
      </c>
      <c r="BH550" s="165">
        <v>0.289387610657661</v>
      </c>
      <c r="BI550" s="165">
        <v>0.38015885961464202</v>
      </c>
      <c r="BJ550" s="165">
        <v>0.27229955413235601</v>
      </c>
      <c r="BK550" s="165">
        <v>0.43135351440387298</v>
      </c>
      <c r="BL550" s="165">
        <v>0.25816172207782001</v>
      </c>
      <c r="BM550" s="165">
        <v>0.25743476005551202</v>
      </c>
      <c r="BN550" s="165">
        <v>0.18603310643618201</v>
      </c>
      <c r="BO550" s="165">
        <v>0.20413021766122899</v>
      </c>
      <c r="BP550" s="165">
        <v>0.352662927322341</v>
      </c>
      <c r="BQ550" s="165">
        <v>0.17414833681112299</v>
      </c>
      <c r="BR550" s="165">
        <v>0.22581365732632699</v>
      </c>
      <c r="BS550" s="165">
        <v>0.18102710785047399</v>
      </c>
      <c r="BT550" s="165">
        <v>0.50142988747290695</v>
      </c>
    </row>
    <row r="551" spans="1:72" hidden="1">
      <c r="A551" s="99" t="s">
        <v>283</v>
      </c>
      <c r="B551" s="99" t="s">
        <v>915</v>
      </c>
      <c r="C551" s="98" t="s">
        <v>926</v>
      </c>
      <c r="D551" s="100" t="s">
        <v>927</v>
      </c>
      <c r="E551" s="98" t="s">
        <v>266</v>
      </c>
      <c r="F551" s="98" t="s">
        <v>216</v>
      </c>
      <c r="G551" s="165">
        <v>0.184926057000598</v>
      </c>
      <c r="H551" s="165">
        <v>0.181668706595707</v>
      </c>
      <c r="I551" s="165">
        <v>0.27180752351020299</v>
      </c>
      <c r="J551" s="165">
        <v>0.15158637622681601</v>
      </c>
      <c r="K551" s="165">
        <v>0.102280685003244</v>
      </c>
      <c r="L551" s="165">
        <v>3.8070268949372897E-2</v>
      </c>
      <c r="M551" s="165">
        <v>0.221614528125643</v>
      </c>
      <c r="N551" s="165">
        <v>2.6544244292046101E-2</v>
      </c>
      <c r="O551" s="165">
        <v>7.1370287660270898E-2</v>
      </c>
      <c r="P551" s="165">
        <v>0.134387596778718</v>
      </c>
      <c r="Q551" s="165">
        <v>2.57264520970923E-2</v>
      </c>
      <c r="R551" s="165">
        <v>5.0478811506419398E-2</v>
      </c>
      <c r="S551" s="165">
        <v>0.16487777914343499</v>
      </c>
      <c r="T551" s="165">
        <v>0.19201254130544099</v>
      </c>
      <c r="U551" s="165">
        <v>0.13522609299810201</v>
      </c>
      <c r="V551" s="165">
        <v>6.8964441331135107E-2</v>
      </c>
      <c r="W551" s="165">
        <v>0.13353968347960499</v>
      </c>
      <c r="X551" s="165">
        <v>2.29003771960321E-2</v>
      </c>
      <c r="Y551" s="165">
        <v>0.16853947314411699</v>
      </c>
      <c r="Z551" s="165">
        <v>0.117033852632909</v>
      </c>
      <c r="AA551" s="165">
        <v>0.18977931482938401</v>
      </c>
      <c r="AB551" s="165">
        <v>0.139833369013491</v>
      </c>
      <c r="AC551" s="165">
        <v>1.1019311839515E-2</v>
      </c>
      <c r="AD551" s="165">
        <v>4.8501634343469602E-2</v>
      </c>
      <c r="AE551" s="165">
        <v>2.8220974904989E-2</v>
      </c>
      <c r="AF551" s="165">
        <v>0.179116799334892</v>
      </c>
      <c r="AG551" s="165">
        <v>0.15196029428510099</v>
      </c>
      <c r="AH551" s="165">
        <v>0.11127291680814801</v>
      </c>
      <c r="AI551" s="165">
        <v>0.18758114928342901</v>
      </c>
      <c r="AJ551" s="165">
        <v>4.4130377441290697E-2</v>
      </c>
      <c r="AK551" s="165">
        <v>1.6089190751714801E-2</v>
      </c>
      <c r="AL551" s="165">
        <v>1.4924875894362401E-2</v>
      </c>
      <c r="AM551" s="165">
        <v>0.17599359421977001</v>
      </c>
      <c r="AN551" s="165">
        <v>4.3848360152016597E-2</v>
      </c>
      <c r="AO551" s="165">
        <v>2.4432091944491301E-2</v>
      </c>
      <c r="AP551" s="165">
        <v>0.14110626477990701</v>
      </c>
      <c r="AQ551" s="165">
        <v>1.8730104180070602E-2</v>
      </c>
      <c r="AR551" s="165">
        <v>0.14127852879653199</v>
      </c>
      <c r="AS551" s="165">
        <v>0.227358635796856</v>
      </c>
      <c r="AT551" s="165">
        <v>0.38586299244211503</v>
      </c>
      <c r="AU551" s="165">
        <v>4.7658603653768401E-2</v>
      </c>
      <c r="AV551" s="165">
        <v>0.12960648964862301</v>
      </c>
      <c r="AW551" s="165">
        <v>7.6910224885908596E-2</v>
      </c>
      <c r="AX551" s="165">
        <v>0.22520134436770001</v>
      </c>
      <c r="AY551" s="165">
        <v>4.4398374914232999E-2</v>
      </c>
      <c r="AZ551" s="165">
        <v>0.25571571536598198</v>
      </c>
      <c r="BA551" s="165">
        <v>9.9207809837397895E-2</v>
      </c>
      <c r="BB551" s="165">
        <v>4.1241525168464001E-2</v>
      </c>
      <c r="BC551" s="165">
        <v>0.15113538847220701</v>
      </c>
      <c r="BD551" s="165">
        <v>6.3967221159232202E-2</v>
      </c>
      <c r="BE551" s="165">
        <v>0.22146118721637101</v>
      </c>
      <c r="BF551" s="165">
        <v>0.15314642882497301</v>
      </c>
      <c r="BG551" s="165">
        <v>8.7843268612962003E-2</v>
      </c>
      <c r="BH551" s="165">
        <v>2.9863339683079099E-2</v>
      </c>
      <c r="BI551" s="165">
        <v>0.15934752173155001</v>
      </c>
      <c r="BJ551" s="165">
        <v>0.16563387293010501</v>
      </c>
      <c r="BK551" s="165">
        <v>0.14972898024430201</v>
      </c>
      <c r="BL551" s="165">
        <v>0.12907091534739901</v>
      </c>
      <c r="BM551" s="165">
        <v>0.101705695410073</v>
      </c>
      <c r="BN551" s="165">
        <v>5.2684132752587001E-2</v>
      </c>
      <c r="BO551" s="165">
        <v>9.0260233959443201E-2</v>
      </c>
      <c r="BP551" s="165">
        <v>4.2079483017202698E-2</v>
      </c>
      <c r="BQ551" s="165">
        <v>0.167559826063302</v>
      </c>
      <c r="BR551" s="165">
        <v>2.3448825678226998E-2</v>
      </c>
      <c r="BS551" s="165">
        <v>0.136461845368017</v>
      </c>
      <c r="BT551" s="165">
        <v>0.34103942824498101</v>
      </c>
    </row>
    <row r="552" spans="1:72" hidden="1">
      <c r="A552" s="99" t="s">
        <v>283</v>
      </c>
      <c r="B552" s="99" t="s">
        <v>915</v>
      </c>
      <c r="C552" s="98" t="s">
        <v>928</v>
      </c>
      <c r="D552" s="100" t="s">
        <v>929</v>
      </c>
      <c r="E552" s="98" t="s">
        <v>266</v>
      </c>
      <c r="F552" s="98" t="s">
        <v>216</v>
      </c>
      <c r="G552" s="165">
        <v>0.20714949212703401</v>
      </c>
      <c r="H552" s="165">
        <v>6.09695540571474E-2</v>
      </c>
      <c r="I552" s="165">
        <v>0.112953102670831</v>
      </c>
      <c r="J552" s="165">
        <v>0.18886336318270899</v>
      </c>
      <c r="K552" s="165">
        <v>5.3723620130093901E-2</v>
      </c>
      <c r="L552" s="165">
        <v>2.30447679644659E-2</v>
      </c>
      <c r="M552" s="165">
        <v>2.8422583684525601E-2</v>
      </c>
      <c r="N552" s="165">
        <v>5.6847274586382099E-2</v>
      </c>
      <c r="O552" s="165">
        <v>4.4720436895690802E-2</v>
      </c>
      <c r="P552" s="165">
        <v>0.11142266337915201</v>
      </c>
      <c r="Q552" s="165">
        <v>2.5697125252187199E-2</v>
      </c>
      <c r="R552" s="165">
        <v>0.13820916451611201</v>
      </c>
      <c r="S552" s="165">
        <v>3.8755330002162303E-2</v>
      </c>
      <c r="T552" s="165">
        <v>7.6733172403580199E-2</v>
      </c>
      <c r="U552" s="165">
        <v>7.7465542054338504E-2</v>
      </c>
      <c r="V552" s="165">
        <v>8.1714293878212996E-2</v>
      </c>
      <c r="W552" s="165">
        <v>4.9581336123839997E-2</v>
      </c>
      <c r="X552" s="165">
        <v>0.111430648342358</v>
      </c>
      <c r="Y552" s="165">
        <v>9.1156032858389704E-2</v>
      </c>
      <c r="Z552" s="165">
        <v>9.2557839799487396E-2</v>
      </c>
      <c r="AA552" s="165">
        <v>3.2658544611367503E-2</v>
      </c>
      <c r="AB552" s="165">
        <v>0.13400025469722099</v>
      </c>
      <c r="AC552" s="165">
        <v>0.25059316588743102</v>
      </c>
      <c r="AD552" s="165">
        <v>8.69523077707689E-2</v>
      </c>
      <c r="AE552" s="165">
        <v>0.220508132399614</v>
      </c>
      <c r="AF552" s="165">
        <v>0.23281548458939999</v>
      </c>
      <c r="AG552" s="165">
        <v>0.20479858305367199</v>
      </c>
      <c r="AH552" s="165">
        <v>0.13483189368374099</v>
      </c>
      <c r="AI552" s="165">
        <v>0.31805339508573499</v>
      </c>
      <c r="AJ552" s="165">
        <v>2.6478990344082701E-2</v>
      </c>
      <c r="AK552" s="165">
        <v>1.65685166915682E-2</v>
      </c>
      <c r="AL552" s="165">
        <v>0.151503919464476</v>
      </c>
      <c r="AM552" s="165">
        <v>6.3333238493766403E-2</v>
      </c>
      <c r="AN552" s="165">
        <v>0.17502940725385899</v>
      </c>
      <c r="AO552" s="165">
        <v>7.6101079601336594E-2</v>
      </c>
      <c r="AP552" s="165">
        <v>0.114135462017464</v>
      </c>
      <c r="AQ552" s="165">
        <v>0.12253289525826699</v>
      </c>
      <c r="AR552" s="165">
        <v>7.6630849842624305E-2</v>
      </c>
      <c r="AS552" s="165">
        <v>1.10922935751711E-2</v>
      </c>
      <c r="AT552" s="165">
        <v>6.4862836365436993E-2</v>
      </c>
      <c r="AU552" s="165">
        <v>4.3073689613216497E-2</v>
      </c>
      <c r="AV552" s="165">
        <v>8.4966848102204506E-2</v>
      </c>
      <c r="AW552" s="165">
        <v>0.13874216590768401</v>
      </c>
      <c r="AX552" s="165">
        <v>0.252225492762088</v>
      </c>
      <c r="AY552" s="165">
        <v>0.19656075276684501</v>
      </c>
      <c r="AZ552" s="165">
        <v>0.19689778031532101</v>
      </c>
      <c r="BA552" s="165">
        <v>9.4685399645195498E-2</v>
      </c>
      <c r="BB552" s="165">
        <v>9.4974531510183702E-2</v>
      </c>
      <c r="BC552" s="165">
        <v>0.16877861773877401</v>
      </c>
      <c r="BD552" s="165">
        <v>0.110492568949838</v>
      </c>
      <c r="BE552" s="165">
        <v>0.17444009567229601</v>
      </c>
      <c r="BF552" s="165">
        <v>0.16124782266618601</v>
      </c>
      <c r="BG552" s="165">
        <v>0.119314554889869</v>
      </c>
      <c r="BH552" s="165">
        <v>8.3097722930860804E-2</v>
      </c>
      <c r="BI552" s="165">
        <v>0.22420521846345101</v>
      </c>
      <c r="BJ552" s="165">
        <v>0.116973162059879</v>
      </c>
      <c r="BK552" s="165">
        <v>2.29521298350178E-2</v>
      </c>
      <c r="BL552" s="165">
        <v>0.302227174713183</v>
      </c>
      <c r="BM552" s="165">
        <v>0.107422045916215</v>
      </c>
      <c r="BN552" s="165">
        <v>0.14886855754124201</v>
      </c>
      <c r="BO552" s="165">
        <v>0.106538274112883</v>
      </c>
      <c r="BP552" s="165">
        <v>0.154018731843655</v>
      </c>
      <c r="BQ552" s="165">
        <v>8.3701795275616594E-2</v>
      </c>
      <c r="BR552" s="165">
        <v>0.17229472017153899</v>
      </c>
      <c r="BS552" s="165">
        <v>0.18639383177264399</v>
      </c>
      <c r="BT552" s="165">
        <v>0.23938406142472399</v>
      </c>
    </row>
    <row r="553" spans="1:72" hidden="1">
      <c r="A553" s="99" t="s">
        <v>283</v>
      </c>
      <c r="B553" s="99" t="s">
        <v>915</v>
      </c>
      <c r="C553" s="98" t="s">
        <v>930</v>
      </c>
      <c r="D553" s="100" t="s">
        <v>931</v>
      </c>
      <c r="E553" s="98" t="s">
        <v>266</v>
      </c>
      <c r="F553" s="98" t="s">
        <v>216</v>
      </c>
      <c r="G553" s="165">
        <v>5.0988942394554801E-2</v>
      </c>
      <c r="H553" s="165">
        <v>5.5046815685406897E-2</v>
      </c>
      <c r="I553" s="165">
        <v>6.7854922087082006E-2</v>
      </c>
      <c r="J553" s="165">
        <v>0</v>
      </c>
      <c r="K553" s="165">
        <v>2.8489883956208498E-2</v>
      </c>
      <c r="L553" s="165">
        <v>0</v>
      </c>
      <c r="M553" s="165">
        <v>2.8455096201593102E-3</v>
      </c>
      <c r="N553" s="165">
        <v>3.07917888600912E-2</v>
      </c>
      <c r="O553" s="165">
        <v>8.2789594001660208E-3</v>
      </c>
      <c r="P553" s="165">
        <v>0.158153607863491</v>
      </c>
      <c r="Q553" s="165">
        <v>1.53439664451521E-2</v>
      </c>
      <c r="R553" s="165">
        <v>2.8776106671960601E-2</v>
      </c>
      <c r="S553" s="165">
        <v>0.15913387734040399</v>
      </c>
      <c r="T553" s="165">
        <v>4.5600314846740202E-2</v>
      </c>
      <c r="U553" s="165">
        <v>5.5732721032165904E-3</v>
      </c>
      <c r="V553" s="165">
        <v>7.1076771706185801E-2</v>
      </c>
      <c r="W553" s="165">
        <v>4.6448987144255702E-2</v>
      </c>
      <c r="X553" s="165">
        <v>2.5975598959559299E-2</v>
      </c>
      <c r="Y553" s="165">
        <v>7.1536927889590304E-2</v>
      </c>
      <c r="Z553" s="165">
        <v>9.7630114270773807E-3</v>
      </c>
      <c r="AA553" s="165">
        <v>7.8734247737894697E-2</v>
      </c>
      <c r="AB553" s="165">
        <v>8.7010263743674002E-2</v>
      </c>
      <c r="AC553" s="165">
        <v>0.107551147221551</v>
      </c>
      <c r="AD553" s="165">
        <v>6.4368049441764899E-2</v>
      </c>
      <c r="AE553" s="165">
        <v>1.3657546295828899E-2</v>
      </c>
      <c r="AF553" s="165">
        <v>8.5863717692740704E-2</v>
      </c>
      <c r="AG553" s="165">
        <v>1.85076529977184E-2</v>
      </c>
      <c r="AH553" s="165">
        <v>0.153624518034464</v>
      </c>
      <c r="AI553" s="165">
        <v>6.18677867947151E-2</v>
      </c>
      <c r="AJ553" s="165">
        <v>4.3774857270892899E-2</v>
      </c>
      <c r="AK553" s="165">
        <v>3.2341671957965799E-3</v>
      </c>
      <c r="AL553" s="165">
        <v>8.2784940383433106E-2</v>
      </c>
      <c r="AM553" s="165">
        <v>8.14577801639608E-3</v>
      </c>
      <c r="AN553" s="165">
        <v>8.2982315422637107E-2</v>
      </c>
      <c r="AO553" s="165">
        <v>6.2311730152070602E-2</v>
      </c>
      <c r="AP553" s="165">
        <v>0.12308213836866901</v>
      </c>
      <c r="AQ553" s="165">
        <v>1.3971413334941099E-2</v>
      </c>
      <c r="AR553" s="165">
        <v>0</v>
      </c>
      <c r="AS553" s="165">
        <v>3.1609224995327E-2</v>
      </c>
      <c r="AT553" s="165">
        <v>4.7601762221371698E-2</v>
      </c>
      <c r="AU553" s="165">
        <v>3.8787517155751197E-2</v>
      </c>
      <c r="AV553" s="165">
        <v>6.8068249615614002E-2</v>
      </c>
      <c r="AW553" s="165">
        <v>0</v>
      </c>
      <c r="AX553" s="165">
        <v>0.118892305601661</v>
      </c>
      <c r="AY553" s="165">
        <v>0.137396928685697</v>
      </c>
      <c r="AZ553" s="165">
        <v>0.23879058520170199</v>
      </c>
      <c r="BA553" s="165">
        <v>0.101482377478504</v>
      </c>
      <c r="BB553" s="165">
        <v>4.7887810635669097E-2</v>
      </c>
      <c r="BC553" s="165">
        <v>6.4762745495384993E-2</v>
      </c>
      <c r="BD553" s="165">
        <v>0.103707402172227</v>
      </c>
      <c r="BE553" s="165">
        <v>0.113399652097387</v>
      </c>
      <c r="BF553" s="165">
        <v>4.9963450285374703E-2</v>
      </c>
      <c r="BG553" s="165">
        <v>3.4865020479593598E-2</v>
      </c>
      <c r="BH553" s="165">
        <v>4.0974643203574197E-2</v>
      </c>
      <c r="BI553" s="165">
        <v>3.4483865337462297E-2</v>
      </c>
      <c r="BJ553" s="165">
        <v>0.14565071044054101</v>
      </c>
      <c r="BK553" s="165">
        <v>1.9030410446367701E-2</v>
      </c>
      <c r="BL553" s="165">
        <v>0.11917230552039999</v>
      </c>
      <c r="BM553" s="165">
        <v>5.60175531053827E-2</v>
      </c>
      <c r="BN553" s="165">
        <v>5.1823149920748303E-2</v>
      </c>
      <c r="BO553" s="165">
        <v>2.32610082750557E-2</v>
      </c>
      <c r="BP553" s="165">
        <v>6.92278208686469E-2</v>
      </c>
      <c r="BQ553" s="165">
        <v>0.11381076926998999</v>
      </c>
      <c r="BR553" s="165">
        <v>2.29471333594496E-2</v>
      </c>
      <c r="BS553" s="165">
        <v>2.26458124513997E-2</v>
      </c>
      <c r="BT553" s="165">
        <v>6.9432619803291601E-2</v>
      </c>
    </row>
    <row r="554" spans="1:72" hidden="1">
      <c r="A554" s="99" t="s">
        <v>283</v>
      </c>
      <c r="B554" s="99" t="s">
        <v>915</v>
      </c>
      <c r="C554" s="98" t="s">
        <v>932</v>
      </c>
      <c r="D554" s="100" t="s">
        <v>933</v>
      </c>
      <c r="E554" s="98" t="s">
        <v>266</v>
      </c>
      <c r="F554" s="98" t="s">
        <v>216</v>
      </c>
      <c r="G554" s="165">
        <v>0.18920601673179799</v>
      </c>
      <c r="H554" s="165">
        <v>0.151249120334427</v>
      </c>
      <c r="I554" s="165">
        <v>3.30693246719935E-2</v>
      </c>
      <c r="J554" s="165">
        <v>0.121603965213576</v>
      </c>
      <c r="K554" s="165">
        <v>0.11402242399542099</v>
      </c>
      <c r="L554" s="165">
        <v>4.09300294283328E-2</v>
      </c>
      <c r="M554" s="165">
        <v>0.10937276784882501</v>
      </c>
      <c r="N554" s="165">
        <v>8.4787971882455598E-2</v>
      </c>
      <c r="O554" s="165">
        <v>6.2314307539028599E-2</v>
      </c>
      <c r="P554" s="165">
        <v>0.27541584393825402</v>
      </c>
      <c r="Q554" s="165">
        <v>4.5155666571114597E-2</v>
      </c>
      <c r="R554" s="165">
        <v>0.116262157393331</v>
      </c>
      <c r="S554" s="165">
        <v>0.157322033297076</v>
      </c>
      <c r="T554" s="165">
        <v>1.16782006913859E-2</v>
      </c>
      <c r="U554" s="165">
        <v>7.2750795557500705E-2</v>
      </c>
      <c r="V554" s="165">
        <v>7.3635540655528603E-4</v>
      </c>
      <c r="W554" s="165">
        <v>5.1256167963706599E-2</v>
      </c>
      <c r="X554" s="165">
        <v>1.5005256681413399E-2</v>
      </c>
      <c r="Y554" s="165">
        <v>0.12405191555275299</v>
      </c>
      <c r="Z554" s="165">
        <v>3.9133726610672798E-2</v>
      </c>
      <c r="AA554" s="165">
        <v>2.9238369279062201E-2</v>
      </c>
      <c r="AB554" s="165">
        <v>3.3700681432711301E-2</v>
      </c>
      <c r="AC554" s="165">
        <v>0.29428975076207398</v>
      </c>
      <c r="AD554" s="165">
        <v>5.8545954972446301E-2</v>
      </c>
      <c r="AE554" s="165">
        <v>3.8406454851708398E-2</v>
      </c>
      <c r="AF554" s="165">
        <v>0.11753524781873</v>
      </c>
      <c r="AG554" s="165">
        <v>0.12612885780251901</v>
      </c>
      <c r="AH554" s="165">
        <v>0.23125479168268501</v>
      </c>
      <c r="AI554" s="165">
        <v>0.136894173945701</v>
      </c>
      <c r="AJ554" s="165">
        <v>6.6432293744421306E-2</v>
      </c>
      <c r="AK554" s="165">
        <v>0.28407748875296701</v>
      </c>
      <c r="AL554" s="165">
        <v>0.11876817416825899</v>
      </c>
      <c r="AM554" s="165">
        <v>1.8782397208054899E-2</v>
      </c>
      <c r="AN554" s="165">
        <v>0.28230013315542002</v>
      </c>
      <c r="AO554" s="165">
        <v>8.2829511875866402E-2</v>
      </c>
      <c r="AP554" s="165">
        <v>2.8794515870350399E-2</v>
      </c>
      <c r="AQ554" s="165">
        <v>0.105156816371288</v>
      </c>
      <c r="AR554" s="165">
        <v>8.8343440599672404E-2</v>
      </c>
      <c r="AS554" s="165">
        <v>6.1200381706306303E-2</v>
      </c>
      <c r="AT554" s="165">
        <v>8.85653494788987E-2</v>
      </c>
      <c r="AU554" s="165">
        <v>4.7120735264574103E-2</v>
      </c>
      <c r="AV554" s="165">
        <v>7.08494109037381E-2</v>
      </c>
      <c r="AW554" s="165">
        <v>0.15559091908140199</v>
      </c>
      <c r="AX554" s="165">
        <v>0.14366890402414101</v>
      </c>
      <c r="AY554" s="165">
        <v>0.33390247833064601</v>
      </c>
      <c r="AZ554" s="165">
        <v>0.26839734232712997</v>
      </c>
      <c r="BA554" s="165">
        <v>4.3425318194248101E-2</v>
      </c>
      <c r="BB554" s="165">
        <v>9.2976006500199396E-2</v>
      </c>
      <c r="BC554" s="165">
        <v>0.236089555730118</v>
      </c>
      <c r="BD554" s="165">
        <v>1.2009691374021801E-2</v>
      </c>
      <c r="BE554" s="165">
        <v>7.40704500970739E-2</v>
      </c>
      <c r="BF554" s="165">
        <v>9.3386722538279093E-2</v>
      </c>
      <c r="BG554" s="165">
        <v>0.119113561636511</v>
      </c>
      <c r="BH554" s="165">
        <v>0.143293816134963</v>
      </c>
      <c r="BI554" s="165">
        <v>0.11292695224190399</v>
      </c>
      <c r="BJ554" s="165">
        <v>1.8344434767148299E-2</v>
      </c>
      <c r="BK554" s="165">
        <v>3.04797443053543E-2</v>
      </c>
      <c r="BL554" s="165">
        <v>7.9509761750398492E-3</v>
      </c>
      <c r="BM554" s="165">
        <v>7.5709258953195205E-2</v>
      </c>
      <c r="BN554" s="165">
        <v>0</v>
      </c>
      <c r="BO554" s="165">
        <v>0.12047527127174</v>
      </c>
      <c r="BP554" s="165">
        <v>0.21674869277436001</v>
      </c>
      <c r="BQ554" s="165">
        <v>2.5837825520820298E-2</v>
      </c>
      <c r="BR554" s="165">
        <v>1.4372748229457E-2</v>
      </c>
      <c r="BS554" s="165">
        <v>7.51175596200611E-2</v>
      </c>
      <c r="BT554" s="165">
        <v>0.29878423415872601</v>
      </c>
    </row>
    <row r="555" spans="1:72" hidden="1">
      <c r="A555" s="99" t="s">
        <v>283</v>
      </c>
      <c r="B555" s="99" t="s">
        <v>915</v>
      </c>
      <c r="C555" s="98" t="s">
        <v>934</v>
      </c>
      <c r="D555" s="100" t="s">
        <v>935</v>
      </c>
      <c r="E555" s="98" t="s">
        <v>266</v>
      </c>
      <c r="F555" s="98" t="s">
        <v>216</v>
      </c>
      <c r="G555" s="165">
        <v>0.46557469915747901</v>
      </c>
      <c r="H555" s="165">
        <v>4.5679220005986503E-2</v>
      </c>
      <c r="I555" s="165">
        <v>0.258548223690173</v>
      </c>
      <c r="J555" s="165">
        <v>0.43852682877438298</v>
      </c>
      <c r="K555" s="165">
        <v>6.3471837599847106E-2</v>
      </c>
      <c r="L555" s="165">
        <v>6.6995122439839599E-2</v>
      </c>
      <c r="M555" s="165">
        <v>1.8703769779302E-2</v>
      </c>
      <c r="N555" s="165">
        <v>0.10197598099274401</v>
      </c>
      <c r="O555" s="165">
        <v>0.262117127037234</v>
      </c>
      <c r="P555" s="165">
        <v>0.33117294194935298</v>
      </c>
      <c r="Q555" s="165">
        <v>2.88980983959005E-2</v>
      </c>
      <c r="R555" s="165">
        <v>0.42537412682123199</v>
      </c>
      <c r="S555" s="165">
        <v>0.12704225734887101</v>
      </c>
      <c r="T555" s="165">
        <v>0.372734353078856</v>
      </c>
      <c r="U555" s="165">
        <v>0.15550275289568499</v>
      </c>
      <c r="V555" s="165">
        <v>0.104225266919931</v>
      </c>
      <c r="W555" s="165">
        <v>0.21505197452917901</v>
      </c>
      <c r="X555" s="165">
        <v>0.129668428817759</v>
      </c>
      <c r="Y555" s="165">
        <v>0.26825543043887001</v>
      </c>
      <c r="Z555" s="165">
        <v>7.2600199361969001E-2</v>
      </c>
      <c r="AA555" s="165">
        <v>0.30417910653553898</v>
      </c>
      <c r="AB555" s="165">
        <v>0.33988532645411001</v>
      </c>
      <c r="AC555" s="165">
        <v>0.21600284197109201</v>
      </c>
      <c r="AD555" s="165">
        <v>0.199241951949407</v>
      </c>
      <c r="AE555" s="165">
        <v>0.26653446152622801</v>
      </c>
      <c r="AF555" s="165">
        <v>0.45682964735034998</v>
      </c>
      <c r="AG555" s="165">
        <v>0.27812273567259299</v>
      </c>
      <c r="AH555" s="165">
        <v>0.21218981427523001</v>
      </c>
      <c r="AI555" s="165">
        <v>0.29092152187324399</v>
      </c>
      <c r="AJ555" s="165">
        <v>9.06834716181176E-2</v>
      </c>
      <c r="AK555" s="165">
        <v>2.79284366571971E-2</v>
      </c>
      <c r="AL555" s="165">
        <v>0.123336700252688</v>
      </c>
      <c r="AM555" s="165">
        <v>0.324741513473563</v>
      </c>
      <c r="AN555" s="165">
        <v>0.217007396658187</v>
      </c>
      <c r="AO555" s="165">
        <v>5.3714079459928003E-2</v>
      </c>
      <c r="AP555" s="165">
        <v>0.103822285906378</v>
      </c>
      <c r="AQ555" s="165">
        <v>0.176737111261387</v>
      </c>
      <c r="AR555" s="165">
        <v>0.146150861462777</v>
      </c>
      <c r="AS555" s="165">
        <v>1.1447334724202301E-2</v>
      </c>
      <c r="AT555" s="165">
        <v>0.112581665397276</v>
      </c>
      <c r="AU555" s="165">
        <v>4.3645747199915097E-2</v>
      </c>
      <c r="AV555" s="165">
        <v>0.117096464836314</v>
      </c>
      <c r="AW555" s="165">
        <v>9.3177092407954604E-2</v>
      </c>
      <c r="AX555" s="165">
        <v>0.338455458473225</v>
      </c>
      <c r="AY555" s="165">
        <v>0.24969058850207199</v>
      </c>
      <c r="AZ555" s="165">
        <v>0.381873400588296</v>
      </c>
      <c r="BA555" s="165">
        <v>8.8240094946332601E-2</v>
      </c>
      <c r="BB555" s="165">
        <v>9.6847073855697505E-2</v>
      </c>
      <c r="BC555" s="165">
        <v>0.126234815371982</v>
      </c>
      <c r="BD555" s="165">
        <v>0.121686790868821</v>
      </c>
      <c r="BE555" s="165">
        <v>0.26882474450969801</v>
      </c>
      <c r="BF555" s="165">
        <v>0.187120948448324</v>
      </c>
      <c r="BG555" s="165">
        <v>7.8625987072133502E-2</v>
      </c>
      <c r="BH555" s="165">
        <v>0.207678429284987</v>
      </c>
      <c r="BI555" s="165">
        <v>0.49584858374034102</v>
      </c>
      <c r="BJ555" s="165">
        <v>0.35741645956913198</v>
      </c>
      <c r="BK555" s="165">
        <v>0.132651196218634</v>
      </c>
      <c r="BL555" s="165">
        <v>0.215628612346834</v>
      </c>
      <c r="BM555" s="165">
        <v>0.22708479450458799</v>
      </c>
      <c r="BN555" s="165">
        <v>0.11568461153406299</v>
      </c>
      <c r="BO555" s="165">
        <v>0.182695271678913</v>
      </c>
      <c r="BP555" s="165">
        <v>0.14861710841120099</v>
      </c>
      <c r="BQ555" s="165">
        <v>0.27494449765428902</v>
      </c>
      <c r="BR555" s="165">
        <v>0.186522428155389</v>
      </c>
      <c r="BS555" s="165">
        <v>0.15552138767770199</v>
      </c>
      <c r="BT555" s="165">
        <v>0.182794059809126</v>
      </c>
    </row>
    <row r="556" spans="1:72" hidden="1">
      <c r="A556" s="99" t="s">
        <v>283</v>
      </c>
      <c r="B556" s="99" t="s">
        <v>915</v>
      </c>
      <c r="C556" s="98" t="s">
        <v>936</v>
      </c>
      <c r="D556" s="100" t="s">
        <v>937</v>
      </c>
      <c r="E556" s="98" t="s">
        <v>266</v>
      </c>
      <c r="F556" s="98" t="s">
        <v>216</v>
      </c>
      <c r="G556" s="165">
        <v>0.76638066480225697</v>
      </c>
      <c r="H556" s="165">
        <v>0.32463826920441602</v>
      </c>
      <c r="I556" s="165">
        <v>0.69281379466329096</v>
      </c>
      <c r="J556" s="165">
        <v>0.68460750653569302</v>
      </c>
      <c r="K556" s="165">
        <v>0.45402621275532201</v>
      </c>
      <c r="L556" s="165">
        <v>0.14681547581711901</v>
      </c>
      <c r="M556" s="165">
        <v>0.241740844929241</v>
      </c>
      <c r="N556" s="165">
        <v>0.50264162360167597</v>
      </c>
      <c r="O556" s="165">
        <v>0.49392628510591502</v>
      </c>
      <c r="P556" s="165">
        <v>0.65850256240344696</v>
      </c>
      <c r="Q556" s="165">
        <v>0.195058486782301</v>
      </c>
      <c r="R556" s="165">
        <v>0.89594717640384802</v>
      </c>
      <c r="S556" s="165">
        <v>0.48937894888091199</v>
      </c>
      <c r="T556" s="165">
        <v>0.59017508533163698</v>
      </c>
      <c r="U556" s="165">
        <v>0.66539277335951796</v>
      </c>
      <c r="V556" s="165">
        <v>0.59590667381345197</v>
      </c>
      <c r="W556" s="165">
        <v>0.87313840700200696</v>
      </c>
      <c r="X556" s="165">
        <v>0.61966139904058104</v>
      </c>
      <c r="Y556" s="165">
        <v>0.70458289187364798</v>
      </c>
      <c r="Z556" s="165">
        <v>0.26406031668556201</v>
      </c>
      <c r="AA556" s="165">
        <v>0.53250021664773906</v>
      </c>
      <c r="AB556" s="165">
        <v>0.54380200333667705</v>
      </c>
      <c r="AC556" s="165">
        <v>0.81896983645189902</v>
      </c>
      <c r="AD556" s="165">
        <v>0.40639530956181502</v>
      </c>
      <c r="AE556" s="165">
        <v>0.51001645309258004</v>
      </c>
      <c r="AF556" s="165">
        <v>0.67397508702562703</v>
      </c>
      <c r="AG556" s="165">
        <v>0.71654008365319299</v>
      </c>
      <c r="AH556" s="165">
        <v>0.882242556134198</v>
      </c>
      <c r="AI556" s="165">
        <v>0.63677229272701696</v>
      </c>
      <c r="AJ556" s="165">
        <v>0.19046835561778</v>
      </c>
      <c r="AK556" s="165">
        <v>0.36078801867842503</v>
      </c>
      <c r="AL556" s="165">
        <v>0.50393635898066802</v>
      </c>
      <c r="AM556" s="165">
        <v>0.57425998693912195</v>
      </c>
      <c r="AN556" s="165">
        <v>0.74935060810978504</v>
      </c>
      <c r="AO556" s="165">
        <v>0.54022796818430097</v>
      </c>
      <c r="AP556" s="165">
        <v>0.539338271126933</v>
      </c>
      <c r="AQ556" s="165">
        <v>0.53905034652491801</v>
      </c>
      <c r="AR556" s="165">
        <v>0.57322487024075697</v>
      </c>
      <c r="AS556" s="165">
        <v>0.32225556680888801</v>
      </c>
      <c r="AT556" s="165">
        <v>0.64203511898395604</v>
      </c>
      <c r="AU556" s="165">
        <v>0.30366911353487602</v>
      </c>
      <c r="AV556" s="165">
        <v>0.32734864587199902</v>
      </c>
      <c r="AW556" s="165">
        <v>0.38750381608353601</v>
      </c>
      <c r="AX556" s="165">
        <v>0.69555856347073497</v>
      </c>
      <c r="AY556" s="165">
        <v>0.70375034738000297</v>
      </c>
      <c r="AZ556" s="165">
        <v>0.89748919499572599</v>
      </c>
      <c r="BA556" s="165">
        <v>0.41165082564250099</v>
      </c>
      <c r="BB556" s="165">
        <v>0.55801481715533496</v>
      </c>
      <c r="BC556" s="165">
        <v>0.35689817171409699</v>
      </c>
      <c r="BD556" s="165">
        <v>0.33482459690015698</v>
      </c>
      <c r="BE556" s="165">
        <v>0.72371711240297498</v>
      </c>
      <c r="BF556" s="165">
        <v>0.80973992420473095</v>
      </c>
      <c r="BG556" s="165">
        <v>0.56681555167438102</v>
      </c>
      <c r="BH556" s="165">
        <v>0.55475711474701805</v>
      </c>
      <c r="BI556" s="165">
        <v>0.77053967643286203</v>
      </c>
      <c r="BJ556" s="165">
        <v>0.520012917139552</v>
      </c>
      <c r="BK556" s="165">
        <v>0.65524015202393504</v>
      </c>
      <c r="BL556" s="165">
        <v>0.59283007003171095</v>
      </c>
      <c r="BM556" s="165">
        <v>0.55167631761476499</v>
      </c>
      <c r="BN556" s="165">
        <v>0.34132158486929398</v>
      </c>
      <c r="BO556" s="165">
        <v>0.41983684742420901</v>
      </c>
      <c r="BP556" s="165">
        <v>0.65800935271188199</v>
      </c>
      <c r="BQ556" s="165">
        <v>0.54970265835378895</v>
      </c>
      <c r="BR556" s="165">
        <v>0.42379473611580398</v>
      </c>
      <c r="BS556" s="165">
        <v>0.476747045116648</v>
      </c>
      <c r="BT556" s="165">
        <v>0.531429186225024</v>
      </c>
    </row>
    <row r="557" spans="1:72" hidden="1">
      <c r="A557" s="99" t="s">
        <v>283</v>
      </c>
      <c r="B557" s="99" t="s">
        <v>915</v>
      </c>
      <c r="C557" s="98" t="s">
        <v>938</v>
      </c>
      <c r="D557" s="100" t="s">
        <v>939</v>
      </c>
      <c r="E557" s="98" t="s">
        <v>266</v>
      </c>
      <c r="F557" s="98" t="s">
        <v>216</v>
      </c>
      <c r="G557" s="165">
        <v>0.332750927684003</v>
      </c>
      <c r="H557" s="165">
        <v>0.248894788560237</v>
      </c>
      <c r="I557" s="165">
        <v>0.145691152795528</v>
      </c>
      <c r="J557" s="165">
        <v>0.28582004880241102</v>
      </c>
      <c r="K557" s="165">
        <v>0.13991002019454399</v>
      </c>
      <c r="L557" s="165">
        <v>6.3974797392798793E-2</v>
      </c>
      <c r="M557" s="165">
        <v>0.134827400167192</v>
      </c>
      <c r="N557" s="165">
        <v>0.172427035328929</v>
      </c>
      <c r="O557" s="165">
        <v>8.3180923018682504E-2</v>
      </c>
      <c r="P557" s="165">
        <v>0.366966178356395</v>
      </c>
      <c r="Q557" s="165">
        <v>8.4400948263859396E-2</v>
      </c>
      <c r="R557" s="165">
        <v>0.23906509446090099</v>
      </c>
      <c r="S557" s="165">
        <v>0.20757215452767599</v>
      </c>
      <c r="T557" s="165">
        <v>0.13401168794170601</v>
      </c>
      <c r="U557" s="165">
        <v>0.15578960971505601</v>
      </c>
      <c r="V557" s="165">
        <v>0.15352742099095401</v>
      </c>
      <c r="W557" s="165">
        <v>0.117938795915527</v>
      </c>
      <c r="X557" s="165">
        <v>0.152411503983331</v>
      </c>
      <c r="Y557" s="165">
        <v>0.232018690243015</v>
      </c>
      <c r="Z557" s="165">
        <v>0.112165543556005</v>
      </c>
      <c r="AA557" s="165">
        <v>0.14063116162832401</v>
      </c>
      <c r="AB557" s="165">
        <v>0.20790159422368801</v>
      </c>
      <c r="AC557" s="165">
        <v>0.56284890048779801</v>
      </c>
      <c r="AD557" s="165">
        <v>0.13539153224639899</v>
      </c>
      <c r="AE557" s="165">
        <v>0.25530612989125301</v>
      </c>
      <c r="AF557" s="165">
        <v>0.35217903925539401</v>
      </c>
      <c r="AG557" s="165">
        <v>0.24597174959189699</v>
      </c>
      <c r="AH557" s="165">
        <v>0.35093037165221003</v>
      </c>
      <c r="AI557" s="165">
        <v>0.39786034334126702</v>
      </c>
      <c r="AJ557" s="165">
        <v>0.115309214418667</v>
      </c>
      <c r="AK557" s="165">
        <v>0.30037504894719003</v>
      </c>
      <c r="AL557" s="165">
        <v>0.26900429354218702</v>
      </c>
      <c r="AM557" s="165">
        <v>9.0261413718217401E-2</v>
      </c>
      <c r="AN557" s="165">
        <v>0.41197710962089401</v>
      </c>
      <c r="AO557" s="165">
        <v>0.22124232162927401</v>
      </c>
      <c r="AP557" s="165">
        <v>0.21791212518315001</v>
      </c>
      <c r="AQ557" s="165">
        <v>0.24166112496449599</v>
      </c>
      <c r="AR557" s="165">
        <v>0.11368197916675001</v>
      </c>
      <c r="AS557" s="165">
        <v>0.103901900276804</v>
      </c>
      <c r="AT557" s="165">
        <v>0.17777563244216901</v>
      </c>
      <c r="AU557" s="165">
        <v>0.10897556832172101</v>
      </c>
      <c r="AV557" s="165">
        <v>0.15032766467306999</v>
      </c>
      <c r="AW557" s="165">
        <v>0.22424703946753299</v>
      </c>
      <c r="AX557" s="165">
        <v>0.33379640795271998</v>
      </c>
      <c r="AY557" s="165">
        <v>0.47671766363833801</v>
      </c>
      <c r="AZ557" s="165">
        <v>0.48250259557673197</v>
      </c>
      <c r="BA557" s="165">
        <v>0.14392251789780999</v>
      </c>
      <c r="BB557" s="165">
        <v>0.20634160739867299</v>
      </c>
      <c r="BC557" s="165">
        <v>0.36934913122903301</v>
      </c>
      <c r="BD557" s="165">
        <v>0.154439911990287</v>
      </c>
      <c r="BE557" s="165">
        <v>0.27600565340073802</v>
      </c>
      <c r="BF557" s="165">
        <v>0.28332606566531598</v>
      </c>
      <c r="BG557" s="165">
        <v>0.243977848298432</v>
      </c>
      <c r="BH557" s="165">
        <v>0.19470456329886099</v>
      </c>
      <c r="BI557" s="165">
        <v>0.34794776908602598</v>
      </c>
      <c r="BJ557" s="165">
        <v>0.24389160463774201</v>
      </c>
      <c r="BK557" s="165">
        <v>7.2462284586739895E-2</v>
      </c>
      <c r="BL557" s="165">
        <v>0.32302315055335901</v>
      </c>
      <c r="BM557" s="165">
        <v>0.16226955799634599</v>
      </c>
      <c r="BN557" s="165">
        <v>0.16379807335465199</v>
      </c>
      <c r="BO557" s="165">
        <v>0.22701354538462301</v>
      </c>
      <c r="BP557" s="165">
        <v>0.35241878138004801</v>
      </c>
      <c r="BQ557" s="165">
        <v>0.18708971331858101</v>
      </c>
      <c r="BR557" s="165">
        <v>0.195241853530988</v>
      </c>
      <c r="BS557" s="165">
        <v>0.24006154976591301</v>
      </c>
      <c r="BT557" s="165">
        <v>0.32913740766210903</v>
      </c>
    </row>
    <row r="558" spans="1:72" hidden="1">
      <c r="A558" s="99" t="s">
        <v>283</v>
      </c>
      <c r="B558" s="99" t="s">
        <v>915</v>
      </c>
      <c r="C558" s="98" t="s">
        <v>940</v>
      </c>
      <c r="D558" s="100" t="s">
        <v>941</v>
      </c>
      <c r="E558" s="98" t="s">
        <v>266</v>
      </c>
      <c r="F558" s="98" t="s">
        <v>216</v>
      </c>
      <c r="G558" s="165">
        <v>0.82287860835753901</v>
      </c>
      <c r="H558" s="165">
        <v>0.58448258461382696</v>
      </c>
      <c r="I558" s="165">
        <v>0.75806258441040297</v>
      </c>
      <c r="J558" s="165">
        <v>0.77647614019464395</v>
      </c>
      <c r="K558" s="165">
        <v>0.58475876145754802</v>
      </c>
      <c r="L558" s="165">
        <v>0.42285617595044001</v>
      </c>
      <c r="M558" s="165">
        <v>0.48201413077585598</v>
      </c>
      <c r="N558" s="165">
        <v>0.62246892891226802</v>
      </c>
      <c r="O558" s="165">
        <v>0.54150849324938899</v>
      </c>
      <c r="P558" s="165">
        <v>0.78829057403876202</v>
      </c>
      <c r="Q558" s="165">
        <v>0.37663570290426102</v>
      </c>
      <c r="R558" s="165">
        <v>0.95196565461289995</v>
      </c>
      <c r="S558" s="165">
        <v>0.57945453771886002</v>
      </c>
      <c r="T558" s="165">
        <v>0.656342544962634</v>
      </c>
      <c r="U558" s="165">
        <v>0.69326181166913903</v>
      </c>
      <c r="V558" s="165">
        <v>0.67897225640575798</v>
      </c>
      <c r="W558" s="165">
        <v>0.91544783585161504</v>
      </c>
      <c r="X558" s="165">
        <v>0.62984189316702799</v>
      </c>
      <c r="Y558" s="165">
        <v>0.82201314352388</v>
      </c>
      <c r="Z558" s="165">
        <v>0.50588265212905903</v>
      </c>
      <c r="AA558" s="165">
        <v>0.64084105448058304</v>
      </c>
      <c r="AB558" s="165">
        <v>0.63156092482097603</v>
      </c>
      <c r="AC558" s="165">
        <v>0.89279374458538197</v>
      </c>
      <c r="AD558" s="165">
        <v>0.52981102824312898</v>
      </c>
      <c r="AE558" s="165">
        <v>0.51001645309258004</v>
      </c>
      <c r="AF558" s="165">
        <v>0.73117331231754001</v>
      </c>
      <c r="AG558" s="165">
        <v>0.80241645717111998</v>
      </c>
      <c r="AH558" s="165">
        <v>0.98362443226912999</v>
      </c>
      <c r="AI558" s="165">
        <v>0.82994900026701801</v>
      </c>
      <c r="AJ558" s="165">
        <v>0.50067347310515098</v>
      </c>
      <c r="AK558" s="165">
        <v>0.41285349560905299</v>
      </c>
      <c r="AL558" s="165">
        <v>0.58199498288820395</v>
      </c>
      <c r="AM558" s="165">
        <v>0.62442076636154697</v>
      </c>
      <c r="AN558" s="165">
        <v>0.82029870337712696</v>
      </c>
      <c r="AO558" s="165">
        <v>0.66890865181481396</v>
      </c>
      <c r="AP558" s="165">
        <v>0.68730877724071504</v>
      </c>
      <c r="AQ558" s="165">
        <v>0.68379236547949296</v>
      </c>
      <c r="AR558" s="165">
        <v>0.72399212264889801</v>
      </c>
      <c r="AS558" s="165">
        <v>0.63267352431811497</v>
      </c>
      <c r="AT558" s="165">
        <v>0.74580404113010001</v>
      </c>
      <c r="AU558" s="165">
        <v>0.49843384083525599</v>
      </c>
      <c r="AV558" s="165">
        <v>0.512057256249841</v>
      </c>
      <c r="AW558" s="165">
        <v>0.61564436401578904</v>
      </c>
      <c r="AX558" s="165">
        <v>0.91273704641314102</v>
      </c>
      <c r="AY558" s="165">
        <v>0.79824778120152695</v>
      </c>
      <c r="AZ558" s="165">
        <v>0.95514523272137397</v>
      </c>
      <c r="BA558" s="165">
        <v>0.49904033359910399</v>
      </c>
      <c r="BB558" s="165">
        <v>0.61537132490840596</v>
      </c>
      <c r="BC558" s="165">
        <v>0.69235132337417304</v>
      </c>
      <c r="BD558" s="165">
        <v>0.51942144536459001</v>
      </c>
      <c r="BE558" s="165">
        <v>0.81182865839193397</v>
      </c>
      <c r="BF558" s="165">
        <v>0.87901508578255905</v>
      </c>
      <c r="BG558" s="165">
        <v>0.72690287118720598</v>
      </c>
      <c r="BH558" s="165">
        <v>0.62390047981586505</v>
      </c>
      <c r="BI558" s="165">
        <v>0.85342219137645903</v>
      </c>
      <c r="BJ558" s="165">
        <v>0.60639060521680899</v>
      </c>
      <c r="BK558" s="165">
        <v>0.72693188635671102</v>
      </c>
      <c r="BL558" s="165">
        <v>0.73141909696324503</v>
      </c>
      <c r="BM558" s="165">
        <v>0.60782782536898705</v>
      </c>
      <c r="BN558" s="165">
        <v>0.54933099748094405</v>
      </c>
      <c r="BO558" s="165">
        <v>0.64132011510986098</v>
      </c>
      <c r="BP558" s="165">
        <v>0.73592501227790297</v>
      </c>
      <c r="BQ558" s="165">
        <v>0.57727895485509495</v>
      </c>
      <c r="BR558" s="165">
        <v>0.46399661074814902</v>
      </c>
      <c r="BS558" s="165">
        <v>0.65256907335476999</v>
      </c>
      <c r="BT558" s="165">
        <v>0.75097360860153906</v>
      </c>
    </row>
    <row r="559" spans="1:72" hidden="1">
      <c r="A559" s="99" t="s">
        <v>283</v>
      </c>
      <c r="B559" s="99" t="s">
        <v>915</v>
      </c>
      <c r="C559" s="98" t="s">
        <v>942</v>
      </c>
      <c r="D559" s="100" t="s">
        <v>943</v>
      </c>
      <c r="E559" s="98" t="s">
        <v>266</v>
      </c>
      <c r="F559" s="98" t="s">
        <v>216</v>
      </c>
      <c r="G559" s="165">
        <v>0.78504207760297295</v>
      </c>
      <c r="H559" s="165">
        <v>0.61871580081114896</v>
      </c>
      <c r="I559" s="165">
        <v>0.55598922740193402</v>
      </c>
      <c r="J559" s="165">
        <v>0.83357832016150302</v>
      </c>
      <c r="K559" s="165">
        <v>0.244215173444088</v>
      </c>
      <c r="L559" s="165">
        <v>0.46447857187881803</v>
      </c>
      <c r="M559" s="165">
        <v>0.321623517244086</v>
      </c>
      <c r="N559" s="165">
        <v>0.63923800215003901</v>
      </c>
      <c r="O559" s="165">
        <v>0.57246635737187501</v>
      </c>
      <c r="P559" s="165">
        <v>0.768186150498953</v>
      </c>
      <c r="Q559" s="165">
        <v>0.51602991383555596</v>
      </c>
      <c r="R559" s="165">
        <v>0.86005964617213404</v>
      </c>
      <c r="S559" s="165">
        <v>0.61187143055042903</v>
      </c>
      <c r="T559" s="165">
        <v>0.628003814795971</v>
      </c>
      <c r="U559" s="165">
        <v>0.496034049905061</v>
      </c>
      <c r="V559" s="165">
        <v>0.67005542618594705</v>
      </c>
      <c r="W559" s="165">
        <v>0.67417022634977297</v>
      </c>
      <c r="X559" s="165">
        <v>0.64878917459462104</v>
      </c>
      <c r="Y559" s="165">
        <v>0.60993787576636005</v>
      </c>
      <c r="Z559" s="165">
        <v>0.61934836534109305</v>
      </c>
      <c r="AA559" s="165">
        <v>0.51330456696499804</v>
      </c>
      <c r="AB559" s="165">
        <v>0.64405387519220103</v>
      </c>
      <c r="AC559" s="165">
        <v>0.86050834451497205</v>
      </c>
      <c r="AD559" s="165">
        <v>0.44137365421369901</v>
      </c>
      <c r="AE559" s="165">
        <v>0.65631795249354596</v>
      </c>
      <c r="AF559" s="165">
        <v>0.88779323722889203</v>
      </c>
      <c r="AG559" s="165">
        <v>0.69316624178283504</v>
      </c>
      <c r="AH559" s="165">
        <v>0.742398812525634</v>
      </c>
      <c r="AI559" s="165">
        <v>0.88453455054953001</v>
      </c>
      <c r="AJ559" s="165">
        <v>0.53807393303706796</v>
      </c>
      <c r="AK559" s="165">
        <v>0.36316442082635803</v>
      </c>
      <c r="AL559" s="165">
        <v>0.52295093396963499</v>
      </c>
      <c r="AM559" s="165">
        <v>0.61182023005331199</v>
      </c>
      <c r="AN559" s="165">
        <v>0.67160789731088599</v>
      </c>
      <c r="AO559" s="165">
        <v>0.70840675396886799</v>
      </c>
      <c r="AP559" s="165">
        <v>0.67806695769823899</v>
      </c>
      <c r="AQ559" s="165">
        <v>0.71714211779051895</v>
      </c>
      <c r="AR559" s="165">
        <v>0.54744324243804898</v>
      </c>
      <c r="AS559" s="165">
        <v>0.258044274553763</v>
      </c>
      <c r="AT559" s="165">
        <v>0.75868956980346902</v>
      </c>
      <c r="AU559" s="165">
        <v>0.46180284848944703</v>
      </c>
      <c r="AV559" s="165">
        <v>0.50851164699922102</v>
      </c>
      <c r="AW559" s="165">
        <v>0.60366470504354497</v>
      </c>
      <c r="AX559" s="165">
        <v>0.79398230847057205</v>
      </c>
      <c r="AY559" s="165">
        <v>0.72770764016081602</v>
      </c>
      <c r="AZ559" s="165">
        <v>0.64917883270120902</v>
      </c>
      <c r="BA559" s="165">
        <v>0.48129585531859598</v>
      </c>
      <c r="BB559" s="165">
        <v>0.60463520220575195</v>
      </c>
      <c r="BC559" s="165">
        <v>0.75427848141410703</v>
      </c>
      <c r="BD559" s="165">
        <v>0.34581370119838001</v>
      </c>
      <c r="BE559" s="165">
        <v>0.52126005651998997</v>
      </c>
      <c r="BF559" s="165">
        <v>0.49966186970301102</v>
      </c>
      <c r="BG559" s="165">
        <v>0.55069154702534895</v>
      </c>
      <c r="BH559" s="165">
        <v>0.48597306298252302</v>
      </c>
      <c r="BI559" s="165">
        <v>0.853816170671296</v>
      </c>
      <c r="BJ559" s="165">
        <v>0.49107472050763101</v>
      </c>
      <c r="BK559" s="165">
        <v>0.65443333816960003</v>
      </c>
      <c r="BL559" s="165">
        <v>0.61215728539842496</v>
      </c>
      <c r="BM559" s="165">
        <v>0.54904594252269301</v>
      </c>
      <c r="BN559" s="165">
        <v>0.49235469933692599</v>
      </c>
      <c r="BO559" s="165">
        <v>0.64931586101257299</v>
      </c>
      <c r="BP559" s="165">
        <v>0.69804307762282702</v>
      </c>
      <c r="BQ559" s="165">
        <v>0.57011773037024005</v>
      </c>
      <c r="BR559" s="165">
        <v>0.64175411121729597</v>
      </c>
      <c r="BS559" s="165">
        <v>0.570568672058829</v>
      </c>
      <c r="BT559" s="165">
        <v>0.854197379876661</v>
      </c>
    </row>
    <row r="560" spans="1:72" hidden="1">
      <c r="A560" s="99" t="s">
        <v>283</v>
      </c>
      <c r="B560" s="99" t="s">
        <v>915</v>
      </c>
      <c r="C560" s="98" t="s">
        <v>944</v>
      </c>
      <c r="D560" s="100" t="s">
        <v>945</v>
      </c>
      <c r="E560" s="98" t="s">
        <v>266</v>
      </c>
      <c r="F560" s="98" t="s">
        <v>216</v>
      </c>
      <c r="G560" s="165">
        <v>2.0819662382215502E-2</v>
      </c>
      <c r="H560" s="165">
        <v>0.28990704757531199</v>
      </c>
      <c r="I560" s="165">
        <v>0.20614233373919999</v>
      </c>
      <c r="J560" s="165">
        <v>6.57944722573746E-2</v>
      </c>
      <c r="K560" s="165">
        <v>0.369241367635811</v>
      </c>
      <c r="L560" s="165">
        <v>0.35695145256230398</v>
      </c>
      <c r="M560" s="165">
        <v>0.39623708190261803</v>
      </c>
      <c r="N560" s="165">
        <v>0.17267141461180699</v>
      </c>
      <c r="O560" s="165">
        <v>0.31205432463384902</v>
      </c>
      <c r="P560" s="165">
        <v>0.136099849926618</v>
      </c>
      <c r="Q560" s="165">
        <v>0.414795763309107</v>
      </c>
      <c r="R560" s="165">
        <v>0</v>
      </c>
      <c r="S560" s="165">
        <v>0.32884630976993001</v>
      </c>
      <c r="T560" s="165">
        <v>0.26225587612147</v>
      </c>
      <c r="U560" s="165">
        <v>0.24093526610707</v>
      </c>
      <c r="V560" s="165">
        <v>0.271348373424457</v>
      </c>
      <c r="W560" s="165">
        <v>7.4631012002494307E-2</v>
      </c>
      <c r="X560" s="165">
        <v>0.30312469740148701</v>
      </c>
      <c r="Y560" s="165">
        <v>0.14250621271053801</v>
      </c>
      <c r="Z560" s="165">
        <v>0.16501408323655101</v>
      </c>
      <c r="AA560" s="165">
        <v>0.291157302986563</v>
      </c>
      <c r="AB560" s="165">
        <v>0.23505031535214599</v>
      </c>
      <c r="AC560" s="165">
        <v>4.0975576196719397E-2</v>
      </c>
      <c r="AD560" s="165">
        <v>0.32375219984942499</v>
      </c>
      <c r="AE560" s="165">
        <v>0.32552458308438897</v>
      </c>
      <c r="AF560" s="165">
        <v>6.5592826853983793E-2</v>
      </c>
      <c r="AG560" s="165">
        <v>5.1501946126849801E-2</v>
      </c>
      <c r="AH560" s="165">
        <v>1.0340062140657201E-3</v>
      </c>
      <c r="AI560" s="165">
        <v>7.11234179791259E-2</v>
      </c>
      <c r="AJ560" s="165">
        <v>0.33105330667208399</v>
      </c>
      <c r="AK560" s="165">
        <v>0.46420264385565002</v>
      </c>
      <c r="AL560" s="165">
        <v>0.26167796754896699</v>
      </c>
      <c r="AM560" s="165">
        <v>0.28262801025790402</v>
      </c>
      <c r="AN560" s="165">
        <v>8.3181679462092706E-2</v>
      </c>
      <c r="AO560" s="165">
        <v>0.134605952819595</v>
      </c>
      <c r="AP560" s="165">
        <v>0.194019810330501</v>
      </c>
      <c r="AQ560" s="165">
        <v>0.183092882446972</v>
      </c>
      <c r="AR560" s="165">
        <v>0.119936775413556</v>
      </c>
      <c r="AS560" s="165">
        <v>0.25991479379523902</v>
      </c>
      <c r="AT560" s="165">
        <v>0.120753164767871</v>
      </c>
      <c r="AU560" s="165">
        <v>0.38163345161340001</v>
      </c>
      <c r="AV560" s="165">
        <v>0.39062766924112202</v>
      </c>
      <c r="AW560" s="165">
        <v>0.28948510221861101</v>
      </c>
      <c r="AX560" s="165">
        <v>7.3098547191984095E-2</v>
      </c>
      <c r="AY560" s="165">
        <v>9.7516787751443804E-2</v>
      </c>
      <c r="AZ560" s="165">
        <v>1.9162797739787001E-2</v>
      </c>
      <c r="BA560" s="165">
        <v>0.40393100324639297</v>
      </c>
      <c r="BB560" s="165">
        <v>0.208224148361286</v>
      </c>
      <c r="BC560" s="165">
        <v>0.104849439217729</v>
      </c>
      <c r="BD560" s="165">
        <v>0.39363095351918098</v>
      </c>
      <c r="BE560" s="165">
        <v>0.12291258970567399</v>
      </c>
      <c r="BF560" s="165">
        <v>7.2845575499125695E-2</v>
      </c>
      <c r="BG560" s="165">
        <v>0.13802413389146601</v>
      </c>
      <c r="BH560" s="165">
        <v>0.32176728742494798</v>
      </c>
      <c r="BI560" s="165">
        <v>5.5568722220847203E-2</v>
      </c>
      <c r="BJ560" s="165">
        <v>0.35298435776856901</v>
      </c>
      <c r="BK560" s="165">
        <v>0.17065522860764301</v>
      </c>
      <c r="BL560" s="165">
        <v>0.15923104311877601</v>
      </c>
      <c r="BM560" s="165">
        <v>0.35867664086474199</v>
      </c>
      <c r="BN560" s="165">
        <v>0.273109105812126</v>
      </c>
      <c r="BO560" s="165">
        <v>0.181125468797006</v>
      </c>
      <c r="BP560" s="165">
        <v>0.11241418967583799</v>
      </c>
      <c r="BQ560" s="165">
        <v>0.29852404060757298</v>
      </c>
      <c r="BR560" s="165">
        <v>0.34015925264610802</v>
      </c>
      <c r="BS560" s="165">
        <v>0.25176011884237898</v>
      </c>
      <c r="BT560" s="165">
        <v>9.3506952294144602E-2</v>
      </c>
    </row>
    <row r="561" spans="1:72" hidden="1">
      <c r="A561" s="99" t="s">
        <v>283</v>
      </c>
      <c r="B561" s="99" t="s">
        <v>946</v>
      </c>
      <c r="C561" s="98" t="s">
        <v>947</v>
      </c>
      <c r="D561" s="100" t="s">
        <v>948</v>
      </c>
      <c r="E561" s="98" t="s">
        <v>266</v>
      </c>
      <c r="F561" s="98" t="s">
        <v>216</v>
      </c>
      <c r="G561" s="165">
        <v>49.178376475266298</v>
      </c>
      <c r="H561" s="165">
        <v>34.4185766236427</v>
      </c>
      <c r="I561" s="165">
        <v>32.259957596296502</v>
      </c>
      <c r="J561" s="165">
        <v>51.111304586870901</v>
      </c>
      <c r="K561" s="165">
        <v>31.348094698820301</v>
      </c>
      <c r="L561" s="165">
        <v>30.680315594476198</v>
      </c>
      <c r="M561" s="165">
        <v>44.399712594775899</v>
      </c>
      <c r="N561" s="165">
        <v>45.3762626262547</v>
      </c>
      <c r="O561" s="165">
        <v>45.053685216359398</v>
      </c>
      <c r="P561" s="165">
        <v>38.856403732795997</v>
      </c>
      <c r="Q561" s="165">
        <v>49.147352392248102</v>
      </c>
      <c r="R561" s="165">
        <v>44.182566515647601</v>
      </c>
      <c r="S561" s="165">
        <v>37.072674603072301</v>
      </c>
      <c r="T561" s="165">
        <v>36.845144141286397</v>
      </c>
      <c r="U561" s="165">
        <v>35.827513676539503</v>
      </c>
      <c r="V561" s="165">
        <v>42.672982229503901</v>
      </c>
      <c r="W561" s="165">
        <v>32.864126653006899</v>
      </c>
      <c r="X561" s="165">
        <v>42.986753646326498</v>
      </c>
      <c r="Y561" s="165">
        <v>37.005241174469703</v>
      </c>
      <c r="Z561" s="165">
        <v>41.525750005541198</v>
      </c>
      <c r="AA561" s="165">
        <v>35.726343254063003</v>
      </c>
      <c r="AB561" s="165">
        <v>35.249341590069498</v>
      </c>
      <c r="AC561" s="165">
        <v>44.924373349449098</v>
      </c>
      <c r="AD561" s="165">
        <v>43.734733724062004</v>
      </c>
      <c r="AE561" s="165">
        <v>44.5170343779156</v>
      </c>
      <c r="AF561" s="165">
        <v>43.344325538297198</v>
      </c>
      <c r="AG561" s="165">
        <v>54.154241372147503</v>
      </c>
      <c r="AH561" s="165">
        <v>37.1729833121939</v>
      </c>
      <c r="AI561" s="165">
        <v>36.218528731633</v>
      </c>
      <c r="AJ561" s="165">
        <v>41.583049570561499</v>
      </c>
      <c r="AK561" s="165">
        <v>30.523329872505499</v>
      </c>
      <c r="AL561" s="165">
        <v>45.663270416471903</v>
      </c>
      <c r="AM561" s="165">
        <v>34.285617015871601</v>
      </c>
      <c r="AN561" s="165">
        <v>44.020155880716402</v>
      </c>
      <c r="AO561" s="165">
        <v>32.357806922781499</v>
      </c>
      <c r="AP561" s="165">
        <v>29.021076021195999</v>
      </c>
      <c r="AQ561" s="165">
        <v>32.360606359939297</v>
      </c>
      <c r="AR561" s="165">
        <v>32.503066293056399</v>
      </c>
      <c r="AS561" s="165">
        <v>36.637826245300502</v>
      </c>
      <c r="AT561" s="165">
        <v>22.4570255620491</v>
      </c>
      <c r="AU561" s="165">
        <v>33.427952810519898</v>
      </c>
      <c r="AV561" s="165">
        <v>34.801662119669203</v>
      </c>
      <c r="AW561" s="165">
        <v>42.5810093407894</v>
      </c>
      <c r="AX561" s="165">
        <v>43.367153168214301</v>
      </c>
      <c r="AY561" s="165">
        <v>44.594842723462499</v>
      </c>
      <c r="AZ561" s="165">
        <v>25.486434184912302</v>
      </c>
      <c r="BA561" s="165">
        <v>41.897226116981003</v>
      </c>
      <c r="BB561" s="165">
        <v>39.9166816649943</v>
      </c>
      <c r="BC561" s="165">
        <v>43.895111218535703</v>
      </c>
      <c r="BD561" s="165">
        <v>40.286521280691403</v>
      </c>
      <c r="BE561" s="165">
        <v>38.962831593900397</v>
      </c>
      <c r="BF561" s="165">
        <v>33.458808440721803</v>
      </c>
      <c r="BG561" s="165">
        <v>46.361369675720198</v>
      </c>
      <c r="BH561" s="165">
        <v>36.0030331191033</v>
      </c>
      <c r="BI561" s="165">
        <v>30.953617853111901</v>
      </c>
      <c r="BJ561" s="165">
        <v>31.607729905015699</v>
      </c>
      <c r="BK561" s="165">
        <v>23.5183810594405</v>
      </c>
      <c r="BL561" s="165">
        <v>38.413234714657399</v>
      </c>
      <c r="BM561" s="165">
        <v>45.843564288516703</v>
      </c>
      <c r="BN561" s="165">
        <v>32.8038164116223</v>
      </c>
      <c r="BO561" s="165">
        <v>39.725082173660098</v>
      </c>
      <c r="BP561" s="165">
        <v>39.9571540641589</v>
      </c>
      <c r="BQ561" s="165">
        <v>35.127288074985202</v>
      </c>
      <c r="BR561" s="165">
        <v>45.424104489248499</v>
      </c>
      <c r="BS561" s="165">
        <v>45.413065185662298</v>
      </c>
      <c r="BT561" s="165">
        <v>22.985938958220501</v>
      </c>
    </row>
    <row r="562" spans="1:72" hidden="1">
      <c r="A562" s="99" t="s">
        <v>283</v>
      </c>
      <c r="B562" s="99" t="s">
        <v>946</v>
      </c>
      <c r="C562" s="98" t="s">
        <v>949</v>
      </c>
      <c r="D562" s="100" t="s">
        <v>950</v>
      </c>
      <c r="E562" s="98" t="s">
        <v>266</v>
      </c>
      <c r="F562" s="98" t="s">
        <v>216</v>
      </c>
      <c r="G562" s="165">
        <v>3.1419524571376201E-2</v>
      </c>
      <c r="H562" s="165">
        <v>0.190217066118131</v>
      </c>
      <c r="I562" s="165">
        <v>0.201590120403114</v>
      </c>
      <c r="J562" s="165">
        <v>0</v>
      </c>
      <c r="K562" s="165">
        <v>0.178749814321817</v>
      </c>
      <c r="L562" s="165">
        <v>0.16389292732021901</v>
      </c>
      <c r="M562" s="165">
        <v>3.90808206926768E-2</v>
      </c>
      <c r="N562" s="165">
        <v>9.7902993066503699E-2</v>
      </c>
      <c r="O562" s="165">
        <v>3.7437223742589301E-4</v>
      </c>
      <c r="P562" s="165">
        <v>6.8056850834062502E-2</v>
      </c>
      <c r="Q562" s="165">
        <v>6.1587471346722204E-3</v>
      </c>
      <c r="R562" s="165">
        <v>5.2016314081930103E-2</v>
      </c>
      <c r="S562" s="165">
        <v>0.118226554770057</v>
      </c>
      <c r="T562" s="165">
        <v>0.22019053547356801</v>
      </c>
      <c r="U562" s="165">
        <v>0.218791401471643</v>
      </c>
      <c r="V562" s="165">
        <v>7.8945172965288796E-4</v>
      </c>
      <c r="W562" s="165">
        <v>0.107266489725359</v>
      </c>
      <c r="X562" s="165">
        <v>4.6811517409118602E-3</v>
      </c>
      <c r="Y562" s="165">
        <v>0.20023992605243199</v>
      </c>
      <c r="Z562" s="165">
        <v>5.4737805573957798E-2</v>
      </c>
      <c r="AA562" s="165">
        <v>0.15096346532878899</v>
      </c>
      <c r="AB562" s="165">
        <v>0.22450185009385801</v>
      </c>
      <c r="AC562" s="165">
        <v>0.102297765728726</v>
      </c>
      <c r="AD562" s="165">
        <v>9.0244199964078606E-2</v>
      </c>
      <c r="AE562" s="165">
        <v>1.3657546295828899E-2</v>
      </c>
      <c r="AF562" s="165">
        <v>8.1222988360072704E-2</v>
      </c>
      <c r="AG562" s="165">
        <v>1.9360235546775E-2</v>
      </c>
      <c r="AH562" s="165">
        <v>0.193287261404571</v>
      </c>
      <c r="AI562" s="165">
        <v>0.254766886208034</v>
      </c>
      <c r="AJ562" s="165">
        <v>9.9882502317216196E-2</v>
      </c>
      <c r="AK562" s="165">
        <v>0.38029140504548697</v>
      </c>
      <c r="AL562" s="165">
        <v>5.6150879552262702E-2</v>
      </c>
      <c r="AM562" s="165">
        <v>0.20026909903051501</v>
      </c>
      <c r="AN562" s="165">
        <v>0.170070236393496</v>
      </c>
      <c r="AO562" s="165">
        <v>0.26340669363952401</v>
      </c>
      <c r="AP562" s="165">
        <v>0.29859136124581698</v>
      </c>
      <c r="AQ562" s="165">
        <v>0.16967431930764901</v>
      </c>
      <c r="AR562" s="165">
        <v>9.2971851013559495E-2</v>
      </c>
      <c r="AS562" s="165">
        <v>4.3255724467042497E-2</v>
      </c>
      <c r="AT562" s="165">
        <v>0.48950820146264101</v>
      </c>
      <c r="AU562" s="165">
        <v>0.26096894572451801</v>
      </c>
      <c r="AV562" s="165">
        <v>0.19462685213738601</v>
      </c>
      <c r="AW562" s="165">
        <v>0.10248722214684899</v>
      </c>
      <c r="AX562" s="165">
        <v>7.9926846625298906E-2</v>
      </c>
      <c r="AY562" s="165">
        <v>0.17692069125648599</v>
      </c>
      <c r="AZ562" s="165">
        <v>0.435509482661248</v>
      </c>
      <c r="BA562" s="165">
        <v>2.4253359775111699E-2</v>
      </c>
      <c r="BB562" s="165">
        <v>6.5009854641858503E-2</v>
      </c>
      <c r="BC562" s="165">
        <v>3.6356965302170703E-2</v>
      </c>
      <c r="BD562" s="165">
        <v>8.1163876676181093E-2</v>
      </c>
      <c r="BE562" s="165">
        <v>0.17966405740472899</v>
      </c>
      <c r="BF562" s="165">
        <v>0.284947718468959</v>
      </c>
      <c r="BG562" s="165">
        <v>3.5772788377615598E-2</v>
      </c>
      <c r="BH562" s="165">
        <v>0.243546608071112</v>
      </c>
      <c r="BI562" s="165">
        <v>0.308332761361229</v>
      </c>
      <c r="BJ562" s="165">
        <v>0.26765379160043001</v>
      </c>
      <c r="BK562" s="165">
        <v>0.51462597549743205</v>
      </c>
      <c r="BL562" s="165">
        <v>0.131055169476683</v>
      </c>
      <c r="BM562" s="165">
        <v>0.141680507414148</v>
      </c>
      <c r="BN562" s="165">
        <v>0.15783112863741999</v>
      </c>
      <c r="BO562" s="165">
        <v>3.0545840867626899E-2</v>
      </c>
      <c r="BP562" s="165">
        <v>0.29095611575637997</v>
      </c>
      <c r="BQ562" s="165">
        <v>0.171400344099255</v>
      </c>
      <c r="BR562" s="165">
        <v>2.8745496458913899E-2</v>
      </c>
      <c r="BS562" s="165">
        <v>0.10588510309685099</v>
      </c>
      <c r="BT562" s="165">
        <v>0.58002010471594301</v>
      </c>
    </row>
    <row r="563" spans="1:72" hidden="1">
      <c r="A563" s="99" t="s">
        <v>283</v>
      </c>
      <c r="B563" s="99" t="s">
        <v>946</v>
      </c>
      <c r="C563" s="98" t="s">
        <v>951</v>
      </c>
      <c r="D563" s="100" t="s">
        <v>952</v>
      </c>
      <c r="E563" s="98" t="s">
        <v>266</v>
      </c>
      <c r="F563" s="98" t="s">
        <v>216</v>
      </c>
      <c r="G563" s="165">
        <v>0.13062192387347199</v>
      </c>
      <c r="H563" s="165">
        <v>0.37913723326142701</v>
      </c>
      <c r="I563" s="165">
        <v>0.34863362479744803</v>
      </c>
      <c r="J563" s="165">
        <v>5.8286177809593102E-2</v>
      </c>
      <c r="K563" s="165">
        <v>0.55578124557170805</v>
      </c>
      <c r="L563" s="165">
        <v>0.52154831243487898</v>
      </c>
      <c r="M563" s="165">
        <v>0.32139491632691602</v>
      </c>
      <c r="N563" s="165">
        <v>0.16063864450783599</v>
      </c>
      <c r="O563" s="165">
        <v>0.20120340462224001</v>
      </c>
      <c r="P563" s="165">
        <v>0.45861314704969203</v>
      </c>
      <c r="Q563" s="165">
        <v>0.205775488949583</v>
      </c>
      <c r="R563" s="165">
        <v>0.13281465541363299</v>
      </c>
      <c r="S563" s="165">
        <v>0.33358972280503502</v>
      </c>
      <c r="T563" s="165">
        <v>0.25655120951196903</v>
      </c>
      <c r="U563" s="165">
        <v>0.36946012708951897</v>
      </c>
      <c r="V563" s="165">
        <v>0.18872399169404599</v>
      </c>
      <c r="W563" s="165">
        <v>0.49595959388820199</v>
      </c>
      <c r="X563" s="165">
        <v>0.198487776575379</v>
      </c>
      <c r="Y563" s="165">
        <v>0.28828099655730199</v>
      </c>
      <c r="Z563" s="165">
        <v>0.33072862167581302</v>
      </c>
      <c r="AA563" s="165">
        <v>0.27320181867256099</v>
      </c>
      <c r="AB563" s="165">
        <v>0.27533345085470701</v>
      </c>
      <c r="AC563" s="165">
        <v>0.299876812441499</v>
      </c>
      <c r="AD563" s="165">
        <v>0.27599860313902003</v>
      </c>
      <c r="AE563" s="165">
        <v>0.119557498281212</v>
      </c>
      <c r="AF563" s="165">
        <v>0.212987879901821</v>
      </c>
      <c r="AG563" s="165">
        <v>4.77838669298873E-2</v>
      </c>
      <c r="AH563" s="165">
        <v>0.37715262276828398</v>
      </c>
      <c r="AI563" s="165">
        <v>0.28256758109515201</v>
      </c>
      <c r="AJ563" s="165">
        <v>0.27556683735742599</v>
      </c>
      <c r="AK563" s="165">
        <v>0.19751683194450001</v>
      </c>
      <c r="AL563" s="165">
        <v>0.19716245446451</v>
      </c>
      <c r="AM563" s="165">
        <v>0.33459766664844598</v>
      </c>
      <c r="AN563" s="165">
        <v>0.219500526100258</v>
      </c>
      <c r="AO563" s="165">
        <v>0.22114189453357999</v>
      </c>
      <c r="AP563" s="165">
        <v>0.39245810698753097</v>
      </c>
      <c r="AQ563" s="165">
        <v>0.35236363835268403</v>
      </c>
      <c r="AR563" s="165">
        <v>0.58476323167872102</v>
      </c>
      <c r="AS563" s="165">
        <v>0.44365692637627502</v>
      </c>
      <c r="AT563" s="165">
        <v>0.36613044560325902</v>
      </c>
      <c r="AU563" s="165">
        <v>0.35377082375125002</v>
      </c>
      <c r="AV563" s="165">
        <v>0.32048021055359499</v>
      </c>
      <c r="AW563" s="165">
        <v>0.27643122170530499</v>
      </c>
      <c r="AX563" s="165">
        <v>0.21555716316399701</v>
      </c>
      <c r="AY563" s="165">
        <v>0.21872398906801899</v>
      </c>
      <c r="AZ563" s="165">
        <v>0.41448497485010399</v>
      </c>
      <c r="BA563" s="165">
        <v>0.28868431578891102</v>
      </c>
      <c r="BB563" s="165">
        <v>0.44431726193770499</v>
      </c>
      <c r="BC563" s="165">
        <v>0.178851987072738</v>
      </c>
      <c r="BD563" s="165">
        <v>0.320392298305056</v>
      </c>
      <c r="BE563" s="165">
        <v>0.28157751684429999</v>
      </c>
      <c r="BF563" s="165">
        <v>0.31127743446272699</v>
      </c>
      <c r="BG563" s="165">
        <v>0.22878003615647199</v>
      </c>
      <c r="BH563" s="165">
        <v>0.27889609204967197</v>
      </c>
      <c r="BI563" s="165">
        <v>0.29042377418993798</v>
      </c>
      <c r="BJ563" s="165">
        <v>0.392554204466941</v>
      </c>
      <c r="BK563" s="165">
        <v>0.31628768917962202</v>
      </c>
      <c r="BL563" s="165">
        <v>0.38331259382287503</v>
      </c>
      <c r="BM563" s="165">
        <v>0.19164321175964899</v>
      </c>
      <c r="BN563" s="165">
        <v>0.492465296481781</v>
      </c>
      <c r="BO563" s="165">
        <v>0.37985638759792301</v>
      </c>
      <c r="BP563" s="165">
        <v>0.17698175229312699</v>
      </c>
      <c r="BQ563" s="165">
        <v>0.410811654115878</v>
      </c>
      <c r="BR563" s="165">
        <v>0.15480992049425399</v>
      </c>
      <c r="BS563" s="165">
        <v>0.234966497144836</v>
      </c>
      <c r="BT563" s="165">
        <v>0.151166506387204</v>
      </c>
    </row>
    <row r="564" spans="1:72" hidden="1">
      <c r="A564" s="99" t="s">
        <v>283</v>
      </c>
      <c r="B564" s="99" t="s">
        <v>946</v>
      </c>
      <c r="C564" s="98" t="s">
        <v>953</v>
      </c>
      <c r="D564" s="100" t="s">
        <v>954</v>
      </c>
      <c r="E564" s="98" t="s">
        <v>266</v>
      </c>
      <c r="F564" s="98" t="s">
        <v>216</v>
      </c>
      <c r="G564" s="165">
        <v>0.83795855155515198</v>
      </c>
      <c r="H564" s="165">
        <v>0.430645700620441</v>
      </c>
      <c r="I564" s="165">
        <v>0.449776254799438</v>
      </c>
      <c r="J564" s="165">
        <v>0.941713822190407</v>
      </c>
      <c r="K564" s="165">
        <v>0.26546894010647498</v>
      </c>
      <c r="L564" s="165">
        <v>0.31455876024490298</v>
      </c>
      <c r="M564" s="165">
        <v>0.63952426298040799</v>
      </c>
      <c r="N564" s="165">
        <v>0.74145836242565999</v>
      </c>
      <c r="O564" s="165">
        <v>0.79842222314033395</v>
      </c>
      <c r="P564" s="165">
        <v>0.47333000211624598</v>
      </c>
      <c r="Q564" s="165">
        <v>0.78806576391574501</v>
      </c>
      <c r="R564" s="165">
        <v>0.81516903050443701</v>
      </c>
      <c r="S564" s="165">
        <v>0.54818372242490798</v>
      </c>
      <c r="T564" s="165">
        <v>0.52325825501446299</v>
      </c>
      <c r="U564" s="165">
        <v>0.41174847143883803</v>
      </c>
      <c r="V564" s="165">
        <v>0.81048655657630098</v>
      </c>
      <c r="W564" s="165">
        <v>0.396773916386439</v>
      </c>
      <c r="X564" s="165">
        <v>0.79683107168370904</v>
      </c>
      <c r="Y564" s="165">
        <v>0.51147907739026599</v>
      </c>
      <c r="Z564" s="165">
        <v>0.61453357275022902</v>
      </c>
      <c r="AA564" s="165">
        <v>0.57583471599864999</v>
      </c>
      <c r="AB564" s="165">
        <v>0.50016469905143501</v>
      </c>
      <c r="AC564" s="165">
        <v>0.59782542182977505</v>
      </c>
      <c r="AD564" s="165">
        <v>0.63375719689690102</v>
      </c>
      <c r="AE564" s="165">
        <v>0.86678495542295897</v>
      </c>
      <c r="AF564" s="165">
        <v>0.70578913173810698</v>
      </c>
      <c r="AG564" s="165">
        <v>0.93285589752333797</v>
      </c>
      <c r="AH564" s="165">
        <v>0.42956011582714398</v>
      </c>
      <c r="AI564" s="165">
        <v>0.46266553269681399</v>
      </c>
      <c r="AJ564" s="165">
        <v>0.624550660325358</v>
      </c>
      <c r="AK564" s="165">
        <v>0.42219176301001399</v>
      </c>
      <c r="AL564" s="165">
        <v>0.74668666598322697</v>
      </c>
      <c r="AM564" s="165">
        <v>0.46513323432103898</v>
      </c>
      <c r="AN564" s="165">
        <v>0.610429237506246</v>
      </c>
      <c r="AO564" s="165">
        <v>0.51545141182689602</v>
      </c>
      <c r="AP564" s="165">
        <v>0.30895053176665099</v>
      </c>
      <c r="AQ564" s="165">
        <v>0.47796204233966599</v>
      </c>
      <c r="AR564" s="165">
        <v>0.322264917307719</v>
      </c>
      <c r="AS564" s="165">
        <v>0.51308734915668197</v>
      </c>
      <c r="AT564" s="165">
        <v>0.14436135293409899</v>
      </c>
      <c r="AU564" s="165">
        <v>0.38526023052423197</v>
      </c>
      <c r="AV564" s="165">
        <v>0.484892937309019</v>
      </c>
      <c r="AW564" s="165">
        <v>0.62108155614784599</v>
      </c>
      <c r="AX564" s="165">
        <v>0.70451599021070399</v>
      </c>
      <c r="AY564" s="165">
        <v>0.60435531967549505</v>
      </c>
      <c r="AZ564" s="165">
        <v>0.150005542488647</v>
      </c>
      <c r="BA564" s="165">
        <v>0.68706232443597703</v>
      </c>
      <c r="BB564" s="165">
        <v>0.49067288342043702</v>
      </c>
      <c r="BC564" s="165">
        <v>0.784791047625091</v>
      </c>
      <c r="BD564" s="165">
        <v>0.59844382501876303</v>
      </c>
      <c r="BE564" s="165">
        <v>0.53875842575097099</v>
      </c>
      <c r="BF564" s="165">
        <v>0.40377484706831501</v>
      </c>
      <c r="BG564" s="165">
        <v>0.73544717546591198</v>
      </c>
      <c r="BH564" s="165">
        <v>0.47755729987921602</v>
      </c>
      <c r="BI564" s="165">
        <v>0.40124346444883302</v>
      </c>
      <c r="BJ564" s="165">
        <v>0.33979200393262898</v>
      </c>
      <c r="BK564" s="165">
        <v>0.16908633532294601</v>
      </c>
      <c r="BL564" s="165">
        <v>0.48563223670044198</v>
      </c>
      <c r="BM564" s="165">
        <v>0.666676280826204</v>
      </c>
      <c r="BN564" s="165">
        <v>0.34970357488080001</v>
      </c>
      <c r="BO564" s="165">
        <v>0.58959777153445003</v>
      </c>
      <c r="BP564" s="165">
        <v>0.53206213195049301</v>
      </c>
      <c r="BQ564" s="165">
        <v>0.41778800178486702</v>
      </c>
      <c r="BR564" s="165">
        <v>0.81644458304683198</v>
      </c>
      <c r="BS564" s="165">
        <v>0.65914839975831296</v>
      </c>
      <c r="BT564" s="165">
        <v>0.26881338889685302</v>
      </c>
    </row>
    <row r="565" spans="1:72" hidden="1">
      <c r="A565" s="99" t="s">
        <v>283</v>
      </c>
      <c r="B565" s="99" t="s">
        <v>905</v>
      </c>
      <c r="C565" s="98" t="s">
        <v>955</v>
      </c>
      <c r="D565" s="100" t="s">
        <v>956</v>
      </c>
      <c r="E565" s="98" t="s">
        <v>266</v>
      </c>
      <c r="F565" s="98" t="s">
        <v>216</v>
      </c>
      <c r="G565" s="165">
        <v>0.17664353131407601</v>
      </c>
      <c r="H565" s="165">
        <v>0.58330179396388704</v>
      </c>
      <c r="I565" s="165">
        <v>0.66071324403310405</v>
      </c>
      <c r="J565" s="165">
        <v>0.23646282008976599</v>
      </c>
      <c r="K565" s="165">
        <v>0.32183994178423098</v>
      </c>
      <c r="L565" s="165">
        <v>0.477184416405455</v>
      </c>
      <c r="M565" s="165">
        <v>0.503020799559735</v>
      </c>
      <c r="N565" s="165">
        <v>0.17977005074386901</v>
      </c>
      <c r="O565" s="165">
        <v>0.109891737513946</v>
      </c>
      <c r="P565" s="165">
        <v>0.63871124843104699</v>
      </c>
      <c r="Q565" s="165">
        <v>0.322514179710509</v>
      </c>
      <c r="R565" s="165">
        <v>0.158226253716264</v>
      </c>
      <c r="S565" s="165">
        <v>0.217123941464751</v>
      </c>
      <c r="T565" s="165">
        <v>0.418943272855893</v>
      </c>
      <c r="U565" s="165">
        <v>0.55799254667285503</v>
      </c>
      <c r="V565" s="165">
        <v>0.41931931078658402</v>
      </c>
      <c r="W565" s="165">
        <v>0.287642191568101</v>
      </c>
      <c r="X565" s="165">
        <v>0.31651208381947699</v>
      </c>
      <c r="Y565" s="165">
        <v>0.51689380148019204</v>
      </c>
      <c r="Z565" s="165">
        <v>0.30869187417810601</v>
      </c>
      <c r="AA565" s="165">
        <v>0.46932578422446902</v>
      </c>
      <c r="AB565" s="165">
        <v>0.345127281612364</v>
      </c>
      <c r="AC565" s="165">
        <v>5.3970853773201301E-2</v>
      </c>
      <c r="AD565" s="165">
        <v>0.28524802965422302</v>
      </c>
      <c r="AE565" s="165">
        <v>0.45914739632308199</v>
      </c>
      <c r="AF565" s="165">
        <v>0.14483189841767899</v>
      </c>
      <c r="AG565" s="165">
        <v>0.163760204474065</v>
      </c>
      <c r="AH565" s="165">
        <v>0.14908433155959899</v>
      </c>
      <c r="AI565" s="165">
        <v>0.32601756916653402</v>
      </c>
      <c r="AJ565" s="165">
        <v>0.302680668893755</v>
      </c>
      <c r="AK565" s="165">
        <v>0.44527156603663998</v>
      </c>
      <c r="AL565" s="165">
        <v>0.13815919661316101</v>
      </c>
      <c r="AM565" s="165">
        <v>0.64295122350822898</v>
      </c>
      <c r="AN565" s="165">
        <v>0.212204371293225</v>
      </c>
      <c r="AO565" s="165">
        <v>0.141830288005104</v>
      </c>
      <c r="AP565" s="165">
        <v>0.421996039442534</v>
      </c>
      <c r="AQ565" s="165">
        <v>0.33059663340318202</v>
      </c>
      <c r="AR565" s="165">
        <v>0.23311621310842801</v>
      </c>
      <c r="AS565" s="165">
        <v>0.416164300985508</v>
      </c>
      <c r="AT565" s="165">
        <v>0.49967715146247499</v>
      </c>
      <c r="AU565" s="165">
        <v>0.51673109333856704</v>
      </c>
      <c r="AV565" s="165">
        <v>0.41190754290169201</v>
      </c>
      <c r="AW565" s="165">
        <v>0.36343303221248402</v>
      </c>
      <c r="AX565" s="165">
        <v>0.65057725492304497</v>
      </c>
      <c r="AY565" s="165">
        <v>0.172404628506412</v>
      </c>
      <c r="AZ565" s="165">
        <v>0.226395789965921</v>
      </c>
      <c r="BA565" s="165">
        <v>0.22993810136783699</v>
      </c>
      <c r="BB565" s="165">
        <v>0.59018879002520797</v>
      </c>
      <c r="BC565" s="165">
        <v>0.43536942535133499</v>
      </c>
      <c r="BD565" s="165">
        <v>0.15944821960015601</v>
      </c>
      <c r="BE565" s="165">
        <v>0.25071754729230999</v>
      </c>
      <c r="BF565" s="165">
        <v>0.23806801920543499</v>
      </c>
      <c r="BG565" s="165">
        <v>0.14497774835791599</v>
      </c>
      <c r="BH565" s="165">
        <v>0.24715629996958199</v>
      </c>
      <c r="BI565" s="165">
        <v>0.53463662072713702</v>
      </c>
      <c r="BJ565" s="165">
        <v>0.51691187936574401</v>
      </c>
      <c r="BK565" s="165">
        <v>0.25600100781410201</v>
      </c>
      <c r="BL565" s="165">
        <v>0.33819616032264899</v>
      </c>
      <c r="BM565" s="165">
        <v>0.18572938120223101</v>
      </c>
      <c r="BN565" s="165">
        <v>0.57312535302386503</v>
      </c>
      <c r="BO565" s="165">
        <v>0.47285365196228901</v>
      </c>
      <c r="BP565" s="165">
        <v>0.14208780557957701</v>
      </c>
      <c r="BQ565" s="165">
        <v>0.61039762441315604</v>
      </c>
      <c r="BR565" s="165">
        <v>0.36793892519004101</v>
      </c>
      <c r="BS565" s="165">
        <v>0.305039871743362</v>
      </c>
      <c r="BT565" s="165">
        <v>0.49683568103354198</v>
      </c>
    </row>
    <row r="566" spans="1:72" hidden="1">
      <c r="A566" s="99" t="s">
        <v>283</v>
      </c>
      <c r="B566" s="99" t="s">
        <v>905</v>
      </c>
      <c r="C566" s="98" t="s">
        <v>957</v>
      </c>
      <c r="D566" s="100" t="s">
        <v>958</v>
      </c>
      <c r="E566" s="98" t="s">
        <v>266</v>
      </c>
      <c r="F566" s="98" t="s">
        <v>216</v>
      </c>
      <c r="G566" s="165">
        <v>0.752716905287099</v>
      </c>
      <c r="H566" s="165">
        <v>0.38504380223529699</v>
      </c>
      <c r="I566" s="165">
        <v>0.339286755966896</v>
      </c>
      <c r="J566" s="165">
        <v>0.75142282613862799</v>
      </c>
      <c r="K566" s="165">
        <v>0.62761654535354505</v>
      </c>
      <c r="L566" s="165">
        <v>0.47405622606840703</v>
      </c>
      <c r="M566" s="165">
        <v>0.36954107495080302</v>
      </c>
      <c r="N566" s="165">
        <v>0.735441977373675</v>
      </c>
      <c r="O566" s="165">
        <v>0.56482732357114396</v>
      </c>
      <c r="P566" s="165">
        <v>0.33001573275714702</v>
      </c>
      <c r="Q566" s="165">
        <v>0.54656708356407102</v>
      </c>
      <c r="R566" s="165">
        <v>0.78772552222591197</v>
      </c>
      <c r="S566" s="165">
        <v>0.66343025369890896</v>
      </c>
      <c r="T566" s="165">
        <v>0.49785709692769098</v>
      </c>
      <c r="U566" s="165">
        <v>0.38829212618019399</v>
      </c>
      <c r="V566" s="165">
        <v>0.50867639609220505</v>
      </c>
      <c r="W566" s="165">
        <v>0.69293126526151405</v>
      </c>
      <c r="X566" s="165">
        <v>0.50786979896470397</v>
      </c>
      <c r="Y566" s="165">
        <v>0.38382462915264798</v>
      </c>
      <c r="Z566" s="165">
        <v>0.59609090966258105</v>
      </c>
      <c r="AA566" s="165">
        <v>0.46472055536957202</v>
      </c>
      <c r="AB566" s="165">
        <v>0.53617321343197799</v>
      </c>
      <c r="AC566" s="165">
        <v>0.74134038847899197</v>
      </c>
      <c r="AD566" s="165">
        <v>0.61355884096126401</v>
      </c>
      <c r="AE566" s="165">
        <v>0.426749041166748</v>
      </c>
      <c r="AF566" s="165">
        <v>0.76267053164393195</v>
      </c>
      <c r="AG566" s="165">
        <v>0.73634492191308298</v>
      </c>
      <c r="AH566" s="165">
        <v>0.75148320069056196</v>
      </c>
      <c r="AI566" s="165">
        <v>0.57338736855091799</v>
      </c>
      <c r="AJ566" s="165">
        <v>0.59738453169299</v>
      </c>
      <c r="AK566" s="165">
        <v>0.55472843396336002</v>
      </c>
      <c r="AL566" s="165">
        <v>0.64630442824155299</v>
      </c>
      <c r="AM566" s="165">
        <v>0.35704877649177102</v>
      </c>
      <c r="AN566" s="165">
        <v>0.53390047656780804</v>
      </c>
      <c r="AO566" s="165">
        <v>0.84761948010812804</v>
      </c>
      <c r="AP566" s="165">
        <v>0.54722633420582401</v>
      </c>
      <c r="AQ566" s="165">
        <v>0.64409851998851197</v>
      </c>
      <c r="AR566" s="165">
        <v>0.69663152954356999</v>
      </c>
      <c r="AS566" s="165">
        <v>0.57620414253168994</v>
      </c>
      <c r="AT566" s="165">
        <v>0.49132829315515603</v>
      </c>
      <c r="AU566" s="165">
        <v>0.43492491900159502</v>
      </c>
      <c r="AV566" s="165">
        <v>0.55292308649291499</v>
      </c>
      <c r="AW566" s="165">
        <v>0.54633935466577699</v>
      </c>
      <c r="AX566" s="165">
        <v>0.31746466937257201</v>
      </c>
      <c r="AY566" s="165">
        <v>0.56630848576527004</v>
      </c>
      <c r="AZ566" s="165">
        <v>0.75892542520364303</v>
      </c>
      <c r="BA566" s="165">
        <v>0.62515618559181896</v>
      </c>
      <c r="BB566" s="165">
        <v>0.40426797272187198</v>
      </c>
      <c r="BC566" s="165">
        <v>0.479045875362481</v>
      </c>
      <c r="BD566" s="165">
        <v>0.67033789624222595</v>
      </c>
      <c r="BE566" s="165">
        <v>0.713057186344496</v>
      </c>
      <c r="BF566" s="165">
        <v>0.71487322813274001</v>
      </c>
      <c r="BG566" s="165">
        <v>0.74494258280589898</v>
      </c>
      <c r="BH566" s="165">
        <v>0.54491896866676504</v>
      </c>
      <c r="BI566" s="165">
        <v>0.45513427258059003</v>
      </c>
      <c r="BJ566" s="165">
        <v>0.36040822996594402</v>
      </c>
      <c r="BK566" s="165">
        <v>0.65540094557324802</v>
      </c>
      <c r="BL566" s="165">
        <v>0.63087370635589601</v>
      </c>
      <c r="BM566" s="165">
        <v>0.79532167192534198</v>
      </c>
      <c r="BN566" s="165">
        <v>0.37552851171450202</v>
      </c>
      <c r="BO566" s="165">
        <v>0.477446039653947</v>
      </c>
      <c r="BP566" s="165">
        <v>0.574276085188415</v>
      </c>
      <c r="BQ566" s="165">
        <v>0.38960237558684402</v>
      </c>
      <c r="BR566" s="165">
        <v>0.42313397300970101</v>
      </c>
      <c r="BS566" s="165">
        <v>0.60371304837630502</v>
      </c>
      <c r="BT566" s="165">
        <v>0.47094190999863</v>
      </c>
    </row>
    <row r="567" spans="1:72" hidden="1">
      <c r="A567" s="99" t="s">
        <v>283</v>
      </c>
      <c r="B567" s="99" t="s">
        <v>905</v>
      </c>
      <c r="C567" s="98" t="s">
        <v>959</v>
      </c>
      <c r="D567" s="100" t="s">
        <v>960</v>
      </c>
      <c r="E567" s="98" t="s">
        <v>266</v>
      </c>
      <c r="F567" s="98" t="s">
        <v>216</v>
      </c>
      <c r="G567" s="165">
        <v>7.0639563398825295E-2</v>
      </c>
      <c r="H567" s="165">
        <v>3.1654403800816397E-2</v>
      </c>
      <c r="I567" s="165">
        <v>0</v>
      </c>
      <c r="J567" s="165">
        <v>1.21143537716062E-2</v>
      </c>
      <c r="K567" s="165">
        <v>5.0543512862223597E-2</v>
      </c>
      <c r="L567" s="165">
        <v>4.8759357526138802E-2</v>
      </c>
      <c r="M567" s="165">
        <v>0.12743812548946201</v>
      </c>
      <c r="N567" s="165">
        <v>8.4787971882455598E-2</v>
      </c>
      <c r="O567" s="165">
        <v>0.325280938914911</v>
      </c>
      <c r="P567" s="165">
        <v>3.1273018811805303E-2</v>
      </c>
      <c r="Q567" s="165">
        <v>0.13091873672542001</v>
      </c>
      <c r="R567" s="165">
        <v>5.4048224057824099E-2</v>
      </c>
      <c r="S567" s="165">
        <v>0.11944580483634</v>
      </c>
      <c r="T567" s="165">
        <v>8.3199630216416701E-2</v>
      </c>
      <c r="U567" s="165">
        <v>5.3715327146951097E-2</v>
      </c>
      <c r="V567" s="165">
        <v>7.2004293121211302E-2</v>
      </c>
      <c r="W567" s="165">
        <v>1.9426543170384499E-2</v>
      </c>
      <c r="X567" s="165">
        <v>0.17561811721581899</v>
      </c>
      <c r="Y567" s="165">
        <v>9.9281569367160094E-2</v>
      </c>
      <c r="Z567" s="165">
        <v>9.5217216159313597E-2</v>
      </c>
      <c r="AA567" s="165">
        <v>6.5953660405959402E-2</v>
      </c>
      <c r="AB567" s="165">
        <v>0.118699504955657</v>
      </c>
      <c r="AC567" s="165">
        <v>0.20468875774780701</v>
      </c>
      <c r="AD567" s="165">
        <v>0.101193129384513</v>
      </c>
      <c r="AE567" s="165">
        <v>0.11410356251017</v>
      </c>
      <c r="AF567" s="165">
        <v>9.2497569938388605E-2</v>
      </c>
      <c r="AG567" s="165">
        <v>9.9894873612852098E-2</v>
      </c>
      <c r="AH567" s="165">
        <v>9.9432467749839298E-2</v>
      </c>
      <c r="AI567" s="165">
        <v>0.100595062282548</v>
      </c>
      <c r="AJ567" s="165">
        <v>9.9934799413255296E-2</v>
      </c>
      <c r="AK567" s="165">
        <v>0</v>
      </c>
      <c r="AL567" s="165">
        <v>0.21553637514528601</v>
      </c>
      <c r="AM567" s="165">
        <v>0</v>
      </c>
      <c r="AN567" s="165">
        <v>0.25389515213896702</v>
      </c>
      <c r="AO567" s="165">
        <v>1.05502318867678E-2</v>
      </c>
      <c r="AP567" s="165">
        <v>3.07776263516415E-2</v>
      </c>
      <c r="AQ567" s="165">
        <v>2.5304846608306099E-2</v>
      </c>
      <c r="AR567" s="165">
        <v>7.0252257348001695E-2</v>
      </c>
      <c r="AS567" s="165">
        <v>7.6315564828015403E-3</v>
      </c>
      <c r="AT567" s="165">
        <v>8.9945553823698593E-3</v>
      </c>
      <c r="AU567" s="165">
        <v>4.8343987659837398E-2</v>
      </c>
      <c r="AV567" s="165">
        <v>3.5169370605392998E-2</v>
      </c>
      <c r="AW567" s="165">
        <v>9.0227613121738701E-2</v>
      </c>
      <c r="AX567" s="165">
        <v>3.1958075704383401E-2</v>
      </c>
      <c r="AY567" s="165">
        <v>0.26128688572831898</v>
      </c>
      <c r="AZ567" s="165">
        <v>1.4678784830436499E-2</v>
      </c>
      <c r="BA567" s="165">
        <v>0.144905713040344</v>
      </c>
      <c r="BB567" s="165">
        <v>5.5432372529204297E-3</v>
      </c>
      <c r="BC567" s="165">
        <v>8.5584699286184604E-2</v>
      </c>
      <c r="BD567" s="165">
        <v>0.17021388415761801</v>
      </c>
      <c r="BE567" s="165">
        <v>3.62252663631938E-2</v>
      </c>
      <c r="BF567" s="165">
        <v>4.7058752661824597E-2</v>
      </c>
      <c r="BG567" s="165">
        <v>0.110079668836185</v>
      </c>
      <c r="BH567" s="165">
        <v>0.207924731363653</v>
      </c>
      <c r="BI567" s="165">
        <v>1.02291066922729E-2</v>
      </c>
      <c r="BJ567" s="165">
        <v>0.122679890668312</v>
      </c>
      <c r="BK567" s="165">
        <v>8.8598046612649903E-2</v>
      </c>
      <c r="BL567" s="165">
        <v>3.0930133321455399E-2</v>
      </c>
      <c r="BM567" s="165">
        <v>1.89489468724276E-2</v>
      </c>
      <c r="BN567" s="165">
        <v>5.13461352616328E-2</v>
      </c>
      <c r="BO567" s="165">
        <v>4.9700308383764102E-2</v>
      </c>
      <c r="BP567" s="165">
        <v>0.28363610923200699</v>
      </c>
      <c r="BQ567" s="165">
        <v>0</v>
      </c>
      <c r="BR567" s="165">
        <v>0.208927101800258</v>
      </c>
      <c r="BS567" s="165">
        <v>9.1247079880333204E-2</v>
      </c>
      <c r="BT567" s="165">
        <v>3.2222408967827798E-2</v>
      </c>
    </row>
    <row r="568" spans="1:72" hidden="1">
      <c r="A568" s="99" t="s">
        <v>283</v>
      </c>
      <c r="B568" s="99" t="s">
        <v>333</v>
      </c>
      <c r="C568" s="98" t="s">
        <v>961</v>
      </c>
      <c r="D568" s="100" t="s">
        <v>962</v>
      </c>
      <c r="E568" s="98" t="s">
        <v>266</v>
      </c>
      <c r="F568" s="98" t="s">
        <v>216</v>
      </c>
      <c r="G568" s="165">
        <v>0.12987104085087001</v>
      </c>
      <c r="H568" s="165">
        <v>0.112805245274875</v>
      </c>
      <c r="I568" s="165">
        <v>1.8817457813881701E-2</v>
      </c>
      <c r="J568" s="165">
        <v>0.25084156454177398</v>
      </c>
      <c r="K568" s="165">
        <v>0.160593040879497</v>
      </c>
      <c r="L568" s="165">
        <v>0.139354356000192</v>
      </c>
      <c r="M568" s="165">
        <v>0.25937630077992802</v>
      </c>
      <c r="N568" s="165">
        <v>0.24852208723718699</v>
      </c>
      <c r="O568" s="165">
        <v>0.33139267145043499</v>
      </c>
      <c r="P568" s="165">
        <v>0.16651333024246301</v>
      </c>
      <c r="Q568" s="165">
        <v>0.23063129155666101</v>
      </c>
      <c r="R568" s="165">
        <v>0.12242863520481501</v>
      </c>
      <c r="S568" s="165">
        <v>4.4407632413211003E-2</v>
      </c>
      <c r="T568" s="165">
        <v>0.27747392180335601</v>
      </c>
      <c r="U568" s="165">
        <v>0.124826078581905</v>
      </c>
      <c r="V568" s="165">
        <v>0.23761614666224001</v>
      </c>
      <c r="W568" s="165">
        <v>0.114289951272806</v>
      </c>
      <c r="X568" s="165">
        <v>0.390168251951509</v>
      </c>
      <c r="Y568" s="165">
        <v>0.111600545437398</v>
      </c>
      <c r="Z568" s="165">
        <v>0.21676311333093401</v>
      </c>
      <c r="AA568" s="165">
        <v>0.27348399252986599</v>
      </c>
      <c r="AB568" s="165">
        <v>0.32342018739880501</v>
      </c>
      <c r="AC568" s="165">
        <v>0.49228473596465699</v>
      </c>
      <c r="AD568" s="165">
        <v>0.31083756264300799</v>
      </c>
      <c r="AE568" s="165">
        <v>0.36993130637598198</v>
      </c>
      <c r="AF568" s="165">
        <v>0.25053681194406102</v>
      </c>
      <c r="AG568" s="165">
        <v>0.233302848438913</v>
      </c>
      <c r="AH568" s="165">
        <v>0.239049142785033</v>
      </c>
      <c r="AI568" s="165">
        <v>0.227285681012274</v>
      </c>
      <c r="AJ568" s="165">
        <v>0.15550196554371001</v>
      </c>
      <c r="AK568" s="165">
        <v>2.8764299287676199E-2</v>
      </c>
      <c r="AL568" s="165">
        <v>0.29314847960055901</v>
      </c>
      <c r="AM568" s="165">
        <v>9.2807625586208906E-2</v>
      </c>
      <c r="AN568" s="165">
        <v>0.35842889064521499</v>
      </c>
      <c r="AO568" s="165">
        <v>9.2545733718156706E-3</v>
      </c>
      <c r="AP568" s="165">
        <v>0.21499011108093999</v>
      </c>
      <c r="AQ568" s="165">
        <v>5.9940644711963698E-2</v>
      </c>
      <c r="AR568" s="165">
        <v>0.257987228170454</v>
      </c>
      <c r="AS568" s="165">
        <v>0.24681959510957299</v>
      </c>
      <c r="AT568" s="165">
        <v>2.2550421947368001E-2</v>
      </c>
      <c r="AU568" s="165">
        <v>5.5998391158183898E-2</v>
      </c>
      <c r="AV568" s="165">
        <v>0.114399972128732</v>
      </c>
      <c r="AW568" s="165">
        <v>0.33928953257170502</v>
      </c>
      <c r="AX568" s="165">
        <v>0.12480600104089</v>
      </c>
      <c r="AY568" s="165">
        <v>0.36964841604717602</v>
      </c>
      <c r="AZ568" s="165">
        <v>5.54475325741733E-2</v>
      </c>
      <c r="BA568" s="165">
        <v>0.255766341707585</v>
      </c>
      <c r="BB568" s="165">
        <v>9.5030123856693904E-2</v>
      </c>
      <c r="BC568" s="165">
        <v>0.29246929772032698</v>
      </c>
      <c r="BD568" s="165">
        <v>8.1037175267773306E-2</v>
      </c>
      <c r="BE568" s="165">
        <v>0.14104153077356699</v>
      </c>
      <c r="BF568" s="165">
        <v>0.13040476954851499</v>
      </c>
      <c r="BG568" s="165">
        <v>0.17086442123643</v>
      </c>
      <c r="BH568" s="165">
        <v>0.24835160053035199</v>
      </c>
      <c r="BI568" s="165">
        <v>0.16310172188428501</v>
      </c>
      <c r="BJ568" s="165">
        <v>0.31102002807455298</v>
      </c>
      <c r="BK568" s="165">
        <v>8.07422531896239E-2</v>
      </c>
      <c r="BL568" s="165">
        <v>0.242389213562381</v>
      </c>
      <c r="BM568" s="165">
        <v>4.69833078098785E-2</v>
      </c>
      <c r="BN568" s="165">
        <v>0.23270796609174699</v>
      </c>
      <c r="BO568" s="165">
        <v>0.117304507870304</v>
      </c>
      <c r="BP568" s="165">
        <v>0.47009223013021301</v>
      </c>
      <c r="BQ568" s="165">
        <v>0.12712369650831801</v>
      </c>
      <c r="BR568" s="165">
        <v>0.39148036735005298</v>
      </c>
      <c r="BS568" s="165">
        <v>0.233120640875593</v>
      </c>
      <c r="BT568" s="165">
        <v>4.0480195214608397E-2</v>
      </c>
    </row>
    <row r="569" spans="1:72" hidden="1">
      <c r="A569" s="99" t="s">
        <v>283</v>
      </c>
      <c r="B569" s="99" t="s">
        <v>333</v>
      </c>
      <c r="C569" s="98" t="s">
        <v>963</v>
      </c>
      <c r="D569" s="100" t="s">
        <v>964</v>
      </c>
      <c r="E569" s="98" t="s">
        <v>266</v>
      </c>
      <c r="F569" s="98" t="s">
        <v>216</v>
      </c>
      <c r="G569" s="165">
        <v>0.84806566664479799</v>
      </c>
      <c r="H569" s="165">
        <v>0.72512754154986103</v>
      </c>
      <c r="I569" s="165">
        <v>0.68947103113586405</v>
      </c>
      <c r="J569" s="165">
        <v>0.74915843545822602</v>
      </c>
      <c r="K569" s="165">
        <v>0.76296877652580597</v>
      </c>
      <c r="L569" s="165">
        <v>0.70961767752499905</v>
      </c>
      <c r="M569" s="165">
        <v>0.71663638853768097</v>
      </c>
      <c r="N569" s="165">
        <v>0.61610343062883799</v>
      </c>
      <c r="O569" s="165">
        <v>0.57756356324532898</v>
      </c>
      <c r="P569" s="165">
        <v>0.74452890811920902</v>
      </c>
      <c r="Q569" s="165">
        <v>0.69356796179217095</v>
      </c>
      <c r="R569" s="165">
        <v>0.83919186881696295</v>
      </c>
      <c r="S569" s="165">
        <v>0.81066437857283202</v>
      </c>
      <c r="T569" s="165">
        <v>0.63874633717010199</v>
      </c>
      <c r="U569" s="165">
        <v>0.77093302594658097</v>
      </c>
      <c r="V569" s="165">
        <v>0.57868626562635195</v>
      </c>
      <c r="W569" s="165">
        <v>0.86238215692491005</v>
      </c>
      <c r="X569" s="165">
        <v>0.48132037166352598</v>
      </c>
      <c r="Y569" s="165">
        <v>0.79858511439118696</v>
      </c>
      <c r="Z569" s="165">
        <v>0.76371086381491204</v>
      </c>
      <c r="AA569" s="165">
        <v>0.67832556297802504</v>
      </c>
      <c r="AB569" s="165">
        <v>0.58793541804140304</v>
      </c>
      <c r="AC569" s="165">
        <v>0.50771526403534295</v>
      </c>
      <c r="AD569" s="165">
        <v>0.63740010485065401</v>
      </c>
      <c r="AE569" s="165">
        <v>0.53065513850827195</v>
      </c>
      <c r="AF569" s="165">
        <v>0.71292682949620301</v>
      </c>
      <c r="AG569" s="165">
        <v>0.76033043799113498</v>
      </c>
      <c r="AH569" s="165">
        <v>0.76069058049969296</v>
      </c>
      <c r="AI569" s="165">
        <v>0.54842767750652199</v>
      </c>
      <c r="AJ569" s="165">
        <v>0.80522248919056005</v>
      </c>
      <c r="AK569" s="165">
        <v>0.84610917207182401</v>
      </c>
      <c r="AL569" s="165">
        <v>0.70232075449684195</v>
      </c>
      <c r="AM569" s="165">
        <v>0.88892257127477403</v>
      </c>
      <c r="AN569" s="165">
        <v>0.63947154720307298</v>
      </c>
      <c r="AO569" s="165">
        <v>0.79266096186144097</v>
      </c>
      <c r="AP569" s="165">
        <v>0.65577582697008197</v>
      </c>
      <c r="AQ569" s="165">
        <v>0.83877949997878198</v>
      </c>
      <c r="AR569" s="165">
        <v>0.741666958808474</v>
      </c>
      <c r="AS569" s="165">
        <v>0.748429430495125</v>
      </c>
      <c r="AT569" s="165">
        <v>0.79642212582282201</v>
      </c>
      <c r="AU569" s="165">
        <v>0.83435266941312003</v>
      </c>
      <c r="AV569" s="165">
        <v>0.80308351345020401</v>
      </c>
      <c r="AW569" s="165">
        <v>0.63499378896041703</v>
      </c>
      <c r="AX569" s="165">
        <v>0.77405230573787398</v>
      </c>
      <c r="AY569" s="165">
        <v>0.63035158395282398</v>
      </c>
      <c r="AZ569" s="165">
        <v>0.90088095382601596</v>
      </c>
      <c r="BA569" s="165">
        <v>0.71486318583220299</v>
      </c>
      <c r="BB569" s="165">
        <v>0.75219729765823196</v>
      </c>
      <c r="BC569" s="165">
        <v>0.63341033067597696</v>
      </c>
      <c r="BD569" s="165">
        <v>0.91382787892119799</v>
      </c>
      <c r="BE569" s="165">
        <v>0.81056751467164101</v>
      </c>
      <c r="BF569" s="165">
        <v>0.74733145699553605</v>
      </c>
      <c r="BG569" s="165">
        <v>0.81947687622391197</v>
      </c>
      <c r="BH569" s="165">
        <v>0.73298689385849203</v>
      </c>
      <c r="BI569" s="165">
        <v>0.68944418752355596</v>
      </c>
      <c r="BJ569" s="165">
        <v>0.58574539788159896</v>
      </c>
      <c r="BK569" s="165">
        <v>0.83059440680311902</v>
      </c>
      <c r="BL569" s="165">
        <v>0.67654982069174296</v>
      </c>
      <c r="BM569" s="165">
        <v>0.87863392437819798</v>
      </c>
      <c r="BN569" s="165">
        <v>0.51758157616604805</v>
      </c>
      <c r="BO569" s="165">
        <v>0.79334283220554003</v>
      </c>
      <c r="BP569" s="165">
        <v>0.52316011530056605</v>
      </c>
      <c r="BQ569" s="165">
        <v>0.83892681146135595</v>
      </c>
      <c r="BR569" s="165">
        <v>0.53339820388814196</v>
      </c>
      <c r="BS569" s="165">
        <v>0.76286097757753302</v>
      </c>
      <c r="BT569" s="165">
        <v>0.64562008213483002</v>
      </c>
    </row>
    <row r="570" spans="1:72" hidden="1">
      <c r="A570" s="99" t="s">
        <v>283</v>
      </c>
      <c r="B570" s="99" t="s">
        <v>333</v>
      </c>
      <c r="C570" s="98" t="s">
        <v>965</v>
      </c>
      <c r="D570" s="100" t="s">
        <v>966</v>
      </c>
      <c r="E570" s="98" t="s">
        <v>266</v>
      </c>
      <c r="F570" s="98" t="s">
        <v>216</v>
      </c>
      <c r="G570" s="165">
        <v>2.2063292504331599E-2</v>
      </c>
      <c r="H570" s="165">
        <v>0.16206721317526299</v>
      </c>
      <c r="I570" s="165">
        <v>0.291711511050254</v>
      </c>
      <c r="J570" s="165">
        <v>0</v>
      </c>
      <c r="K570" s="165">
        <v>7.6438182594696993E-2</v>
      </c>
      <c r="L570" s="165">
        <v>0.15102796647480901</v>
      </c>
      <c r="M570" s="165">
        <v>2.3987310682391301E-2</v>
      </c>
      <c r="N570" s="165">
        <v>0.13537448213397499</v>
      </c>
      <c r="O570" s="165">
        <v>9.1043765304235802E-2</v>
      </c>
      <c r="P570" s="165">
        <v>8.8957761638328303E-2</v>
      </c>
      <c r="Q570" s="165">
        <v>7.5800746651168704E-2</v>
      </c>
      <c r="R570" s="165">
        <v>3.83794959782226E-2</v>
      </c>
      <c r="S570" s="165">
        <v>0.14492798901395601</v>
      </c>
      <c r="T570" s="165">
        <v>8.3779741026541996E-2</v>
      </c>
      <c r="U570" s="165">
        <v>0.10424089547151399</v>
      </c>
      <c r="V570" s="165">
        <v>0.18369758771140801</v>
      </c>
      <c r="W570" s="165">
        <v>2.3327891802284399E-2</v>
      </c>
      <c r="X570" s="165">
        <v>0.12851137638496499</v>
      </c>
      <c r="Y570" s="165">
        <v>8.9814340171415805E-2</v>
      </c>
      <c r="Z570" s="165">
        <v>1.9526022854154799E-2</v>
      </c>
      <c r="AA570" s="165">
        <v>4.8190444492108998E-2</v>
      </c>
      <c r="AB570" s="165">
        <v>8.8644394559792006E-2</v>
      </c>
      <c r="AC570" s="165">
        <v>0</v>
      </c>
      <c r="AD570" s="165">
        <v>5.17623325063373E-2</v>
      </c>
      <c r="AE570" s="165">
        <v>9.9413555115746094E-2</v>
      </c>
      <c r="AF570" s="165">
        <v>3.6536358559735603E-2</v>
      </c>
      <c r="AG570" s="165">
        <v>6.36671356995168E-3</v>
      </c>
      <c r="AH570" s="165">
        <v>2.6027671527334E-4</v>
      </c>
      <c r="AI570" s="165">
        <v>0.224286641481205</v>
      </c>
      <c r="AJ570" s="165">
        <v>3.9275545265730002E-2</v>
      </c>
      <c r="AK570" s="165">
        <v>0.1251265286405</v>
      </c>
      <c r="AL570" s="165">
        <v>4.5307659025993104E-3</v>
      </c>
      <c r="AM570" s="165">
        <v>1.82698031390169E-2</v>
      </c>
      <c r="AN570" s="165">
        <v>2.09956215171229E-3</v>
      </c>
      <c r="AO570" s="165">
        <v>0.19808446476674399</v>
      </c>
      <c r="AP570" s="165">
        <v>0.12923406194897699</v>
      </c>
      <c r="AQ570" s="165">
        <v>0.101279855309255</v>
      </c>
      <c r="AR570" s="165">
        <v>3.4581302107273502E-4</v>
      </c>
      <c r="AS570" s="165">
        <v>4.7509743953017096E-3</v>
      </c>
      <c r="AT570" s="165">
        <v>0.18102745222981001</v>
      </c>
      <c r="AU570" s="165">
        <v>0.109648939428696</v>
      </c>
      <c r="AV570" s="165">
        <v>8.2516514421064599E-2</v>
      </c>
      <c r="AW570" s="165">
        <v>2.5716678467878298E-2</v>
      </c>
      <c r="AX570" s="165">
        <v>0.10114169322123701</v>
      </c>
      <c r="AY570" s="165">
        <v>0</v>
      </c>
      <c r="AZ570" s="165">
        <v>4.3671513599810502E-2</v>
      </c>
      <c r="BA570" s="165">
        <v>2.93704724602122E-2</v>
      </c>
      <c r="BB570" s="165">
        <v>0.152772578485074</v>
      </c>
      <c r="BC570" s="165">
        <v>7.4120371603695903E-2</v>
      </c>
      <c r="BD570" s="165">
        <v>5.1349458110284303E-3</v>
      </c>
      <c r="BE570" s="165">
        <v>4.8390954554791102E-2</v>
      </c>
      <c r="BF570" s="165">
        <v>0.12226377345594901</v>
      </c>
      <c r="BG570" s="165">
        <v>9.6587025396574194E-3</v>
      </c>
      <c r="BH570" s="165">
        <v>1.86615056111556E-2</v>
      </c>
      <c r="BI570" s="165">
        <v>0.147454090592159</v>
      </c>
      <c r="BJ570" s="165">
        <v>0.103234574043848</v>
      </c>
      <c r="BK570" s="165">
        <v>8.8663340007257493E-2</v>
      </c>
      <c r="BL570" s="165">
        <v>8.1060965745876096E-2</v>
      </c>
      <c r="BM570" s="165">
        <v>7.43827678119236E-2</v>
      </c>
      <c r="BN570" s="165">
        <v>0.24971045774220499</v>
      </c>
      <c r="BO570" s="165">
        <v>8.9352659924156003E-2</v>
      </c>
      <c r="BP570" s="165">
        <v>6.7476545692205002E-3</v>
      </c>
      <c r="BQ570" s="165">
        <v>3.3949492030327003E-2</v>
      </c>
      <c r="BR570" s="165">
        <v>7.5121428761805595E-2</v>
      </c>
      <c r="BS570" s="165">
        <v>4.0183815468742799E-3</v>
      </c>
      <c r="BT570" s="165">
        <v>0.31389972265056099</v>
      </c>
    </row>
    <row r="571" spans="1:72" hidden="1">
      <c r="A571" s="99" t="s">
        <v>405</v>
      </c>
      <c r="B571" s="99" t="s">
        <v>406</v>
      </c>
      <c r="C571" s="98" t="s">
        <v>967</v>
      </c>
      <c r="D571" s="100" t="s">
        <v>968</v>
      </c>
      <c r="E571" s="98" t="s">
        <v>969</v>
      </c>
      <c r="F571" s="98" t="s">
        <v>216</v>
      </c>
      <c r="G571" s="161">
        <v>0.71124358030518997</v>
      </c>
      <c r="H571" s="161">
        <v>0.863589223288172</v>
      </c>
      <c r="I571" s="161">
        <v>0.88237849430481297</v>
      </c>
      <c r="J571" s="161">
        <v>0.63456103760279703</v>
      </c>
      <c r="K571" s="161">
        <v>0.686074903448189</v>
      </c>
      <c r="L571" s="161">
        <v>0.34791307759907902</v>
      </c>
      <c r="M571" s="161">
        <v>0.92392999494574901</v>
      </c>
      <c r="N571" s="161">
        <v>0.90438951731552697</v>
      </c>
      <c r="O571" s="161">
        <v>0.91866541984794403</v>
      </c>
      <c r="P571" s="161">
        <v>0.57307602860214402</v>
      </c>
      <c r="Q571" s="161">
        <v>0.91773662133871403</v>
      </c>
      <c r="R571" s="161">
        <v>0.66559019527230101</v>
      </c>
      <c r="S571" s="161">
        <v>0.65949492685355204</v>
      </c>
      <c r="T571" s="161">
        <v>0.89156968927867197</v>
      </c>
      <c r="U571" s="161">
        <v>0.83776099846736396</v>
      </c>
      <c r="V571" s="161">
        <v>0.65648135747453595</v>
      </c>
      <c r="W571" s="161">
        <v>0.493383190478968</v>
      </c>
      <c r="X571" s="161">
        <v>0.85995641647362098</v>
      </c>
      <c r="Y571" s="161">
        <v>0.72465309192823801</v>
      </c>
      <c r="Z571" s="161">
        <v>0.811347703657054</v>
      </c>
      <c r="AA571" s="161">
        <v>0.93678017146660597</v>
      </c>
      <c r="AB571" s="161">
        <v>0.835224969173744</v>
      </c>
      <c r="AC571" s="161">
        <v>0.85988962542685099</v>
      </c>
      <c r="AD571" s="161">
        <v>0.71942325832450704</v>
      </c>
      <c r="AE571" s="161">
        <v>0.98004858528495697</v>
      </c>
      <c r="AF571" s="161">
        <v>0.59772863907046803</v>
      </c>
      <c r="AG571" s="161">
        <v>0.93661653833244995</v>
      </c>
      <c r="AH571" s="161">
        <v>0.63631404907290001</v>
      </c>
      <c r="AI571" s="161">
        <v>0.45523067708854698</v>
      </c>
      <c r="AJ571" s="161">
        <v>0.58901759025070699</v>
      </c>
      <c r="AK571" s="161">
        <v>0.97835554467794394</v>
      </c>
      <c r="AL571" s="161">
        <v>0.84569812556492296</v>
      </c>
      <c r="AM571" s="161">
        <v>0.83449243213937196</v>
      </c>
      <c r="AN571" s="161">
        <v>0.73725178896650201</v>
      </c>
      <c r="AO571" s="161">
        <v>0.74878844135977396</v>
      </c>
      <c r="AP571" s="161">
        <v>0.55964245924241296</v>
      </c>
      <c r="AQ571" s="161">
        <v>0.94945713138827204</v>
      </c>
      <c r="AR571" s="161">
        <v>0.62580064502455601</v>
      </c>
      <c r="AS571" s="161">
        <v>9.9503655755485795E-2</v>
      </c>
      <c r="AT571" s="161">
        <v>0.47314581958211399</v>
      </c>
      <c r="AU571" s="161">
        <v>0.72988915609655003</v>
      </c>
      <c r="AV571" s="161">
        <v>0.800137815794152</v>
      </c>
      <c r="AW571" s="161">
        <v>0.77013747289313705</v>
      </c>
      <c r="AX571" s="161">
        <v>0.82348622680219397</v>
      </c>
      <c r="AY571" s="161">
        <v>0.83946546759940399</v>
      </c>
      <c r="AZ571" s="161">
        <v>0.79218799320565503</v>
      </c>
      <c r="BA571" s="161">
        <v>0.91616992715763201</v>
      </c>
      <c r="BB571" s="161">
        <v>0.65984360550563803</v>
      </c>
      <c r="BC571" s="161">
        <v>0.70914471939080004</v>
      </c>
      <c r="BD571" s="161">
        <v>0.79961120497758997</v>
      </c>
      <c r="BE571" s="161">
        <v>0.81071972168025297</v>
      </c>
      <c r="BF571" s="161">
        <v>0.69691457047393801</v>
      </c>
      <c r="BG571" s="161">
        <v>0.70910707381689098</v>
      </c>
      <c r="BH571" s="161">
        <v>0.71378319236316001</v>
      </c>
      <c r="BI571" s="161">
        <v>0.63892532215020004</v>
      </c>
      <c r="BJ571" s="161">
        <v>0.89703774892738497</v>
      </c>
      <c r="BK571" s="161">
        <v>0.48866862932765398</v>
      </c>
      <c r="BL571" s="161">
        <v>0.70488116536847301</v>
      </c>
      <c r="BM571" s="161">
        <v>0.91065288498893204</v>
      </c>
      <c r="BN571" s="161">
        <v>0.76223839520263204</v>
      </c>
      <c r="BO571" s="161">
        <v>0.30642821111881502</v>
      </c>
      <c r="BP571" s="161">
        <v>0.80294769581603298</v>
      </c>
      <c r="BQ571" s="161">
        <v>0.87944594464988601</v>
      </c>
      <c r="BR571" s="161">
        <v>0.91753488345056</v>
      </c>
      <c r="BS571" s="161">
        <v>0.68468373134701299</v>
      </c>
      <c r="BT571" s="161">
        <v>0.59645587944987399</v>
      </c>
    </row>
    <row r="572" spans="1:72" hidden="1">
      <c r="A572" s="99" t="s">
        <v>405</v>
      </c>
      <c r="B572" s="99" t="s">
        <v>406</v>
      </c>
      <c r="C572" s="98" t="s">
        <v>967</v>
      </c>
      <c r="D572" s="100" t="s">
        <v>968</v>
      </c>
      <c r="E572" s="98" t="s">
        <v>970</v>
      </c>
      <c r="F572" s="98" t="s">
        <v>216</v>
      </c>
      <c r="G572" s="161" t="s">
        <v>216</v>
      </c>
      <c r="H572" s="161">
        <v>8.0465817610982898E-2</v>
      </c>
      <c r="I572" s="161">
        <v>2.0586784391177601E-2</v>
      </c>
      <c r="J572" s="161">
        <v>2.6048624842044E-2</v>
      </c>
      <c r="K572" s="161">
        <v>8.7981752044557396E-2</v>
      </c>
      <c r="L572" s="161">
        <v>0.58112476659809498</v>
      </c>
      <c r="M572" s="161">
        <v>5.0040491182134099E-2</v>
      </c>
      <c r="N572" s="161" t="s">
        <v>216</v>
      </c>
      <c r="O572" s="161">
        <v>3.11691235782613E-2</v>
      </c>
      <c r="P572" s="161">
        <v>0.40791025369339301</v>
      </c>
      <c r="Q572" s="161">
        <v>8.2263378661285802E-2</v>
      </c>
      <c r="R572" s="161">
        <v>2.32101652402305E-2</v>
      </c>
      <c r="S572" s="161">
        <v>0.23787942830801201</v>
      </c>
      <c r="T572" s="161">
        <v>1.16782006913859E-2</v>
      </c>
      <c r="U572" s="161">
        <v>5.56697352185987E-2</v>
      </c>
      <c r="V572" s="161">
        <v>0.31347046761599201</v>
      </c>
      <c r="W572" s="161">
        <v>0.478471914475807</v>
      </c>
      <c r="X572" s="161">
        <v>6.61598132328622E-2</v>
      </c>
      <c r="Y572" s="161">
        <v>4.2048537972406402E-2</v>
      </c>
      <c r="Z572" s="161">
        <v>8.9960354389108793E-2</v>
      </c>
      <c r="AA572" s="161" t="s">
        <v>216</v>
      </c>
      <c r="AB572" s="161">
        <v>1.2124316936662501E-2</v>
      </c>
      <c r="AC572" s="161">
        <v>6.0553977705294797E-2</v>
      </c>
      <c r="AD572" s="161">
        <v>8.49321893923774E-2</v>
      </c>
      <c r="AE572" s="161">
        <v>1.3337365749567599E-2</v>
      </c>
      <c r="AF572" s="161">
        <v>0.18904236045800399</v>
      </c>
      <c r="AG572" s="161">
        <v>2.2852781748590699E-2</v>
      </c>
      <c r="AH572" s="161">
        <v>0.16142421030543699</v>
      </c>
      <c r="AI572" s="161">
        <v>0.32375989495461599</v>
      </c>
      <c r="AJ572" s="161">
        <v>0.39778949462084101</v>
      </c>
      <c r="AK572" s="161">
        <v>4.3325349126931596E-3</v>
      </c>
      <c r="AL572" s="161">
        <v>8.1359901320657804E-2</v>
      </c>
      <c r="AM572" s="161">
        <v>4.5928588993616903E-2</v>
      </c>
      <c r="AN572" s="161">
        <v>1.8113075315493801E-2</v>
      </c>
      <c r="AO572" s="161">
        <v>7.0666447398962298E-3</v>
      </c>
      <c r="AP572" s="161">
        <v>0.44035754075758698</v>
      </c>
      <c r="AQ572" s="161" t="s">
        <v>216</v>
      </c>
      <c r="AR572" s="161">
        <v>0.30956893285702602</v>
      </c>
      <c r="AS572" s="161">
        <v>0.89582036347500904</v>
      </c>
      <c r="AT572" s="161">
        <v>0.43126096366176803</v>
      </c>
      <c r="AU572" s="161">
        <v>0.11524359731631501</v>
      </c>
      <c r="AV572" s="161">
        <v>1.26925312186063E-2</v>
      </c>
      <c r="AW572" s="161">
        <v>0.12865433408108301</v>
      </c>
      <c r="AX572" s="161">
        <v>3.8330864228756402E-2</v>
      </c>
      <c r="AY572" s="161" t="s">
        <v>216</v>
      </c>
      <c r="AZ572" s="161">
        <v>2.3078988695536699E-2</v>
      </c>
      <c r="BA572" s="161">
        <v>1.52436238766493E-2</v>
      </c>
      <c r="BB572" s="161">
        <v>0.23228403771837899</v>
      </c>
      <c r="BC572" s="161">
        <v>0.13937190363781801</v>
      </c>
      <c r="BD572" s="161">
        <v>6.3018386781819105E-2</v>
      </c>
      <c r="BE572" s="161">
        <v>5.80832789756483E-2</v>
      </c>
      <c r="BF572" s="161" t="s">
        <v>216</v>
      </c>
      <c r="BG572" s="161">
        <v>0.28936872821926701</v>
      </c>
      <c r="BH572" s="161">
        <v>0.19026676133692899</v>
      </c>
      <c r="BI572" s="161">
        <v>0.108937317494403</v>
      </c>
      <c r="BJ572" s="161" t="s">
        <v>216</v>
      </c>
      <c r="BK572" s="161">
        <v>0.424874717139476</v>
      </c>
      <c r="BL572" s="161">
        <v>0.213101493122416</v>
      </c>
      <c r="BM572" s="161">
        <v>6.2455786469829598E-2</v>
      </c>
      <c r="BN572" s="161">
        <v>0.21479336508452199</v>
      </c>
      <c r="BO572" s="161">
        <v>0.50295640912286899</v>
      </c>
      <c r="BP572" s="161">
        <v>9.4891452224787801E-2</v>
      </c>
      <c r="BQ572" s="161" t="s">
        <v>216</v>
      </c>
      <c r="BR572" s="161">
        <v>2.60794224061709E-2</v>
      </c>
      <c r="BS572" s="161">
        <v>0.20087647770515099</v>
      </c>
      <c r="BT572" s="161">
        <v>0.20009783719532001</v>
      </c>
    </row>
    <row r="573" spans="1:72" hidden="1">
      <c r="A573" s="99" t="s">
        <v>405</v>
      </c>
      <c r="B573" s="99" t="s">
        <v>406</v>
      </c>
      <c r="C573" s="98" t="s">
        <v>967</v>
      </c>
      <c r="D573" s="100" t="s">
        <v>968</v>
      </c>
      <c r="E573" s="98" t="s">
        <v>971</v>
      </c>
      <c r="F573" s="98" t="s">
        <v>216</v>
      </c>
      <c r="G573" s="161">
        <v>0.28875641969480997</v>
      </c>
      <c r="H573" s="161">
        <v>5.5944959100844703E-2</v>
      </c>
      <c r="I573" s="161">
        <v>9.7034721304009294E-2</v>
      </c>
      <c r="J573" s="161">
        <v>0.33939033755515902</v>
      </c>
      <c r="K573" s="161">
        <v>0.22594334450725401</v>
      </c>
      <c r="L573" s="161">
        <v>7.0962155802826304E-2</v>
      </c>
      <c r="M573" s="161">
        <v>2.6029513872116501E-2</v>
      </c>
      <c r="N573" s="161">
        <v>9.5610482684472697E-2</v>
      </c>
      <c r="O573" s="161">
        <v>5.01654565737948E-2</v>
      </c>
      <c r="P573" s="161">
        <v>1.9013717704463501E-2</v>
      </c>
      <c r="Q573" s="161" t="s">
        <v>216</v>
      </c>
      <c r="R573" s="161">
        <v>0.31119963948746898</v>
      </c>
      <c r="S573" s="161">
        <v>0.102625644838435</v>
      </c>
      <c r="T573" s="161">
        <v>9.6752110029941801E-2</v>
      </c>
      <c r="U573" s="161">
        <v>0.106569266314038</v>
      </c>
      <c r="V573" s="161">
        <v>3.0048174909471499E-2</v>
      </c>
      <c r="W573" s="161">
        <v>2.81448950452249E-2</v>
      </c>
      <c r="X573" s="161">
        <v>7.3883770293516601E-2</v>
      </c>
      <c r="Y573" s="161">
        <v>0.233298370099356</v>
      </c>
      <c r="Z573" s="161">
        <v>9.8691941953836904E-2</v>
      </c>
      <c r="AA573" s="161">
        <v>6.3219828533393696E-2</v>
      </c>
      <c r="AB573" s="161">
        <v>0.152650713889594</v>
      </c>
      <c r="AC573" s="161">
        <v>7.9556396867854401E-2</v>
      </c>
      <c r="AD573" s="161">
        <v>0.195644552283116</v>
      </c>
      <c r="AE573" s="161">
        <v>6.6140489654751304E-3</v>
      </c>
      <c r="AF573" s="161">
        <v>0.21322900047152801</v>
      </c>
      <c r="AG573" s="161">
        <v>4.0530679918959797E-2</v>
      </c>
      <c r="AH573" s="161">
        <v>0.20226174062166299</v>
      </c>
      <c r="AI573" s="161">
        <v>0.22100942795683701</v>
      </c>
      <c r="AJ573" s="161">
        <v>1.3192915128451501E-2</v>
      </c>
      <c r="AK573" s="161">
        <v>1.73119204093631E-2</v>
      </c>
      <c r="AL573" s="161">
        <v>7.2941973114419606E-2</v>
      </c>
      <c r="AM573" s="161">
        <v>0.11957897886701201</v>
      </c>
      <c r="AN573" s="161">
        <v>0.24463513571800399</v>
      </c>
      <c r="AO573" s="161">
        <v>0.244144913900329</v>
      </c>
      <c r="AP573" s="161" t="s">
        <v>216</v>
      </c>
      <c r="AQ573" s="161">
        <v>5.0542868611727902E-2</v>
      </c>
      <c r="AR573" s="161">
        <v>6.4630422118418102E-2</v>
      </c>
      <c r="AS573" s="161">
        <v>4.6759807695047001E-3</v>
      </c>
      <c r="AT573" s="161">
        <v>9.55932167561174E-2</v>
      </c>
      <c r="AU573" s="161">
        <v>0.15486724658713499</v>
      </c>
      <c r="AV573" s="161">
        <v>0.187169652987242</v>
      </c>
      <c r="AW573" s="161">
        <v>0.10120819302578</v>
      </c>
      <c r="AX573" s="161">
        <v>0.13818290896905</v>
      </c>
      <c r="AY573" s="161">
        <v>0.16053453240059601</v>
      </c>
      <c r="AZ573" s="161">
        <v>0.18473301809880799</v>
      </c>
      <c r="BA573" s="161">
        <v>6.8586448965719096E-2</v>
      </c>
      <c r="BB573" s="161">
        <v>0.107872356775983</v>
      </c>
      <c r="BC573" s="161">
        <v>0.15148337697138201</v>
      </c>
      <c r="BD573" s="161">
        <v>0.13737040824059099</v>
      </c>
      <c r="BE573" s="161">
        <v>0.13119699934409901</v>
      </c>
      <c r="BF573" s="161">
        <v>0.30308542952606199</v>
      </c>
      <c r="BG573" s="161">
        <v>1.5241979638422999E-3</v>
      </c>
      <c r="BH573" s="161">
        <v>9.5950046299911093E-2</v>
      </c>
      <c r="BI573" s="161">
        <v>0.25213736035539702</v>
      </c>
      <c r="BJ573" s="161">
        <v>0.102962251072615</v>
      </c>
      <c r="BK573" s="161">
        <v>8.6456653532870797E-2</v>
      </c>
      <c r="BL573" s="161">
        <v>8.2017341509111705E-2</v>
      </c>
      <c r="BM573" s="161">
        <v>2.68913285412378E-2</v>
      </c>
      <c r="BN573" s="161">
        <v>2.2968239712846401E-2</v>
      </c>
      <c r="BO573" s="161">
        <v>0.190615379758315</v>
      </c>
      <c r="BP573" s="161">
        <v>0.102160851959179</v>
      </c>
      <c r="BQ573" s="161">
        <v>0.120554055350114</v>
      </c>
      <c r="BR573" s="161">
        <v>5.6385694143268598E-2</v>
      </c>
      <c r="BS573" s="161">
        <v>0.114439790947836</v>
      </c>
      <c r="BT573" s="161">
        <v>0.20344628335480699</v>
      </c>
    </row>
    <row r="574" spans="1:72" hidden="1">
      <c r="A574" s="99" t="s">
        <v>405</v>
      </c>
      <c r="B574" s="99" t="s">
        <v>406</v>
      </c>
      <c r="C574" s="98" t="s">
        <v>972</v>
      </c>
      <c r="D574" s="100" t="s">
        <v>973</v>
      </c>
      <c r="E574" s="98" t="s">
        <v>969</v>
      </c>
      <c r="F574" s="98" t="s">
        <v>969</v>
      </c>
      <c r="G574" s="161">
        <v>0.88292388579029202</v>
      </c>
      <c r="H574" s="161">
        <v>0.89348336323391098</v>
      </c>
      <c r="I574" s="161">
        <v>0.97212970620452199</v>
      </c>
      <c r="J574" s="161">
        <v>0.98154665819103804</v>
      </c>
      <c r="K574" s="161">
        <v>0.78900944847666998</v>
      </c>
      <c r="L574" s="161">
        <v>0.309981586575865</v>
      </c>
      <c r="M574" s="161">
        <v>0.89292098631309202</v>
      </c>
      <c r="N574" s="161">
        <v>0.99398361494801502</v>
      </c>
      <c r="O574" s="161">
        <v>0.93156133635155403</v>
      </c>
      <c r="P574" s="161">
        <v>0.445635152974932</v>
      </c>
      <c r="Q574" s="161">
        <v>0.65531218992447304</v>
      </c>
      <c r="R574" s="161">
        <v>0.90414136923064603</v>
      </c>
      <c r="S574" s="161">
        <v>0.75697468179624905</v>
      </c>
      <c r="T574" s="161">
        <v>0.98832179930861397</v>
      </c>
      <c r="U574" s="161">
        <v>0.95972614710543003</v>
      </c>
      <c r="V574" s="161">
        <v>0.54830924745310206</v>
      </c>
      <c r="W574" s="161">
        <v>0.45350202149912899</v>
      </c>
      <c r="X574" s="161">
        <v>0.85525433532578499</v>
      </c>
      <c r="Y574" s="161">
        <v>0.85736330057635701</v>
      </c>
      <c r="Z574" s="161">
        <v>0.87974049276833599</v>
      </c>
      <c r="AA574" s="161">
        <v>0.99314730213758895</v>
      </c>
      <c r="AB574" s="161">
        <v>0.987572712850733</v>
      </c>
      <c r="AC574" s="161">
        <v>0.93699231314254094</v>
      </c>
      <c r="AD574" s="161">
        <v>0.80526319986919304</v>
      </c>
      <c r="AE574" s="161">
        <v>0.96426294236099896</v>
      </c>
      <c r="AF574" s="161">
        <v>0.57502373199675705</v>
      </c>
      <c r="AG574" s="161">
        <v>0.93627976387485401</v>
      </c>
      <c r="AH574" s="161">
        <v>0.81227574461415297</v>
      </c>
      <c r="AI574" s="161">
        <v>0.63600208013236503</v>
      </c>
      <c r="AJ574" s="161">
        <v>0.37179643887994301</v>
      </c>
      <c r="AK574" s="161">
        <v>0.99414143236469399</v>
      </c>
      <c r="AL574" s="161">
        <v>0.91375239219715199</v>
      </c>
      <c r="AM574" s="161">
        <v>0.940601444523956</v>
      </c>
      <c r="AN574" s="161">
        <v>0.912910398662786</v>
      </c>
      <c r="AO574" s="161">
        <v>0.93050633486015499</v>
      </c>
      <c r="AP574" s="161">
        <v>0.43997837212513102</v>
      </c>
      <c r="AQ574" s="161">
        <v>0.98721967889672102</v>
      </c>
      <c r="AR574" s="161">
        <v>0.61112757036454701</v>
      </c>
      <c r="AS574" s="161">
        <v>0.17425276749955901</v>
      </c>
      <c r="AT574" s="161">
        <v>0.47985507563223601</v>
      </c>
      <c r="AU574" s="161">
        <v>0.73609339222302395</v>
      </c>
      <c r="AV574" s="161">
        <v>0.91913515411327995</v>
      </c>
      <c r="AW574" s="161">
        <v>0.70434927721637197</v>
      </c>
      <c r="AX574" s="161">
        <v>0.92928263339448702</v>
      </c>
      <c r="AY574" s="161">
        <v>0.91139694496649204</v>
      </c>
      <c r="AZ574" s="161">
        <v>0.93186241850777496</v>
      </c>
      <c r="BA574" s="161">
        <v>0.98020961265647599</v>
      </c>
      <c r="BB574" s="161">
        <v>0.55425373471074602</v>
      </c>
      <c r="BC574" s="161">
        <v>0.77668025894771997</v>
      </c>
      <c r="BD574" s="161">
        <v>0.91181658066333005</v>
      </c>
      <c r="BE574" s="161">
        <v>0.90691998260285001</v>
      </c>
      <c r="BF574" s="161">
        <v>0.85894073069503096</v>
      </c>
      <c r="BG574" s="161">
        <v>0.62771971107815805</v>
      </c>
      <c r="BH574" s="161">
        <v>0.79514870391638304</v>
      </c>
      <c r="BI574" s="161">
        <v>0.87795210403552404</v>
      </c>
      <c r="BJ574" s="161">
        <v>1</v>
      </c>
      <c r="BK574" s="161">
        <v>0.45554992969103802</v>
      </c>
      <c r="BL574" s="161">
        <v>0.67306461986046695</v>
      </c>
      <c r="BM574" s="161">
        <v>0.91256123914036302</v>
      </c>
      <c r="BN574" s="161">
        <v>0.60884780766751001</v>
      </c>
      <c r="BO574" s="161">
        <v>0.28046637806633301</v>
      </c>
      <c r="BP574" s="161">
        <v>0.83429791834262701</v>
      </c>
      <c r="BQ574" s="161">
        <v>0.956458479214914</v>
      </c>
      <c r="BR574" s="161">
        <v>0.78446164698741605</v>
      </c>
      <c r="BS574" s="161">
        <v>0.77765643510062199</v>
      </c>
      <c r="BT574" s="161">
        <v>0.61514415066742401</v>
      </c>
    </row>
    <row r="575" spans="1:72" hidden="1">
      <c r="A575" s="99" t="s">
        <v>405</v>
      </c>
      <c r="B575" s="99" t="s">
        <v>406</v>
      </c>
      <c r="C575" s="98" t="s">
        <v>972</v>
      </c>
      <c r="D575" s="100" t="s">
        <v>973</v>
      </c>
      <c r="E575" s="98" t="s">
        <v>970</v>
      </c>
      <c r="F575" s="98" t="s">
        <v>970</v>
      </c>
      <c r="G575" s="161">
        <v>8.0397114888436094E-3</v>
      </c>
      <c r="H575" s="161">
        <v>0.106516636766089</v>
      </c>
      <c r="I575" s="161">
        <v>2.0262225700932501E-2</v>
      </c>
      <c r="J575" s="161">
        <v>1.3361214029736499E-2</v>
      </c>
      <c r="K575" s="161">
        <v>0.21099055152332999</v>
      </c>
      <c r="L575" s="161">
        <v>0.69001841342413495</v>
      </c>
      <c r="M575" s="161">
        <v>0.107079013686908</v>
      </c>
      <c r="N575" s="161">
        <v>6.0163850519852902E-3</v>
      </c>
      <c r="O575" s="161">
        <v>6.8438663648445502E-2</v>
      </c>
      <c r="P575" s="161">
        <v>0.55436484702506805</v>
      </c>
      <c r="Q575" s="161">
        <v>0.34388824251137701</v>
      </c>
      <c r="R575" s="161">
        <v>2.6505158064938601E-2</v>
      </c>
      <c r="S575" s="161">
        <v>0.24302531820375001</v>
      </c>
      <c r="T575" s="161">
        <v>1.16782006913859E-2</v>
      </c>
      <c r="U575" s="161">
        <v>4.0273852894569702E-2</v>
      </c>
      <c r="V575" s="161">
        <v>0.42896831070343999</v>
      </c>
      <c r="W575" s="161">
        <v>0.52039482720568098</v>
      </c>
      <c r="X575" s="161">
        <v>0.13456517054776801</v>
      </c>
      <c r="Y575" s="161">
        <v>0.113859866215788</v>
      </c>
      <c r="Z575" s="161">
        <v>0.120259507231664</v>
      </c>
      <c r="AA575" s="161" t="s">
        <v>216</v>
      </c>
      <c r="AB575" s="161">
        <v>1.2427287149267E-2</v>
      </c>
      <c r="AC575" s="161">
        <v>5.6913698800002598E-2</v>
      </c>
      <c r="AD575" s="161">
        <v>0.145451606662164</v>
      </c>
      <c r="AE575" s="161">
        <v>3.57370576390015E-2</v>
      </c>
      <c r="AF575" s="161">
        <v>0.37836233208611902</v>
      </c>
      <c r="AG575" s="161">
        <v>5.8720644556522303E-2</v>
      </c>
      <c r="AH575" s="161">
        <v>0.158017712590725</v>
      </c>
      <c r="AI575" s="161">
        <v>0.36399791986763502</v>
      </c>
      <c r="AJ575" s="161">
        <v>0.62820356112005704</v>
      </c>
      <c r="AK575" s="161">
        <v>8.27411219552379E-4</v>
      </c>
      <c r="AL575" s="161">
        <v>8.6247607802847598E-2</v>
      </c>
      <c r="AM575" s="161">
        <v>5.93985554760443E-2</v>
      </c>
      <c r="AN575" s="161">
        <v>6.9830014790392803E-2</v>
      </c>
      <c r="AO575" s="161">
        <v>5.9823490055358301E-2</v>
      </c>
      <c r="AP575" s="161">
        <v>0.56002162787486898</v>
      </c>
      <c r="AQ575" s="161" t="s">
        <v>216</v>
      </c>
      <c r="AR575" s="161">
        <v>0.3602846869338</v>
      </c>
      <c r="AS575" s="161">
        <v>0.82574723250044102</v>
      </c>
      <c r="AT575" s="161">
        <v>0.51991559762297102</v>
      </c>
      <c r="AU575" s="161">
        <v>0.25577802023464102</v>
      </c>
      <c r="AV575" s="161">
        <v>6.8172314668113798E-2</v>
      </c>
      <c r="AW575" s="161">
        <v>0.27328444807637198</v>
      </c>
      <c r="AX575" s="161">
        <v>7.0717366605513199E-2</v>
      </c>
      <c r="AY575" s="161">
        <v>3.7670564366736103E-2</v>
      </c>
      <c r="AZ575" s="161">
        <v>6.4011677641059904E-3</v>
      </c>
      <c r="BA575" s="161">
        <v>1.9790387343524101E-2</v>
      </c>
      <c r="BB575" s="161">
        <v>0.40999238502719998</v>
      </c>
      <c r="BC575" s="161">
        <v>0.22331974105228</v>
      </c>
      <c r="BD575" s="161">
        <v>8.8183419336670205E-2</v>
      </c>
      <c r="BE575" s="161">
        <v>8.9720591435938302E-2</v>
      </c>
      <c r="BF575" s="161">
        <v>2.7963900130774599E-2</v>
      </c>
      <c r="BG575" s="161">
        <v>0.37228028892184101</v>
      </c>
      <c r="BH575" s="161">
        <v>0.20485129608361699</v>
      </c>
      <c r="BI575" s="161">
        <v>0.109862865011985</v>
      </c>
      <c r="BJ575" s="161" t="s">
        <v>216</v>
      </c>
      <c r="BK575" s="161">
        <v>0.54445007030896198</v>
      </c>
      <c r="BL575" s="161">
        <v>0.32693538013953299</v>
      </c>
      <c r="BM575" s="161">
        <v>8.7438760859636894E-2</v>
      </c>
      <c r="BN575" s="161">
        <v>0.39115219233248999</v>
      </c>
      <c r="BO575" s="161">
        <v>0.68546250317215396</v>
      </c>
      <c r="BP575" s="161">
        <v>0.16570208165737299</v>
      </c>
      <c r="BQ575" s="161">
        <v>1.02075360082253E-2</v>
      </c>
      <c r="BR575" s="161">
        <v>0.21553835301258401</v>
      </c>
      <c r="BS575" s="161">
        <v>0.21348526601814999</v>
      </c>
      <c r="BT575" s="161">
        <v>0.35488177518330399</v>
      </c>
    </row>
    <row r="576" spans="1:72" hidden="1">
      <c r="A576" s="99" t="s">
        <v>405</v>
      </c>
      <c r="B576" s="99" t="s">
        <v>406</v>
      </c>
      <c r="C576" s="98" t="s">
        <v>972</v>
      </c>
      <c r="D576" s="100" t="s">
        <v>973</v>
      </c>
      <c r="E576" s="98" t="s">
        <v>971</v>
      </c>
      <c r="F576" s="98" t="s">
        <v>971</v>
      </c>
      <c r="G576" s="161">
        <v>0.109036402720865</v>
      </c>
      <c r="H576" s="161" t="s">
        <v>216</v>
      </c>
      <c r="I576" s="161">
        <v>7.6080680945457401E-3</v>
      </c>
      <c r="J576" s="161">
        <v>5.0921277792258697E-3</v>
      </c>
      <c r="K576" s="161" t="s">
        <v>216</v>
      </c>
      <c r="L576" s="161" t="s">
        <v>216</v>
      </c>
      <c r="M576" s="161" t="s">
        <v>216</v>
      </c>
      <c r="N576" s="161" t="s">
        <v>216</v>
      </c>
      <c r="O576" s="161" t="s">
        <v>216</v>
      </c>
      <c r="P576" s="161" t="s">
        <v>216</v>
      </c>
      <c r="Q576" s="161">
        <v>7.9956756414927704E-4</v>
      </c>
      <c r="R576" s="161">
        <v>6.9353472704415706E-2</v>
      </c>
      <c r="S576" s="161" t="s">
        <v>216</v>
      </c>
      <c r="T576" s="161" t="s">
        <v>216</v>
      </c>
      <c r="U576" s="161" t="s">
        <v>216</v>
      </c>
      <c r="V576" s="161">
        <v>2.2722441843458702E-2</v>
      </c>
      <c r="W576" s="161">
        <v>2.6103151295190301E-2</v>
      </c>
      <c r="X576" s="161">
        <v>1.0180494126447099E-2</v>
      </c>
      <c r="Y576" s="161">
        <v>2.8776833207855498E-2</v>
      </c>
      <c r="Z576" s="161" t="s">
        <v>216</v>
      </c>
      <c r="AA576" s="161">
        <v>6.8526978624111404E-3</v>
      </c>
      <c r="AB576" s="161" t="s">
        <v>216</v>
      </c>
      <c r="AC576" s="161">
        <v>6.0939880574568499E-3</v>
      </c>
      <c r="AD576" s="161">
        <v>4.9285193468643601E-2</v>
      </c>
      <c r="AE576" s="161" t="s">
        <v>216</v>
      </c>
      <c r="AF576" s="161">
        <v>4.6613935917124101E-2</v>
      </c>
      <c r="AG576" s="161">
        <v>4.9995915686238002E-3</v>
      </c>
      <c r="AH576" s="161">
        <v>2.9706542795121901E-2</v>
      </c>
      <c r="AI576" s="161" t="s">
        <v>216</v>
      </c>
      <c r="AJ576" s="161" t="s">
        <v>216</v>
      </c>
      <c r="AK576" s="161">
        <v>5.0311564157535299E-3</v>
      </c>
      <c r="AL576" s="161" t="s">
        <v>216</v>
      </c>
      <c r="AM576" s="161" t="s">
        <v>216</v>
      </c>
      <c r="AN576" s="161">
        <v>1.7259586546820901E-2</v>
      </c>
      <c r="AO576" s="161">
        <v>9.6701750844864608E-3</v>
      </c>
      <c r="AP576" s="161" t="s">
        <v>216</v>
      </c>
      <c r="AQ576" s="161">
        <v>1.2780321103278701E-2</v>
      </c>
      <c r="AR576" s="161">
        <v>2.85877427016526E-2</v>
      </c>
      <c r="AS576" s="161" t="s">
        <v>216</v>
      </c>
      <c r="AT576" s="161">
        <v>2.2932674479323701E-4</v>
      </c>
      <c r="AU576" s="161">
        <v>8.1285875423346907E-3</v>
      </c>
      <c r="AV576" s="161">
        <v>1.26925312186063E-2</v>
      </c>
      <c r="AW576" s="161">
        <v>2.2366274707256099E-2</v>
      </c>
      <c r="AX576" s="161" t="s">
        <v>216</v>
      </c>
      <c r="AY576" s="161">
        <v>5.0932490666771899E-2</v>
      </c>
      <c r="AZ576" s="161">
        <v>6.1736413728119E-2</v>
      </c>
      <c r="BA576" s="161" t="s">
        <v>216</v>
      </c>
      <c r="BB576" s="161">
        <v>3.5753880262053797E-2</v>
      </c>
      <c r="BC576" s="161" t="s">
        <v>216</v>
      </c>
      <c r="BD576" s="161" t="s">
        <v>216</v>
      </c>
      <c r="BE576" s="161">
        <v>3.3594259612116399E-3</v>
      </c>
      <c r="BF576" s="161">
        <v>0.11309536917419399</v>
      </c>
      <c r="BG576" s="161" t="s">
        <v>216</v>
      </c>
      <c r="BH576" s="161" t="s">
        <v>216</v>
      </c>
      <c r="BI576" s="161">
        <v>1.21850309524907E-2</v>
      </c>
      <c r="BJ576" s="161" t="s">
        <v>216</v>
      </c>
      <c r="BK576" s="161" t="s">
        <v>216</v>
      </c>
      <c r="BL576" s="161" t="s">
        <v>216</v>
      </c>
      <c r="BM576" s="161" t="s">
        <v>216</v>
      </c>
      <c r="BN576" s="161" t="s">
        <v>216</v>
      </c>
      <c r="BO576" s="161">
        <v>3.4071118761512899E-2</v>
      </c>
      <c r="BP576" s="161" t="s">
        <v>216</v>
      </c>
      <c r="BQ576" s="161">
        <v>3.3333984776860802E-2</v>
      </c>
      <c r="BR576" s="161" t="s">
        <v>216</v>
      </c>
      <c r="BS576" s="161">
        <v>8.8582988812284796E-3</v>
      </c>
      <c r="BT576" s="161">
        <v>2.99740741492719E-2</v>
      </c>
    </row>
    <row r="577" spans="1:72" hidden="1">
      <c r="A577" s="99" t="s">
        <v>405</v>
      </c>
      <c r="B577" s="99" t="s">
        <v>406</v>
      </c>
      <c r="C577" s="98" t="s">
        <v>974</v>
      </c>
      <c r="D577" s="100" t="s">
        <v>975</v>
      </c>
      <c r="E577" s="98" t="s">
        <v>969</v>
      </c>
      <c r="F577" s="98" t="s">
        <v>969</v>
      </c>
      <c r="G577" s="161">
        <v>0.70722372456076799</v>
      </c>
      <c r="H577" s="161">
        <v>0.82809697225198298</v>
      </c>
      <c r="I577" s="161">
        <v>0.86887113085803203</v>
      </c>
      <c r="J577" s="161">
        <v>0.63456103760279703</v>
      </c>
      <c r="K577" s="161">
        <v>0.59350441565747203</v>
      </c>
      <c r="L577" s="161">
        <v>0.21442783116754599</v>
      </c>
      <c r="M577" s="161">
        <v>0.86338275312817203</v>
      </c>
      <c r="N577" s="161">
        <v>0.90438951731552697</v>
      </c>
      <c r="O577" s="161">
        <v>0.86394097632431399</v>
      </c>
      <c r="P577" s="161">
        <v>0.43686656057467899</v>
      </c>
      <c r="Q577" s="161">
        <v>0.64803868649246599</v>
      </c>
      <c r="R577" s="161">
        <v>0.62006605928707303</v>
      </c>
      <c r="S577" s="161">
        <v>0.64628367157566202</v>
      </c>
      <c r="T577" s="161">
        <v>0.89156968927867197</v>
      </c>
      <c r="U577" s="161">
        <v>0.83776099846736396</v>
      </c>
      <c r="V577" s="161">
        <v>0.49055242273357103</v>
      </c>
      <c r="W577" s="161">
        <v>0.42252834355421598</v>
      </c>
      <c r="X577" s="161">
        <v>0.77668941329135699</v>
      </c>
      <c r="Y577" s="161">
        <v>0.72465309192823801</v>
      </c>
      <c r="Z577" s="161">
        <v>0.73205494207411503</v>
      </c>
      <c r="AA577" s="161">
        <v>0.93678017146660597</v>
      </c>
      <c r="AB577" s="161">
        <v>0.82279768202447701</v>
      </c>
      <c r="AC577" s="161">
        <v>0.84395150282356801</v>
      </c>
      <c r="AD577" s="161">
        <v>0.68932014594558599</v>
      </c>
      <c r="AE577" s="161">
        <v>0.95764889339552295</v>
      </c>
      <c r="AF577" s="161">
        <v>0.45681766687303599</v>
      </c>
      <c r="AG577" s="161">
        <v>0.91082976414443895</v>
      </c>
      <c r="AH577" s="161">
        <v>0.63631404907290001</v>
      </c>
      <c r="AI577" s="161">
        <v>0.45523067708854698</v>
      </c>
      <c r="AJ577" s="161">
        <v>0.34639265679293901</v>
      </c>
      <c r="AK577" s="161">
        <v>0.97835554467794394</v>
      </c>
      <c r="AL577" s="161">
        <v>0.84081041908273302</v>
      </c>
      <c r="AM577" s="161">
        <v>0.82102246565694403</v>
      </c>
      <c r="AN577" s="161">
        <v>0.68167129983955199</v>
      </c>
      <c r="AO577" s="161">
        <v>0.74878844135977396</v>
      </c>
      <c r="AP577" s="161">
        <v>0.38729887748340602</v>
      </c>
      <c r="AQ577" s="161">
        <v>0.94945713138827204</v>
      </c>
      <c r="AR577" s="161">
        <v>0.587256676430844</v>
      </c>
      <c r="AS577" s="161">
        <v>8.3231445180871805E-2</v>
      </c>
      <c r="AT577" s="161">
        <v>0.37462367912542899</v>
      </c>
      <c r="AU577" s="161">
        <v>0.598382939767655</v>
      </c>
      <c r="AV577" s="161">
        <v>0.73196550112603798</v>
      </c>
      <c r="AW577" s="161">
        <v>0.591072312225015</v>
      </c>
      <c r="AX577" s="161">
        <v>0.78219304507422405</v>
      </c>
      <c r="AY577" s="161">
        <v>0.78583132245454701</v>
      </c>
      <c r="AZ577" s="161">
        <v>0.79218799320565503</v>
      </c>
      <c r="BA577" s="161">
        <v>0.91162316369075702</v>
      </c>
      <c r="BB577" s="161">
        <v>0.50309877362583899</v>
      </c>
      <c r="BC577" s="161">
        <v>0.66399072018111904</v>
      </c>
      <c r="BD577" s="161">
        <v>0.77502004246216405</v>
      </c>
      <c r="BE577" s="161">
        <v>0.77677212437475995</v>
      </c>
      <c r="BF577" s="161">
        <v>0.65037726314835698</v>
      </c>
      <c r="BG577" s="161">
        <v>0.59264615780957597</v>
      </c>
      <c r="BH577" s="161">
        <v>0.68888640514227795</v>
      </c>
      <c r="BI577" s="161">
        <v>0.60914381368641701</v>
      </c>
      <c r="BJ577" s="161">
        <v>0.89703774892738497</v>
      </c>
      <c r="BK577" s="161">
        <v>0.39635734009421703</v>
      </c>
      <c r="BL577" s="161">
        <v>0.52563099929768498</v>
      </c>
      <c r="BM577" s="161">
        <v>0.88596536093571199</v>
      </c>
      <c r="BN577" s="161">
        <v>0.58587956795466301</v>
      </c>
      <c r="BO577" s="161">
        <v>0.166791171942342</v>
      </c>
      <c r="BP577" s="161">
        <v>0.75621037425961102</v>
      </c>
      <c r="BQ577" s="161">
        <v>0.85903087263343603</v>
      </c>
      <c r="BR577" s="161">
        <v>0.72807595284414695</v>
      </c>
      <c r="BS577" s="161">
        <v>0.643555755736124</v>
      </c>
      <c r="BT577" s="161">
        <v>0.41630889120661002</v>
      </c>
    </row>
    <row r="578" spans="1:72" hidden="1">
      <c r="A578" s="99" t="s">
        <v>405</v>
      </c>
      <c r="B578" s="99" t="s">
        <v>406</v>
      </c>
      <c r="C578" s="98" t="s">
        <v>974</v>
      </c>
      <c r="D578" s="100" t="s">
        <v>975</v>
      </c>
      <c r="E578" s="98" t="s">
        <v>970</v>
      </c>
      <c r="F578" s="98" t="s">
        <v>970</v>
      </c>
      <c r="G578" s="161">
        <v>8.0397114888436094E-3</v>
      </c>
      <c r="H578" s="161">
        <v>0.122191796829785</v>
      </c>
      <c r="I578" s="161">
        <v>3.4397219568474101E-2</v>
      </c>
      <c r="J578" s="161">
        <v>2.6048624842044E-2</v>
      </c>
      <c r="K578" s="161">
        <v>0.21875232100400899</v>
      </c>
      <c r="L578" s="161">
        <v>0.72150215375082405</v>
      </c>
      <c r="M578" s="161">
        <v>0.110747733977068</v>
      </c>
      <c r="N578" s="161">
        <v>6.0163850519852902E-3</v>
      </c>
      <c r="O578" s="161">
        <v>8.5893567101891596E-2</v>
      </c>
      <c r="P578" s="161">
        <v>0.55436484702506805</v>
      </c>
      <c r="Q578" s="161">
        <v>0.35116174594338501</v>
      </c>
      <c r="R578" s="161">
        <v>3.9369159338696898E-2</v>
      </c>
      <c r="S578" s="161">
        <v>0.25378321918483099</v>
      </c>
      <c r="T578" s="161">
        <v>1.16782006913859E-2</v>
      </c>
      <c r="U578" s="161">
        <v>6.1243007321815299E-2</v>
      </c>
      <c r="V578" s="161">
        <v>0.45667696051349899</v>
      </c>
      <c r="W578" s="161">
        <v>0.54953464196125801</v>
      </c>
      <c r="X578" s="161">
        <v>0.139246322288679</v>
      </c>
      <c r="Y578" s="161">
        <v>0.118834265282351</v>
      </c>
      <c r="Z578" s="161">
        <v>0.17901612739912501</v>
      </c>
      <c r="AA578" s="161" t="s">
        <v>216</v>
      </c>
      <c r="AB578" s="161">
        <v>2.4551604085929601E-2</v>
      </c>
      <c r="AC578" s="161">
        <v>7.0398112251121095E-2</v>
      </c>
      <c r="AD578" s="161">
        <v>0.145451606662164</v>
      </c>
      <c r="AE578" s="161">
        <v>3.57370576390015E-2</v>
      </c>
      <c r="AF578" s="161">
        <v>0.37836233208611902</v>
      </c>
      <c r="AG578" s="161">
        <v>5.8802939496225198E-2</v>
      </c>
      <c r="AH578" s="161">
        <v>0.17028918020584699</v>
      </c>
      <c r="AI578" s="161">
        <v>0.404235944780655</v>
      </c>
      <c r="AJ578" s="161">
        <v>0.65136619189055101</v>
      </c>
      <c r="AK578" s="161">
        <v>4.3325349126931596E-3</v>
      </c>
      <c r="AL578" s="161">
        <v>8.6247607802847598E-2</v>
      </c>
      <c r="AM578" s="161">
        <v>5.93985554760443E-2</v>
      </c>
      <c r="AN578" s="161">
        <v>6.9896128401322005E-2</v>
      </c>
      <c r="AO578" s="161">
        <v>5.9823490055358301E-2</v>
      </c>
      <c r="AP578" s="161">
        <v>0.61270112251659403</v>
      </c>
      <c r="AQ578" s="161" t="s">
        <v>216</v>
      </c>
      <c r="AR578" s="161">
        <v>0.3602846869338</v>
      </c>
      <c r="AS578" s="161">
        <v>0.91209257404962296</v>
      </c>
      <c r="AT578" s="161">
        <v>0.54112111158363496</v>
      </c>
      <c r="AU578" s="161">
        <v>0.28636402746338102</v>
      </c>
      <c r="AV578" s="161">
        <v>6.8172314668113798E-2</v>
      </c>
      <c r="AW578" s="161">
        <v>0.29500069256338601</v>
      </c>
      <c r="AX578" s="161">
        <v>8.10981501021701E-2</v>
      </c>
      <c r="AY578" s="161">
        <v>3.7671900712668099E-2</v>
      </c>
      <c r="AZ578" s="161">
        <v>6.4011677641059904E-3</v>
      </c>
      <c r="BA578" s="161">
        <v>1.9790387343524101E-2</v>
      </c>
      <c r="BB578" s="161">
        <v>0.40999238502719998</v>
      </c>
      <c r="BC578" s="161">
        <v>0.24733007794211201</v>
      </c>
      <c r="BD578" s="161">
        <v>9.5405130902853005E-2</v>
      </c>
      <c r="BE578" s="161">
        <v>9.5781691676207703E-2</v>
      </c>
      <c r="BF578" s="161">
        <v>2.7963900130774599E-2</v>
      </c>
      <c r="BG578" s="161">
        <v>0.40582964422658202</v>
      </c>
      <c r="BH578" s="161">
        <v>0.24265547474443</v>
      </c>
      <c r="BI578" s="161">
        <v>0.13871882595818599</v>
      </c>
      <c r="BJ578" s="161" t="s">
        <v>216</v>
      </c>
      <c r="BK578" s="161">
        <v>0.54822092704769998</v>
      </c>
      <c r="BL578" s="161">
        <v>0.39235165919320297</v>
      </c>
      <c r="BM578" s="161">
        <v>8.8379016788830006E-2</v>
      </c>
      <c r="BN578" s="161">
        <v>0.39115219233248999</v>
      </c>
      <c r="BO578" s="161">
        <v>0.68704469653965605</v>
      </c>
      <c r="BP578" s="161">
        <v>0.16570208165737299</v>
      </c>
      <c r="BQ578" s="161">
        <v>1.02075360082253E-2</v>
      </c>
      <c r="BR578" s="161">
        <v>0.21553835301258401</v>
      </c>
      <c r="BS578" s="161">
        <v>0.24200445331604001</v>
      </c>
      <c r="BT578" s="161">
        <v>0.36884333615215698</v>
      </c>
    </row>
    <row r="579" spans="1:72" hidden="1">
      <c r="A579" s="99" t="s">
        <v>405</v>
      </c>
      <c r="B579" s="99" t="s">
        <v>406</v>
      </c>
      <c r="C579" s="98" t="s">
        <v>974</v>
      </c>
      <c r="D579" s="100" t="s">
        <v>975</v>
      </c>
      <c r="E579" s="98" t="s">
        <v>971</v>
      </c>
      <c r="F579" s="98" t="s">
        <v>971</v>
      </c>
      <c r="G579" s="161">
        <v>0.28473656395038799</v>
      </c>
      <c r="H579" s="161">
        <v>4.9711230918231597E-2</v>
      </c>
      <c r="I579" s="161">
        <v>9.6731649573494102E-2</v>
      </c>
      <c r="J579" s="161">
        <v>0.33939033755515902</v>
      </c>
      <c r="K579" s="161">
        <v>0.18774326333851901</v>
      </c>
      <c r="L579" s="161">
        <v>6.4070015081630197E-2</v>
      </c>
      <c r="M579" s="161">
        <v>2.5869512894759802E-2</v>
      </c>
      <c r="N579" s="161">
        <v>8.9594097632487393E-2</v>
      </c>
      <c r="O579" s="161">
        <v>5.01654565737948E-2</v>
      </c>
      <c r="P579" s="161">
        <v>8.7685924002530499E-3</v>
      </c>
      <c r="Q579" s="161">
        <v>7.9956756414927704E-4</v>
      </c>
      <c r="R579" s="161">
        <v>0.34056478137423002</v>
      </c>
      <c r="S579" s="161">
        <v>9.9933109239506601E-2</v>
      </c>
      <c r="T579" s="161">
        <v>9.6752110029941801E-2</v>
      </c>
      <c r="U579" s="161">
        <v>0.10099599421082101</v>
      </c>
      <c r="V579" s="161">
        <v>5.2770616752930197E-2</v>
      </c>
      <c r="W579" s="161">
        <v>2.79370144845262E-2</v>
      </c>
      <c r="X579" s="161">
        <v>8.4064264419963605E-2</v>
      </c>
      <c r="Y579" s="161">
        <v>0.15651264278941099</v>
      </c>
      <c r="Z579" s="161">
        <v>8.89289305267595E-2</v>
      </c>
      <c r="AA579" s="161">
        <v>6.3219828533393696E-2</v>
      </c>
      <c r="AB579" s="161">
        <v>0.152650713889594</v>
      </c>
      <c r="AC579" s="161">
        <v>8.5650384925311296E-2</v>
      </c>
      <c r="AD579" s="161">
        <v>0.16522824739225001</v>
      </c>
      <c r="AE579" s="161">
        <v>6.6140489654751304E-3</v>
      </c>
      <c r="AF579" s="161">
        <v>0.16482000104084499</v>
      </c>
      <c r="AG579" s="161">
        <v>3.0367296359336202E-2</v>
      </c>
      <c r="AH579" s="161">
        <v>0.193396770721253</v>
      </c>
      <c r="AI579" s="161">
        <v>0.140533378130798</v>
      </c>
      <c r="AJ579" s="161">
        <v>2.2411513165103399E-3</v>
      </c>
      <c r="AK579" s="161">
        <v>1.73119204093631E-2</v>
      </c>
      <c r="AL579" s="161">
        <v>7.2941973114419606E-2</v>
      </c>
      <c r="AM579" s="161">
        <v>0.11957897886701201</v>
      </c>
      <c r="AN579" s="161">
        <v>0.248432571759126</v>
      </c>
      <c r="AO579" s="161">
        <v>0.19138806858486701</v>
      </c>
      <c r="AP579" s="161" t="s">
        <v>216</v>
      </c>
      <c r="AQ579" s="161">
        <v>5.0542868611727902E-2</v>
      </c>
      <c r="AR579" s="161">
        <v>5.2458636635355702E-2</v>
      </c>
      <c r="AS579" s="161">
        <v>4.6759807695047001E-3</v>
      </c>
      <c r="AT579" s="161">
        <v>8.4255209290935607E-2</v>
      </c>
      <c r="AU579" s="161">
        <v>0.11525303276896499</v>
      </c>
      <c r="AV579" s="161">
        <v>0.199862184205848</v>
      </c>
      <c r="AW579" s="161">
        <v>0.11392699521159901</v>
      </c>
      <c r="AX579" s="161">
        <v>0.13670880482360601</v>
      </c>
      <c r="AY579" s="161">
        <v>0.176496776832785</v>
      </c>
      <c r="AZ579" s="161">
        <v>0.20141083903023899</v>
      </c>
      <c r="BA579" s="161">
        <v>6.8586448965719096E-2</v>
      </c>
      <c r="BB579" s="161">
        <v>8.6908841346960794E-2</v>
      </c>
      <c r="BC579" s="161">
        <v>8.8679201876768907E-2</v>
      </c>
      <c r="BD579" s="161">
        <v>0.12957482663498299</v>
      </c>
      <c r="BE579" s="161">
        <v>0.12744618394903201</v>
      </c>
      <c r="BF579" s="161">
        <v>0.32165883672086898</v>
      </c>
      <c r="BG579" s="161">
        <v>1.5241979638422999E-3</v>
      </c>
      <c r="BH579" s="161">
        <v>6.8458120113292498E-2</v>
      </c>
      <c r="BI579" s="161">
        <v>0.25213736035539702</v>
      </c>
      <c r="BJ579" s="161">
        <v>0.102962251072615</v>
      </c>
      <c r="BK579" s="161">
        <v>5.5421732858082502E-2</v>
      </c>
      <c r="BL579" s="161">
        <v>8.2017341509111705E-2</v>
      </c>
      <c r="BM579" s="161">
        <v>2.56556222754581E-2</v>
      </c>
      <c r="BN579" s="161">
        <v>2.2968239712846401E-2</v>
      </c>
      <c r="BO579" s="161">
        <v>0.146164131518003</v>
      </c>
      <c r="BP579" s="161">
        <v>7.8087544083015603E-2</v>
      </c>
      <c r="BQ579" s="161">
        <v>0.13076159135833901</v>
      </c>
      <c r="BR579" s="161">
        <v>5.6385694143268598E-2</v>
      </c>
      <c r="BS579" s="161">
        <v>0.114439790947836</v>
      </c>
      <c r="BT579" s="161">
        <v>0.214847772641233</v>
      </c>
    </row>
    <row r="580" spans="1:72" hidden="1">
      <c r="A580" s="99" t="s">
        <v>577</v>
      </c>
      <c r="B580" s="99" t="s">
        <v>578</v>
      </c>
      <c r="C580" s="98" t="s">
        <v>976</v>
      </c>
      <c r="D580" s="100" t="s">
        <v>977</v>
      </c>
      <c r="E580" s="98" t="s">
        <v>266</v>
      </c>
      <c r="F580" s="98" t="s">
        <v>216</v>
      </c>
      <c r="G580" s="161">
        <v>0.332807054065415</v>
      </c>
      <c r="H580" s="161">
        <v>0.77952748524376303</v>
      </c>
      <c r="I580" s="161">
        <v>0.54411678515587203</v>
      </c>
      <c r="J580" s="161">
        <v>0.55830746389488695</v>
      </c>
      <c r="K580" s="161">
        <v>0.53248179006297003</v>
      </c>
      <c r="L580" s="161">
        <v>0.200447823930481</v>
      </c>
      <c r="M580" s="161">
        <v>0.22307261389383801</v>
      </c>
      <c r="N580" s="161">
        <v>0.13610761998260801</v>
      </c>
      <c r="O580" s="161">
        <v>8.9486757233295702E-2</v>
      </c>
      <c r="P580" s="161">
        <v>0.61521831270866101</v>
      </c>
      <c r="Q580" s="161">
        <v>0.29838488537786501</v>
      </c>
      <c r="R580" s="161">
        <v>0.27544461270425802</v>
      </c>
      <c r="S580" s="161">
        <v>0.84792688266024996</v>
      </c>
      <c r="T580" s="161">
        <v>0.17650882391835601</v>
      </c>
      <c r="U580" s="161">
        <v>0.52969378058229</v>
      </c>
      <c r="V580" s="161">
        <v>9.1188450593091705E-2</v>
      </c>
      <c r="W580" s="161">
        <v>0.440409150433825</v>
      </c>
      <c r="X580" s="161">
        <v>3.3928008242905698E-2</v>
      </c>
      <c r="Y580" s="161">
        <v>0.48766460671308098</v>
      </c>
      <c r="Z580" s="161">
        <v>0.17617614690761099</v>
      </c>
      <c r="AA580" s="161">
        <v>0.13602205030331799</v>
      </c>
      <c r="AB580" s="161">
        <v>0.15003245453602099</v>
      </c>
      <c r="AC580" s="161">
        <v>0.27326988972097099</v>
      </c>
      <c r="AD580" s="161">
        <v>0.26894954162347401</v>
      </c>
      <c r="AE580" s="161">
        <v>8.2530979542043303E-2</v>
      </c>
      <c r="AF580" s="161">
        <v>0.31141739717398798</v>
      </c>
      <c r="AG580" s="161">
        <v>0.43848379654483299</v>
      </c>
      <c r="AH580" s="161">
        <v>0.33881323185652901</v>
      </c>
      <c r="AI580" s="161">
        <v>0.15292638022543301</v>
      </c>
      <c r="AJ580" s="161">
        <v>0.68374637671889704</v>
      </c>
      <c r="AK580" s="161">
        <v>0.26428454340444302</v>
      </c>
      <c r="AL580" s="161">
        <v>0.177605233773687</v>
      </c>
      <c r="AM580" s="161">
        <v>0.41746522592826701</v>
      </c>
      <c r="AN580" s="161">
        <v>0.37490861492231198</v>
      </c>
      <c r="AO580" s="161">
        <v>0.31687487233478401</v>
      </c>
      <c r="AP580" s="161">
        <v>0.46436125510224102</v>
      </c>
      <c r="AQ580" s="161">
        <v>0.191865185883897</v>
      </c>
      <c r="AR580" s="161">
        <v>0.43622196833391202</v>
      </c>
      <c r="AS580" s="161">
        <v>0.611179192291193</v>
      </c>
      <c r="AT580" s="161">
        <v>0.56325593553446596</v>
      </c>
      <c r="AU580" s="161">
        <v>0.71226526981399796</v>
      </c>
      <c r="AV580" s="161">
        <v>0.37438541778298101</v>
      </c>
      <c r="AW580" s="161">
        <v>0.734611915344758</v>
      </c>
      <c r="AX580" s="161">
        <v>0.70054205854194196</v>
      </c>
      <c r="AY580" s="161">
        <v>0.51657811898932005</v>
      </c>
      <c r="AZ580" s="161">
        <v>0.54396452456401401</v>
      </c>
      <c r="BA580" s="161">
        <v>0.16395452876144201</v>
      </c>
      <c r="BB580" s="161">
        <v>0.68867083888639202</v>
      </c>
      <c r="BC580" s="161">
        <v>0.53382358991630996</v>
      </c>
      <c r="BD580" s="161">
        <v>0.27403751379825098</v>
      </c>
      <c r="BE580" s="161">
        <v>0.42239617308566402</v>
      </c>
      <c r="BF580" s="161">
        <v>0.363405604099095</v>
      </c>
      <c r="BG580" s="161">
        <v>0.33694758826209897</v>
      </c>
      <c r="BH580" s="161">
        <v>0.50742837760339399</v>
      </c>
      <c r="BI580" s="161">
        <v>0.562385449144025</v>
      </c>
      <c r="BJ580" s="161">
        <v>0.12027701045144799</v>
      </c>
      <c r="BK580" s="161">
        <v>0.67648400531048902</v>
      </c>
      <c r="BL580" s="161">
        <v>0.47429010994996301</v>
      </c>
      <c r="BM580" s="161">
        <v>0.345699992513198</v>
      </c>
      <c r="BN580" s="161">
        <v>0.43520269948831403</v>
      </c>
      <c r="BO580" s="161">
        <v>0.28679719589895702</v>
      </c>
      <c r="BP580" s="161">
        <v>0.33820627262611402</v>
      </c>
      <c r="BQ580" s="161">
        <v>0.43777862092046599</v>
      </c>
      <c r="BR580" s="161">
        <v>4.06330732630115E-2</v>
      </c>
      <c r="BS580" s="161">
        <v>0.68442242497207295</v>
      </c>
      <c r="BT580" s="161">
        <v>0.87545058775328799</v>
      </c>
    </row>
    <row r="581" spans="1:72" hidden="1">
      <c r="A581" s="99" t="s">
        <v>577</v>
      </c>
      <c r="B581" s="99" t="s">
        <v>578</v>
      </c>
      <c r="C581" s="98" t="s">
        <v>978</v>
      </c>
      <c r="D581" s="100" t="s">
        <v>979</v>
      </c>
      <c r="E581" s="98" t="s">
        <v>266</v>
      </c>
      <c r="F581" s="98" t="s">
        <v>216</v>
      </c>
      <c r="G581" s="161">
        <v>0.338266949249937</v>
      </c>
      <c r="H581" s="161">
        <v>0.66706547790330395</v>
      </c>
      <c r="I581" s="161">
        <v>0.57017459102546098</v>
      </c>
      <c r="J581" s="161">
        <v>0.54525029986673201</v>
      </c>
      <c r="K581" s="161">
        <v>0.441097888017699</v>
      </c>
      <c r="L581" s="161">
        <v>0.222030413752901</v>
      </c>
      <c r="M581" s="161">
        <v>0.341088409319939</v>
      </c>
      <c r="N581" s="161">
        <v>0.271970860682338</v>
      </c>
      <c r="O581" s="161">
        <v>0.145098210735296</v>
      </c>
      <c r="P581" s="161">
        <v>0.55640922391187198</v>
      </c>
      <c r="Q581" s="161">
        <v>0.30459338817190701</v>
      </c>
      <c r="R581" s="161">
        <v>0.21157118916387499</v>
      </c>
      <c r="S581" s="161">
        <v>0.743675291823924</v>
      </c>
      <c r="T581" s="161">
        <v>0.46064184318531498</v>
      </c>
      <c r="U581" s="161">
        <v>0.57590002650138195</v>
      </c>
      <c r="V581" s="161">
        <v>0.12211131314672</v>
      </c>
      <c r="W581" s="161">
        <v>0.55657173865041099</v>
      </c>
      <c r="X581" s="161">
        <v>2.74932727996125E-2</v>
      </c>
      <c r="Y581" s="161">
        <v>0.47841837731367498</v>
      </c>
      <c r="Z581" s="161">
        <v>0.35766999377167502</v>
      </c>
      <c r="AA581" s="161">
        <v>0.23195904869870301</v>
      </c>
      <c r="AB581" s="161">
        <v>0.19613873649897201</v>
      </c>
      <c r="AC581" s="161">
        <v>0.25502150876582402</v>
      </c>
      <c r="AD581" s="161">
        <v>0.43554155231173702</v>
      </c>
      <c r="AE581" s="161">
        <v>6.6352163301437506E-2</v>
      </c>
      <c r="AF581" s="161">
        <v>0.33997892942607799</v>
      </c>
      <c r="AG581" s="161">
        <v>0.41660311157750402</v>
      </c>
      <c r="AH581" s="161">
        <v>0.299152007711321</v>
      </c>
      <c r="AI581" s="161">
        <v>0.11799077350001599</v>
      </c>
      <c r="AJ581" s="161">
        <v>0.70781325190628797</v>
      </c>
      <c r="AK581" s="161">
        <v>0.28970894966635202</v>
      </c>
      <c r="AL581" s="161">
        <v>0.2232675232679</v>
      </c>
      <c r="AM581" s="161">
        <v>0.43430011850182498</v>
      </c>
      <c r="AN581" s="161">
        <v>0.32629911902849601</v>
      </c>
      <c r="AO581" s="161">
        <v>0.326337246562935</v>
      </c>
      <c r="AP581" s="161">
        <v>0.47307538876880201</v>
      </c>
      <c r="AQ581" s="161">
        <v>0.28300270015144902</v>
      </c>
      <c r="AR581" s="161">
        <v>0.53678760866642095</v>
      </c>
      <c r="AS581" s="161">
        <v>0.499144110576697</v>
      </c>
      <c r="AT581" s="161">
        <v>0.491624527747068</v>
      </c>
      <c r="AU581" s="161">
        <v>0.69906757317874502</v>
      </c>
      <c r="AV581" s="161">
        <v>0.36724255989264398</v>
      </c>
      <c r="AW581" s="161">
        <v>0.48092044180839399</v>
      </c>
      <c r="AX581" s="161">
        <v>0.60230661503862204</v>
      </c>
      <c r="AY581" s="161">
        <v>0.38415180679525102</v>
      </c>
      <c r="AZ581" s="161">
        <v>0.54411533423639402</v>
      </c>
      <c r="BA581" s="161">
        <v>0.182214712420078</v>
      </c>
      <c r="BB581" s="161">
        <v>0.66743816049465698</v>
      </c>
      <c r="BC581" s="161">
        <v>0.40098242986298299</v>
      </c>
      <c r="BD581" s="161">
        <v>0.23118399977617701</v>
      </c>
      <c r="BE581" s="161">
        <v>0.47487497281858099</v>
      </c>
      <c r="BF581" s="161">
        <v>0.36170608289637501</v>
      </c>
      <c r="BG581" s="161">
        <v>0.34354109604934902</v>
      </c>
      <c r="BH581" s="161">
        <v>0.43215785978647397</v>
      </c>
      <c r="BI581" s="161">
        <v>0.61744063578802399</v>
      </c>
      <c r="BJ581" s="161">
        <v>0.19958426571064899</v>
      </c>
      <c r="BK581" s="161">
        <v>0.581988629668449</v>
      </c>
      <c r="BL581" s="161">
        <v>0.47951441907044701</v>
      </c>
      <c r="BM581" s="161">
        <v>0.349845501380325</v>
      </c>
      <c r="BN581" s="161">
        <v>0.55475984601493</v>
      </c>
      <c r="BO581" s="161">
        <v>0.23544945433331799</v>
      </c>
      <c r="BP581" s="161">
        <v>0.28981873463045399</v>
      </c>
      <c r="BQ581" s="161">
        <v>0.49991373914881598</v>
      </c>
      <c r="BR581" s="161">
        <v>5.6042839130743802E-2</v>
      </c>
      <c r="BS581" s="161">
        <v>0.56561995547753297</v>
      </c>
      <c r="BT581" s="161">
        <v>0.73044105924040503</v>
      </c>
    </row>
    <row r="582" spans="1:72" hidden="1">
      <c r="A582" s="99" t="s">
        <v>538</v>
      </c>
      <c r="B582" s="99" t="s">
        <v>980</v>
      </c>
      <c r="C582" s="98" t="s">
        <v>981</v>
      </c>
      <c r="D582" s="100" t="s">
        <v>982</v>
      </c>
      <c r="E582" s="98" t="s">
        <v>266</v>
      </c>
      <c r="F582" s="98" t="s">
        <v>216</v>
      </c>
      <c r="G582" s="161">
        <v>0.218508795468765</v>
      </c>
      <c r="H582" s="161">
        <v>0.74331126608170595</v>
      </c>
      <c r="I582" s="161">
        <v>0.779325863714458</v>
      </c>
      <c r="J582" s="161">
        <v>0.48574133080460802</v>
      </c>
      <c r="K582" s="161">
        <v>0.42220684408607301</v>
      </c>
      <c r="L582" s="161">
        <v>0.76929605165253201</v>
      </c>
      <c r="M582" s="161">
        <v>0.53658382745845101</v>
      </c>
      <c r="N582" s="161">
        <v>0.78439676746946496</v>
      </c>
      <c r="O582" s="161">
        <v>0.46232212970770198</v>
      </c>
      <c r="P582" s="161">
        <v>0.94009742279858999</v>
      </c>
      <c r="Q582" s="161">
        <v>0.55725835096340703</v>
      </c>
      <c r="R582" s="161">
        <v>0.54667156237746395</v>
      </c>
      <c r="S582" s="161">
        <v>0.68593527149112299</v>
      </c>
      <c r="T582" s="161">
        <v>0.83670186022290205</v>
      </c>
      <c r="U582" s="161">
        <v>0.594871426487391</v>
      </c>
      <c r="V582" s="161">
        <v>0.59306369112589097</v>
      </c>
      <c r="W582" s="161">
        <v>0.31776836497998501</v>
      </c>
      <c r="X582" s="161">
        <v>0.53090280794877998</v>
      </c>
      <c r="Y582" s="161">
        <v>0.63158600291554401</v>
      </c>
      <c r="Z582" s="161">
        <v>0.88700089176389496</v>
      </c>
      <c r="AA582" s="161">
        <v>0.89874877111318496</v>
      </c>
      <c r="AB582" s="161">
        <v>0.85542371090550595</v>
      </c>
      <c r="AC582" s="161">
        <v>0.692444999812731</v>
      </c>
      <c r="AD582" s="161">
        <v>0.72555638630199903</v>
      </c>
      <c r="AE582" s="161">
        <v>0.55833255348779398</v>
      </c>
      <c r="AF582" s="161">
        <v>0.83152369345812005</v>
      </c>
      <c r="AG582" s="161">
        <v>0.77058737073804795</v>
      </c>
      <c r="AH582" s="161">
        <v>0.57133075445374304</v>
      </c>
      <c r="AI582" s="161">
        <v>0.81628190708136505</v>
      </c>
      <c r="AJ582" s="161">
        <v>0.93820865868096903</v>
      </c>
      <c r="AK582" s="161">
        <v>0.438598214345782</v>
      </c>
      <c r="AL582" s="161">
        <v>0.83764002706094098</v>
      </c>
      <c r="AM582" s="161">
        <v>0.66169656391058795</v>
      </c>
      <c r="AN582" s="161">
        <v>0.65826708211880802</v>
      </c>
      <c r="AO582" s="161">
        <v>0.31956779852224199</v>
      </c>
      <c r="AP582" s="161">
        <v>0.81764842913588298</v>
      </c>
      <c r="AQ582" s="161">
        <v>0.49898826447860201</v>
      </c>
      <c r="AR582" s="161">
        <v>0.72141006786717599</v>
      </c>
      <c r="AS582" s="161">
        <v>0.62273684030201004</v>
      </c>
      <c r="AT582" s="161">
        <v>0.60841913292100203</v>
      </c>
      <c r="AU582" s="161">
        <v>0.51414590391725301</v>
      </c>
      <c r="AV582" s="161">
        <v>0.61093456013930902</v>
      </c>
      <c r="AW582" s="161">
        <v>0.28407269109487399</v>
      </c>
      <c r="AX582" s="161">
        <v>0.77373796961081598</v>
      </c>
      <c r="AY582" s="161">
        <v>0.616900574886317</v>
      </c>
      <c r="AZ582" s="161">
        <v>0.41558681975532402</v>
      </c>
      <c r="BA582" s="161">
        <v>0.84204586735082199</v>
      </c>
      <c r="BB582" s="161">
        <v>0.59738148031409199</v>
      </c>
      <c r="BC582" s="161">
        <v>0.495068256074777</v>
      </c>
      <c r="BD582" s="161">
        <v>0.95012671205132104</v>
      </c>
      <c r="BE582" s="161">
        <v>0.63363006856363102</v>
      </c>
      <c r="BF582" s="161">
        <v>0.46894145873882298</v>
      </c>
      <c r="BG582" s="161">
        <v>0.31545484628218401</v>
      </c>
      <c r="BH582" s="161">
        <v>0.47081382679678602</v>
      </c>
      <c r="BI582" s="161">
        <v>0.65997777559287996</v>
      </c>
      <c r="BJ582" s="161">
        <v>0.86890211479171897</v>
      </c>
      <c r="BK582" s="161">
        <v>0.80199733530503903</v>
      </c>
      <c r="BL582" s="161">
        <v>0.98433243076177501</v>
      </c>
      <c r="BM582" s="161">
        <v>0.56981965666339895</v>
      </c>
      <c r="BN582" s="161">
        <v>0.86433014371613603</v>
      </c>
      <c r="BO582" s="161">
        <v>0.36148001460804802</v>
      </c>
      <c r="BP582" s="161">
        <v>0.67108698802706301</v>
      </c>
      <c r="BQ582" s="161">
        <v>0.93161401614603501</v>
      </c>
      <c r="BR582" s="161">
        <v>0.51951848227578101</v>
      </c>
      <c r="BS582" s="161">
        <v>0.38161348161161002</v>
      </c>
      <c r="BT582" s="161">
        <v>0.323448665895048</v>
      </c>
    </row>
    <row r="583" spans="1:72" hidden="1">
      <c r="A583" s="99" t="s">
        <v>538</v>
      </c>
      <c r="B583" s="99" t="s">
        <v>980</v>
      </c>
      <c r="C583" s="98" t="s">
        <v>983</v>
      </c>
      <c r="D583" s="100" t="s">
        <v>984</v>
      </c>
      <c r="E583" s="98" t="s">
        <v>266</v>
      </c>
      <c r="F583" s="98" t="s">
        <v>216</v>
      </c>
      <c r="G583" s="161">
        <v>0.63319730321688705</v>
      </c>
      <c r="H583" s="161">
        <v>0.245445722752972</v>
      </c>
      <c r="I583" s="161">
        <v>0.220674136285542</v>
      </c>
      <c r="J583" s="161">
        <v>0.50081153854548</v>
      </c>
      <c r="K583" s="161">
        <v>0.57779315591392699</v>
      </c>
      <c r="L583" s="161">
        <v>0.23070394834746799</v>
      </c>
      <c r="M583" s="161">
        <v>0.46341617254154899</v>
      </c>
      <c r="N583" s="161">
        <v>0.21560323253053501</v>
      </c>
      <c r="O583" s="161">
        <v>3.8907065629101102E-2</v>
      </c>
      <c r="P583" s="161">
        <v>5.9902577201409998E-2</v>
      </c>
      <c r="Q583" s="161">
        <v>2.37435728372269E-2</v>
      </c>
      <c r="R583" s="161">
        <v>0.35860685736765002</v>
      </c>
      <c r="S583" s="161">
        <v>2.52823663215474E-2</v>
      </c>
      <c r="T583" s="161">
        <v>0.16329813977709801</v>
      </c>
      <c r="U583" s="161">
        <v>0.38699857420057299</v>
      </c>
      <c r="V583" s="161">
        <v>9.2050212421898703E-2</v>
      </c>
      <c r="W583" s="161">
        <v>0.16691280044152501</v>
      </c>
      <c r="X583" s="161">
        <v>0.124818569199889</v>
      </c>
      <c r="Y583" s="161">
        <v>0.34443582211205098</v>
      </c>
      <c r="Z583" s="161">
        <v>0.112999108236105</v>
      </c>
      <c r="AA583" s="161">
        <v>0.101251228886815</v>
      </c>
      <c r="AB583" s="161">
        <v>0.14457628909449399</v>
      </c>
      <c r="AC583" s="161">
        <v>0.307555000187269</v>
      </c>
      <c r="AD583" s="161">
        <v>0.27444361369800102</v>
      </c>
      <c r="AE583" s="161">
        <v>6.6432549352770501E-2</v>
      </c>
      <c r="AF583" s="161">
        <v>0.10818018984161799</v>
      </c>
      <c r="AG583" s="161">
        <v>0.22384407154135799</v>
      </c>
      <c r="AH583" s="161">
        <v>0.42866924554625702</v>
      </c>
      <c r="AI583" s="161">
        <v>0.183207462206324</v>
      </c>
      <c r="AJ583" s="161">
        <v>6.17913413190311E-2</v>
      </c>
      <c r="AK583" s="161">
        <v>0.55430252551924597</v>
      </c>
      <c r="AL583" s="161">
        <v>0.16235997293905899</v>
      </c>
      <c r="AM583" s="161">
        <v>0.33830343608941199</v>
      </c>
      <c r="AN583" s="161">
        <v>0.30531921258377598</v>
      </c>
      <c r="AO583" s="161">
        <v>0.55772783696691297</v>
      </c>
      <c r="AP583" s="161">
        <v>0.18011344512642299</v>
      </c>
      <c r="AQ583" s="161">
        <v>0.50101173552139799</v>
      </c>
      <c r="AR583" s="161">
        <v>0.27858993213282401</v>
      </c>
      <c r="AS583" s="161">
        <v>0.37726315969799001</v>
      </c>
      <c r="AT583" s="161">
        <v>0.181995228400539</v>
      </c>
      <c r="AU583" s="161">
        <v>0.379750937555146</v>
      </c>
      <c r="AV583" s="161">
        <v>0.38906543986069098</v>
      </c>
      <c r="AW583" s="161">
        <v>0.71592730890512601</v>
      </c>
      <c r="AX583" s="161">
        <v>0.20069980017387101</v>
      </c>
      <c r="AY583" s="161">
        <v>0.333630666690858</v>
      </c>
      <c r="AZ583" s="161">
        <v>0.58441318024467603</v>
      </c>
      <c r="BA583" s="161">
        <v>0.15795413264917799</v>
      </c>
      <c r="BB583" s="161">
        <v>8.9417696115040204E-2</v>
      </c>
      <c r="BC583" s="161">
        <v>0.504931743925223</v>
      </c>
      <c r="BD583" s="161">
        <v>4.98732879486792E-2</v>
      </c>
      <c r="BE583" s="161">
        <v>0.354016702473747</v>
      </c>
      <c r="BF583" s="161">
        <v>0.53105854126117602</v>
      </c>
      <c r="BG583" s="161">
        <v>2.08330603001389E-2</v>
      </c>
      <c r="BH583" s="161">
        <v>0.52918617320321404</v>
      </c>
      <c r="BI583" s="161">
        <v>0.32418168416888199</v>
      </c>
      <c r="BJ583" s="161">
        <v>0.131097885208281</v>
      </c>
      <c r="BK583" s="161">
        <v>8.3554440115578096E-2</v>
      </c>
      <c r="BL583" s="161">
        <v>1.11567999325379E-2</v>
      </c>
      <c r="BM583" s="161">
        <v>0.424825239758855</v>
      </c>
      <c r="BN583" s="161">
        <v>0.13566985628386399</v>
      </c>
      <c r="BO583" s="161">
        <v>0.63851998539195198</v>
      </c>
      <c r="BP583" s="161">
        <v>0.28950521674081098</v>
      </c>
      <c r="BQ583" s="161">
        <v>6.8385983853965396E-2</v>
      </c>
      <c r="BR583" s="161">
        <v>4.8597812976709301E-2</v>
      </c>
      <c r="BS583" s="161">
        <v>0.61838651838838998</v>
      </c>
      <c r="BT583" s="161">
        <v>0.107729023679716</v>
      </c>
    </row>
    <row r="584" spans="1:72" hidden="1">
      <c r="A584" s="99" t="s">
        <v>538</v>
      </c>
      <c r="B584" s="99" t="s">
        <v>980</v>
      </c>
      <c r="C584" s="98" t="s">
        <v>985</v>
      </c>
      <c r="D584" s="100" t="s">
        <v>986</v>
      </c>
      <c r="E584" s="98" t="s">
        <v>266</v>
      </c>
      <c r="F584" s="98" t="s">
        <v>216</v>
      </c>
      <c r="G584" s="161">
        <v>0.148293901314348</v>
      </c>
      <c r="H584" s="161">
        <v>1.12430111653223E-2</v>
      </c>
      <c r="I584" s="161">
        <v>0</v>
      </c>
      <c r="J584" s="161">
        <v>1.34471306499124E-2</v>
      </c>
      <c r="K584" s="161">
        <v>0</v>
      </c>
      <c r="L584" s="161">
        <v>0</v>
      </c>
      <c r="M584" s="161">
        <v>0</v>
      </c>
      <c r="N584" s="161">
        <v>0</v>
      </c>
      <c r="O584" s="161">
        <v>0.49877080466319701</v>
      </c>
      <c r="P584" s="161">
        <v>0</v>
      </c>
      <c r="Q584" s="161">
        <v>0.41899807619936602</v>
      </c>
      <c r="R584" s="161">
        <v>9.4721580254885904E-2</v>
      </c>
      <c r="S584" s="161">
        <v>0.28878236218733</v>
      </c>
      <c r="T584" s="161">
        <v>0</v>
      </c>
      <c r="U584" s="161">
        <v>1.8129999312036502E-2</v>
      </c>
      <c r="V584" s="161">
        <v>0.314886096452211</v>
      </c>
      <c r="W584" s="161">
        <v>0.51531883457849004</v>
      </c>
      <c r="X584" s="161">
        <v>0.34427862285133098</v>
      </c>
      <c r="Y584" s="161">
        <v>2.39781749724047E-2</v>
      </c>
      <c r="Z584" s="161">
        <v>0</v>
      </c>
      <c r="AA584" s="161">
        <v>0</v>
      </c>
      <c r="AB584" s="161">
        <v>0</v>
      </c>
      <c r="AC584" s="161">
        <v>0</v>
      </c>
      <c r="AD584" s="161">
        <v>0</v>
      </c>
      <c r="AE584" s="161">
        <v>0.37523489715943498</v>
      </c>
      <c r="AF584" s="161">
        <v>6.0296116700262199E-2</v>
      </c>
      <c r="AG584" s="161">
        <v>5.5685577205945597E-3</v>
      </c>
      <c r="AH584" s="161">
        <v>0</v>
      </c>
      <c r="AI584" s="161">
        <v>5.1063071231057205E-4</v>
      </c>
      <c r="AJ584" s="161">
        <v>0</v>
      </c>
      <c r="AK584" s="161">
        <v>7.0992601349712204E-3</v>
      </c>
      <c r="AL584" s="161">
        <v>0</v>
      </c>
      <c r="AM584" s="161">
        <v>0</v>
      </c>
      <c r="AN584" s="161">
        <v>3.6413705297416402E-2</v>
      </c>
      <c r="AO584" s="161">
        <v>0.122704364510845</v>
      </c>
      <c r="AP584" s="161">
        <v>2.2381257376934598E-3</v>
      </c>
      <c r="AQ584" s="161">
        <v>0</v>
      </c>
      <c r="AR584" s="161">
        <v>0</v>
      </c>
      <c r="AS584" s="161">
        <v>0</v>
      </c>
      <c r="AT584" s="161">
        <v>0.209585638678459</v>
      </c>
      <c r="AU584" s="161">
        <v>0.10610315852760099</v>
      </c>
      <c r="AV584" s="161">
        <v>0</v>
      </c>
      <c r="AW584" s="161">
        <v>0</v>
      </c>
      <c r="AX584" s="161">
        <v>2.55622302153127E-2</v>
      </c>
      <c r="AY584" s="161">
        <v>4.9468758422824999E-2</v>
      </c>
      <c r="AZ584" s="161">
        <v>0</v>
      </c>
      <c r="BA584" s="161">
        <v>0</v>
      </c>
      <c r="BB584" s="161">
        <v>0.31320082357086798</v>
      </c>
      <c r="BC584" s="161">
        <v>0</v>
      </c>
      <c r="BD584" s="161">
        <v>0</v>
      </c>
      <c r="BE584" s="161">
        <v>1.2353228962622099E-2</v>
      </c>
      <c r="BF584" s="161">
        <v>0</v>
      </c>
      <c r="BG584" s="161">
        <v>0.66371209341767701</v>
      </c>
      <c r="BH584" s="161">
        <v>0</v>
      </c>
      <c r="BI584" s="161">
        <v>1.5840540238237898E-2</v>
      </c>
      <c r="BJ584" s="161">
        <v>0</v>
      </c>
      <c r="BK584" s="161">
        <v>0.114448224579383</v>
      </c>
      <c r="BL584" s="161">
        <v>4.5107693056869701E-3</v>
      </c>
      <c r="BM584" s="161">
        <v>5.3551035777458199E-3</v>
      </c>
      <c r="BN584" s="161">
        <v>0</v>
      </c>
      <c r="BO584" s="161">
        <v>0</v>
      </c>
      <c r="BP584" s="161">
        <v>3.9407795232126001E-2</v>
      </c>
      <c r="BQ584" s="161">
        <v>0</v>
      </c>
      <c r="BR584" s="161">
        <v>0.43188370474750998</v>
      </c>
      <c r="BS584" s="161">
        <v>0</v>
      </c>
      <c r="BT584" s="161">
        <v>0.56882231042523601</v>
      </c>
    </row>
    <row r="585" spans="1:72" hidden="1">
      <c r="A585" s="99" t="s">
        <v>538</v>
      </c>
      <c r="B585" s="99" t="s">
        <v>987</v>
      </c>
      <c r="C585" s="98" t="s">
        <v>988</v>
      </c>
      <c r="D585" s="100" t="s">
        <v>989</v>
      </c>
      <c r="E585" s="98" t="s">
        <v>266</v>
      </c>
      <c r="F585" s="98" t="s">
        <v>216</v>
      </c>
      <c r="G585" s="161">
        <v>0.11716194655260199</v>
      </c>
      <c r="H585" s="161">
        <v>0.154340616113811</v>
      </c>
      <c r="I585" s="161">
        <v>1.27776109675924E-2</v>
      </c>
      <c r="J585" s="161">
        <v>5.9617038377217602E-2</v>
      </c>
      <c r="K585" s="161">
        <v>0.230437386690339</v>
      </c>
      <c r="L585" s="161">
        <v>0</v>
      </c>
      <c r="M585" s="161">
        <v>0.210834810762661</v>
      </c>
      <c r="N585" s="161">
        <v>9.2375366580273705E-2</v>
      </c>
      <c r="O585" s="161">
        <v>2.3897501065350799E-2</v>
      </c>
      <c r="P585" s="161">
        <v>0.67345124364410702</v>
      </c>
      <c r="Q585" s="161">
        <v>1.2668381426696599E-2</v>
      </c>
      <c r="R585" s="161">
        <v>6.9217516006242999E-2</v>
      </c>
      <c r="S585" s="161">
        <v>0.12523980625456799</v>
      </c>
      <c r="T585" s="161">
        <v>0</v>
      </c>
      <c r="U585" s="161">
        <v>0</v>
      </c>
      <c r="V585" s="161">
        <v>3.1145344601465198E-3</v>
      </c>
      <c r="W585" s="161">
        <v>2.7957783548040301E-2</v>
      </c>
      <c r="X585" s="161">
        <v>4.2594064640678601E-2</v>
      </c>
      <c r="Y585" s="161">
        <v>4.5117596990002298E-2</v>
      </c>
      <c r="Z585" s="161">
        <v>0</v>
      </c>
      <c r="AA585" s="161">
        <v>6.0515315985369397E-2</v>
      </c>
      <c r="AB585" s="161">
        <v>0.215269020587358</v>
      </c>
      <c r="AC585" s="161">
        <v>0.190877497879888</v>
      </c>
      <c r="AD585" s="161">
        <v>8.2607056260412606E-2</v>
      </c>
      <c r="AE585" s="161">
        <v>3.0136018525581499E-2</v>
      </c>
      <c r="AF585" s="161">
        <v>5.02765812636915E-2</v>
      </c>
      <c r="AG585" s="161">
        <v>3.42886685015324E-2</v>
      </c>
      <c r="AH585" s="161">
        <v>9.6276417489412194E-2</v>
      </c>
      <c r="AI585" s="161">
        <v>0</v>
      </c>
      <c r="AJ585" s="161">
        <v>4.2915871221909201E-2</v>
      </c>
      <c r="AK585" s="161">
        <v>2.04060861563971E-2</v>
      </c>
      <c r="AL585" s="161">
        <v>1.1404648458442799E-2</v>
      </c>
      <c r="AM585" s="161">
        <v>0.137154811717383</v>
      </c>
      <c r="AN585" s="161">
        <v>0.210671511014736</v>
      </c>
      <c r="AO585" s="161">
        <v>0.19054541758335899</v>
      </c>
      <c r="AP585" s="161">
        <v>0.28238553305464398</v>
      </c>
      <c r="AQ585" s="161">
        <v>0.233983089384768</v>
      </c>
      <c r="AR585" s="161">
        <v>0.245103397737338</v>
      </c>
      <c r="AS585" s="161">
        <v>0.13591672832341201</v>
      </c>
      <c r="AT585" s="161">
        <v>0.41783516736361498</v>
      </c>
      <c r="AU585" s="161">
        <v>5.9285370177433301E-2</v>
      </c>
      <c r="AV585" s="161">
        <v>9.4690132791500903E-2</v>
      </c>
      <c r="AW585" s="161">
        <v>0.189273283453014</v>
      </c>
      <c r="AX585" s="161">
        <v>0</v>
      </c>
      <c r="AY585" s="161">
        <v>0.39296643589360197</v>
      </c>
      <c r="AZ585" s="161">
        <v>0.138850413660459</v>
      </c>
      <c r="BA585" s="161">
        <v>6.7199225384364597E-2</v>
      </c>
      <c r="BB585" s="161">
        <v>7.6801266829910605E-2</v>
      </c>
      <c r="BC585" s="161">
        <v>0.193161816158889</v>
      </c>
      <c r="BD585" s="161">
        <v>0</v>
      </c>
      <c r="BE585" s="161">
        <v>0.111111111116762</v>
      </c>
      <c r="BF585" s="161">
        <v>0.18201133144634099</v>
      </c>
      <c r="BG585" s="161">
        <v>8.1475914918549996E-2</v>
      </c>
      <c r="BH585" s="161">
        <v>0.256969794495018</v>
      </c>
      <c r="BI585" s="161">
        <v>0.13970642994117399</v>
      </c>
      <c r="BJ585" s="161">
        <v>0</v>
      </c>
      <c r="BK585" s="161">
        <v>9.9046561601639702E-2</v>
      </c>
      <c r="BL585" s="161">
        <v>0.104077655058444</v>
      </c>
      <c r="BM585" s="161">
        <v>6.2918851874079196E-2</v>
      </c>
      <c r="BN585" s="161">
        <v>0.31742097975004702</v>
      </c>
      <c r="BO585" s="161">
        <v>0.80381281572717</v>
      </c>
      <c r="BP585" s="161">
        <v>0.20031367832427299</v>
      </c>
      <c r="BQ585" s="161">
        <v>0.152554566568739</v>
      </c>
      <c r="BR585" s="161">
        <v>0.192659294914789</v>
      </c>
      <c r="BS585" s="161">
        <v>0.19874303200681501</v>
      </c>
      <c r="BT585" s="161">
        <v>9.6243731518438805E-2</v>
      </c>
    </row>
    <row r="586" spans="1:72" hidden="1">
      <c r="A586" s="99" t="s">
        <v>577</v>
      </c>
      <c r="B586" s="99" t="s">
        <v>577</v>
      </c>
      <c r="C586" s="98" t="s">
        <v>990</v>
      </c>
      <c r="D586" s="100" t="s">
        <v>991</v>
      </c>
      <c r="E586" s="98" t="s">
        <v>266</v>
      </c>
      <c r="F586" s="98" t="s">
        <v>216</v>
      </c>
      <c r="G586" s="161">
        <v>0.31677811929294403</v>
      </c>
      <c r="H586" s="161">
        <v>0.25106267397858101</v>
      </c>
      <c r="I586" s="161">
        <v>0.23830861418775701</v>
      </c>
      <c r="J586" s="161">
        <v>0.37687851283218798</v>
      </c>
      <c r="K586" s="161">
        <v>0.83518781564470801</v>
      </c>
      <c r="L586" s="161">
        <v>0.49768057976438301</v>
      </c>
      <c r="M586" s="161">
        <v>0.73089619346753498</v>
      </c>
      <c r="N586" s="161">
        <v>0.18805970150680301</v>
      </c>
      <c r="O586" s="161">
        <v>0.77122966326484099</v>
      </c>
      <c r="P586" s="161">
        <v>0.48640357279527402</v>
      </c>
      <c r="Q586" s="161">
        <v>0.325901151525539</v>
      </c>
      <c r="R586" s="161">
        <v>0.50964450781966097</v>
      </c>
      <c r="S586" s="161">
        <v>0.35779590027489699</v>
      </c>
      <c r="T586" s="161" t="s">
        <v>266</v>
      </c>
      <c r="U586" s="161">
        <v>0.60701838384179796</v>
      </c>
      <c r="V586" s="161">
        <v>0.43665061841987002</v>
      </c>
      <c r="W586" s="161">
        <v>0.479144629001997</v>
      </c>
      <c r="X586" s="161">
        <v>0.169423006254033</v>
      </c>
      <c r="Y586" s="161">
        <v>0.636373690283627</v>
      </c>
      <c r="Z586" s="161">
        <v>0.76241191544090603</v>
      </c>
      <c r="AA586" s="161" t="s">
        <v>266</v>
      </c>
      <c r="AB586" s="161" t="s">
        <v>266</v>
      </c>
      <c r="AC586" s="161">
        <v>0.27378507878186598</v>
      </c>
      <c r="AD586" s="161">
        <v>0.96159578813491697</v>
      </c>
      <c r="AE586" s="161">
        <v>0.82674144034216202</v>
      </c>
      <c r="AF586" s="161">
        <v>1</v>
      </c>
      <c r="AG586" s="161">
        <v>0.94202576457222398</v>
      </c>
      <c r="AH586" s="161">
        <v>0.10390135489628</v>
      </c>
      <c r="AI586" s="161">
        <v>0.76914894001382506</v>
      </c>
      <c r="AJ586" s="161">
        <v>0.54478029556000296</v>
      </c>
      <c r="AK586" s="161">
        <v>0.97793980025121996</v>
      </c>
      <c r="AL586" s="161">
        <v>2.6743398743432002E-2</v>
      </c>
      <c r="AM586" s="161" t="s">
        <v>266</v>
      </c>
      <c r="AN586" s="161">
        <v>0.62110810171824804</v>
      </c>
      <c r="AO586" s="161">
        <v>0.186178332671777</v>
      </c>
      <c r="AP586" s="161">
        <v>0.41840741925629699</v>
      </c>
      <c r="AQ586" s="161">
        <v>0.84164778221524905</v>
      </c>
      <c r="AR586" s="161">
        <v>0.50468213112723104</v>
      </c>
      <c r="AS586" s="161">
        <v>0.83299695408556895</v>
      </c>
      <c r="AT586" s="161">
        <v>2.3311159230324299E-2</v>
      </c>
      <c r="AU586" s="161">
        <v>0.58989664532776098</v>
      </c>
      <c r="AV586" s="161">
        <v>0.92287315150691596</v>
      </c>
      <c r="AW586" s="161">
        <v>0.23235425564156101</v>
      </c>
      <c r="AX586" s="161">
        <v>0.82080983844283495</v>
      </c>
      <c r="AY586" s="161">
        <v>0.53662272939317301</v>
      </c>
      <c r="AZ586" s="161" t="s">
        <v>266</v>
      </c>
      <c r="BA586" s="161">
        <v>0.86597948887004395</v>
      </c>
      <c r="BB586" s="161">
        <v>0.67723631507274895</v>
      </c>
      <c r="BC586" s="161">
        <v>0.45278872048899399</v>
      </c>
      <c r="BD586" s="161">
        <v>0.94545454544466101</v>
      </c>
      <c r="BE586" s="161">
        <v>0.71772151894522296</v>
      </c>
      <c r="BF586" s="161" t="s">
        <v>266</v>
      </c>
      <c r="BG586" s="161">
        <v>0.54411926920553799</v>
      </c>
      <c r="BH586" s="161">
        <v>0.64596569340678101</v>
      </c>
      <c r="BI586" s="161">
        <v>0.62842142288444003</v>
      </c>
      <c r="BJ586" s="161" t="s">
        <v>266</v>
      </c>
      <c r="BK586" s="161">
        <v>0.78339643109523405</v>
      </c>
      <c r="BL586" s="161">
        <v>0.27741890241219502</v>
      </c>
      <c r="BM586" s="161">
        <v>0.99827700572631795</v>
      </c>
      <c r="BN586" s="161">
        <v>0.55086350453295596</v>
      </c>
      <c r="BO586" s="161">
        <v>0.85047200039311899</v>
      </c>
      <c r="BP586" s="161">
        <v>0.52001428798615401</v>
      </c>
      <c r="BQ586" s="161">
        <v>0.30782579312714398</v>
      </c>
      <c r="BR586" s="161">
        <v>0.169600071775202</v>
      </c>
      <c r="BS586" s="161">
        <v>0.77039796146070205</v>
      </c>
      <c r="BT586" s="161">
        <v>0.84672468556759295</v>
      </c>
    </row>
    <row r="587" spans="1:72" hidden="1">
      <c r="A587" s="99" t="s">
        <v>813</v>
      </c>
      <c r="B587" s="99" t="s">
        <v>992</v>
      </c>
      <c r="C587" s="98" t="s">
        <v>993</v>
      </c>
      <c r="D587" s="100" t="s">
        <v>994</v>
      </c>
      <c r="E587" s="98" t="s">
        <v>995</v>
      </c>
      <c r="F587" s="98" t="s">
        <v>996</v>
      </c>
      <c r="G587" s="165">
        <v>0.192</v>
      </c>
      <c r="H587" s="165">
        <v>0.23899999999999999</v>
      </c>
      <c r="I587" s="165">
        <v>0.20399999999999999</v>
      </c>
      <c r="J587" s="165">
        <v>0.18</v>
      </c>
      <c r="K587" s="165">
        <v>0.25</v>
      </c>
      <c r="L587" s="165" t="s">
        <v>216</v>
      </c>
      <c r="M587" s="165">
        <v>0.26</v>
      </c>
      <c r="N587" s="165">
        <v>0.20699999999999999</v>
      </c>
      <c r="O587" s="165">
        <v>0.22700000000000001</v>
      </c>
      <c r="P587" s="165">
        <v>0.255</v>
      </c>
      <c r="Q587" s="165">
        <v>0.249</v>
      </c>
      <c r="R587" s="165" t="s">
        <v>216</v>
      </c>
      <c r="S587" s="165" t="s">
        <v>216</v>
      </c>
      <c r="T587" s="165" t="s">
        <v>216</v>
      </c>
      <c r="U587" s="165">
        <v>0.26500000000000001</v>
      </c>
      <c r="V587" s="165" t="s">
        <v>216</v>
      </c>
      <c r="W587" s="165">
        <v>0.29799999999999999</v>
      </c>
      <c r="X587" s="165">
        <v>0.218</v>
      </c>
      <c r="Y587" s="165">
        <v>0.34300000000000003</v>
      </c>
      <c r="Z587" s="165">
        <v>0.318</v>
      </c>
      <c r="AA587" s="165">
        <v>0.224</v>
      </c>
      <c r="AB587" s="165" t="s">
        <v>216</v>
      </c>
      <c r="AC587" s="165" t="s">
        <v>216</v>
      </c>
      <c r="AD587" s="165">
        <v>0.29699999999999999</v>
      </c>
      <c r="AE587" s="165">
        <v>0.27100000000000002</v>
      </c>
      <c r="AF587" s="165">
        <v>0.32100000000000001</v>
      </c>
      <c r="AG587" s="165" t="s">
        <v>216</v>
      </c>
      <c r="AH587" s="165">
        <v>0.33</v>
      </c>
      <c r="AI587" s="165">
        <v>0.30099999999999999</v>
      </c>
      <c r="AJ587" s="165">
        <v>0.23</v>
      </c>
      <c r="AK587" s="165" t="s">
        <v>216</v>
      </c>
      <c r="AL587" s="165">
        <v>0.221</v>
      </c>
      <c r="AM587" s="165">
        <v>0.24</v>
      </c>
      <c r="AN587" s="165">
        <v>0.182</v>
      </c>
      <c r="AO587" s="165">
        <v>0.17399999999999999</v>
      </c>
      <c r="AP587" s="165">
        <v>0.23599999999999999</v>
      </c>
      <c r="AQ587" s="165" t="s">
        <v>216</v>
      </c>
      <c r="AR587" s="165">
        <v>0.28899999999999998</v>
      </c>
      <c r="AS587" s="165">
        <v>0.29899999999999999</v>
      </c>
      <c r="AT587" s="165">
        <v>0.27900000000000003</v>
      </c>
      <c r="AU587" s="165">
        <v>0.24299999999999999</v>
      </c>
      <c r="AV587" s="165">
        <v>0.21199999999999999</v>
      </c>
      <c r="AW587" s="165">
        <v>0.27600000000000002</v>
      </c>
      <c r="AX587" s="165">
        <v>0.26700000000000002</v>
      </c>
      <c r="AY587" s="165">
        <v>0.20399999999999999</v>
      </c>
      <c r="AZ587" s="165">
        <v>0.36099999999999999</v>
      </c>
      <c r="BA587" s="165">
        <v>0.223</v>
      </c>
      <c r="BB587" s="165">
        <v>0.223</v>
      </c>
      <c r="BC587" s="165">
        <v>0.32800000000000001</v>
      </c>
      <c r="BD587" s="165">
        <v>0.23</v>
      </c>
      <c r="BE587" s="165">
        <v>0.30499999999999999</v>
      </c>
      <c r="BF587" s="165">
        <v>0.43</v>
      </c>
      <c r="BG587" s="165">
        <v>0.22500000000000001</v>
      </c>
      <c r="BH587" s="165">
        <v>0.252</v>
      </c>
      <c r="BI587" s="165">
        <v>0.33900000000000002</v>
      </c>
      <c r="BJ587" s="165" t="s">
        <v>216</v>
      </c>
      <c r="BK587" s="165">
        <v>0.27200000000000002</v>
      </c>
      <c r="BL587" s="165">
        <v>0.26</v>
      </c>
      <c r="BM587" s="165">
        <v>0.27900000000000003</v>
      </c>
      <c r="BN587" s="165">
        <v>0.254</v>
      </c>
      <c r="BO587" s="165" t="s">
        <v>216</v>
      </c>
      <c r="BP587" s="165">
        <v>0.25</v>
      </c>
      <c r="BQ587" s="165" t="s">
        <v>216</v>
      </c>
      <c r="BR587" s="165">
        <v>0.25600000000000001</v>
      </c>
      <c r="BS587" s="165">
        <v>0.153</v>
      </c>
      <c r="BT587" s="165" t="s">
        <v>216</v>
      </c>
    </row>
    <row r="588" spans="1:72" hidden="1">
      <c r="A588" s="99" t="s">
        <v>813</v>
      </c>
      <c r="B588" s="99" t="s">
        <v>992</v>
      </c>
      <c r="C588" s="98" t="s">
        <v>993</v>
      </c>
      <c r="D588" s="100" t="s">
        <v>994</v>
      </c>
      <c r="E588" s="98" t="s">
        <v>225</v>
      </c>
      <c r="F588" s="98" t="s">
        <v>688</v>
      </c>
      <c r="G588" s="165" t="s">
        <v>216</v>
      </c>
      <c r="H588" s="165" t="s">
        <v>216</v>
      </c>
      <c r="I588" s="165" t="s">
        <v>216</v>
      </c>
      <c r="J588" s="165" t="s">
        <v>216</v>
      </c>
      <c r="K588" s="165" t="s">
        <v>216</v>
      </c>
      <c r="L588" s="165" t="s">
        <v>216</v>
      </c>
      <c r="M588" s="165" t="s">
        <v>216</v>
      </c>
      <c r="N588" s="165" t="s">
        <v>216</v>
      </c>
      <c r="O588" s="165" t="s">
        <v>216</v>
      </c>
      <c r="P588" s="165" t="s">
        <v>216</v>
      </c>
      <c r="Q588" s="165" t="s">
        <v>216</v>
      </c>
      <c r="R588" s="165">
        <v>0.18</v>
      </c>
      <c r="S588" s="165" t="s">
        <v>216</v>
      </c>
      <c r="T588" s="165" t="s">
        <v>216</v>
      </c>
      <c r="U588" s="165" t="s">
        <v>216</v>
      </c>
      <c r="V588" s="165">
        <v>0.20899999999999999</v>
      </c>
      <c r="W588" s="165" t="s">
        <v>216</v>
      </c>
      <c r="X588" s="165" t="s">
        <v>216</v>
      </c>
      <c r="Y588" s="165" t="s">
        <v>216</v>
      </c>
      <c r="Z588" s="165" t="s">
        <v>216</v>
      </c>
      <c r="AA588" s="165" t="s">
        <v>216</v>
      </c>
      <c r="AB588" s="165" t="s">
        <v>216</v>
      </c>
      <c r="AC588" s="165" t="s">
        <v>216</v>
      </c>
      <c r="AD588" s="165" t="s">
        <v>216</v>
      </c>
      <c r="AE588" s="165" t="s">
        <v>216</v>
      </c>
      <c r="AF588" s="165" t="s">
        <v>216</v>
      </c>
      <c r="AG588" s="165">
        <v>0.17299999999999999</v>
      </c>
      <c r="AH588" s="165" t="s">
        <v>216</v>
      </c>
      <c r="AI588" s="165" t="s">
        <v>216</v>
      </c>
      <c r="AJ588" s="165" t="s">
        <v>216</v>
      </c>
      <c r="AK588" s="165">
        <v>0.20599999999999999</v>
      </c>
      <c r="AL588" s="165" t="s">
        <v>216</v>
      </c>
      <c r="AM588" s="165" t="s">
        <v>216</v>
      </c>
      <c r="AN588" s="165" t="s">
        <v>216</v>
      </c>
      <c r="AO588" s="165" t="s">
        <v>216</v>
      </c>
      <c r="AP588" s="165" t="s">
        <v>216</v>
      </c>
      <c r="AQ588" s="165" t="s">
        <v>216</v>
      </c>
      <c r="AR588" s="165" t="s">
        <v>216</v>
      </c>
      <c r="AS588" s="165" t="s">
        <v>216</v>
      </c>
      <c r="AT588" s="165" t="s">
        <v>216</v>
      </c>
      <c r="AU588" s="165" t="s">
        <v>216</v>
      </c>
      <c r="AV588" s="165" t="s">
        <v>216</v>
      </c>
      <c r="AW588" s="165" t="s">
        <v>216</v>
      </c>
      <c r="AX588" s="165" t="s">
        <v>216</v>
      </c>
      <c r="AY588" s="165" t="s">
        <v>216</v>
      </c>
      <c r="AZ588" s="165" t="s">
        <v>216</v>
      </c>
      <c r="BA588" s="165" t="s">
        <v>216</v>
      </c>
      <c r="BB588" s="165" t="s">
        <v>216</v>
      </c>
      <c r="BC588" s="165" t="s">
        <v>216</v>
      </c>
      <c r="BD588" s="165" t="s">
        <v>216</v>
      </c>
      <c r="BE588" s="165" t="s">
        <v>216</v>
      </c>
      <c r="BF588" s="165" t="s">
        <v>216</v>
      </c>
      <c r="BG588" s="165" t="s">
        <v>216</v>
      </c>
      <c r="BH588" s="165" t="s">
        <v>216</v>
      </c>
      <c r="BI588" s="165" t="s">
        <v>216</v>
      </c>
      <c r="BJ588" s="165">
        <v>0.20200000000000001</v>
      </c>
      <c r="BK588" s="165" t="s">
        <v>216</v>
      </c>
      <c r="BL588" s="165" t="s">
        <v>216</v>
      </c>
      <c r="BM588" s="165" t="s">
        <v>216</v>
      </c>
      <c r="BN588" s="165" t="s">
        <v>216</v>
      </c>
      <c r="BO588" s="165" t="s">
        <v>216</v>
      </c>
      <c r="BP588" s="165" t="s">
        <v>216</v>
      </c>
      <c r="BQ588" s="165">
        <v>0.25700000000000001</v>
      </c>
      <c r="BR588" s="165" t="s">
        <v>216</v>
      </c>
      <c r="BS588" s="165" t="s">
        <v>216</v>
      </c>
      <c r="BT588" s="165" t="s">
        <v>216</v>
      </c>
    </row>
    <row r="589" spans="1:72" hidden="1">
      <c r="A589" s="99" t="s">
        <v>813</v>
      </c>
      <c r="B589" s="99" t="s">
        <v>992</v>
      </c>
      <c r="C589" s="98" t="s">
        <v>993</v>
      </c>
      <c r="D589" s="100" t="s">
        <v>994</v>
      </c>
      <c r="E589" s="98" t="s">
        <v>997</v>
      </c>
      <c r="F589" s="98" t="s">
        <v>998</v>
      </c>
      <c r="G589" s="165" t="s">
        <v>216</v>
      </c>
      <c r="H589" s="165" t="s">
        <v>216</v>
      </c>
      <c r="I589" s="165" t="s">
        <v>216</v>
      </c>
      <c r="J589" s="165" t="s">
        <v>216</v>
      </c>
      <c r="K589" s="165" t="s">
        <v>216</v>
      </c>
      <c r="L589" s="165">
        <v>0.27300000000000002</v>
      </c>
      <c r="M589" s="165" t="s">
        <v>216</v>
      </c>
      <c r="N589" s="165" t="s">
        <v>216</v>
      </c>
      <c r="O589" s="165" t="s">
        <v>216</v>
      </c>
      <c r="P589" s="165" t="s">
        <v>216</v>
      </c>
      <c r="Q589" s="165" t="s">
        <v>216</v>
      </c>
      <c r="R589" s="165" t="s">
        <v>216</v>
      </c>
      <c r="S589" s="165" t="s">
        <v>216</v>
      </c>
      <c r="T589" s="165" t="s">
        <v>216</v>
      </c>
      <c r="U589" s="165" t="s">
        <v>216</v>
      </c>
      <c r="V589" s="165" t="s">
        <v>216</v>
      </c>
      <c r="W589" s="165" t="s">
        <v>216</v>
      </c>
      <c r="X589" s="165" t="s">
        <v>216</v>
      </c>
      <c r="Y589" s="165" t="s">
        <v>216</v>
      </c>
      <c r="Z589" s="165" t="s">
        <v>216</v>
      </c>
      <c r="AA589" s="165" t="s">
        <v>216</v>
      </c>
      <c r="AB589" s="165" t="s">
        <v>216</v>
      </c>
      <c r="AC589" s="165" t="s">
        <v>216</v>
      </c>
      <c r="AD589" s="165" t="s">
        <v>216</v>
      </c>
      <c r="AE589" s="165" t="s">
        <v>216</v>
      </c>
      <c r="AF589" s="165" t="s">
        <v>216</v>
      </c>
      <c r="AG589" s="165" t="s">
        <v>216</v>
      </c>
      <c r="AH589" s="165" t="s">
        <v>216</v>
      </c>
      <c r="AI589" s="165" t="s">
        <v>216</v>
      </c>
      <c r="AJ589" s="165" t="s">
        <v>216</v>
      </c>
      <c r="AK589" s="165" t="s">
        <v>216</v>
      </c>
      <c r="AL589" s="165" t="s">
        <v>216</v>
      </c>
      <c r="AM589" s="165" t="s">
        <v>216</v>
      </c>
      <c r="AN589" s="165" t="s">
        <v>216</v>
      </c>
      <c r="AO589" s="165" t="s">
        <v>216</v>
      </c>
      <c r="AP589" s="165" t="s">
        <v>216</v>
      </c>
      <c r="AQ589" s="165" t="s">
        <v>216</v>
      </c>
      <c r="AR589" s="165" t="s">
        <v>216</v>
      </c>
      <c r="AS589" s="165" t="s">
        <v>216</v>
      </c>
      <c r="AT589" s="165" t="s">
        <v>216</v>
      </c>
      <c r="AU589" s="165" t="s">
        <v>216</v>
      </c>
      <c r="AV589" s="165" t="s">
        <v>216</v>
      </c>
      <c r="AW589" s="165" t="s">
        <v>216</v>
      </c>
      <c r="AX589" s="165" t="s">
        <v>216</v>
      </c>
      <c r="AY589" s="165" t="s">
        <v>216</v>
      </c>
      <c r="AZ589" s="165" t="s">
        <v>216</v>
      </c>
      <c r="BA589" s="165" t="s">
        <v>216</v>
      </c>
      <c r="BB589" s="165" t="s">
        <v>216</v>
      </c>
      <c r="BC589" s="165" t="s">
        <v>216</v>
      </c>
      <c r="BD589" s="165" t="s">
        <v>216</v>
      </c>
      <c r="BE589" s="165" t="s">
        <v>216</v>
      </c>
      <c r="BF589" s="165" t="s">
        <v>216</v>
      </c>
      <c r="BG589" s="165" t="s">
        <v>216</v>
      </c>
      <c r="BH589" s="165" t="s">
        <v>216</v>
      </c>
      <c r="BI589" s="165" t="s">
        <v>216</v>
      </c>
      <c r="BJ589" s="165" t="s">
        <v>216</v>
      </c>
      <c r="BK589" s="165" t="s">
        <v>216</v>
      </c>
      <c r="BL589" s="165" t="s">
        <v>216</v>
      </c>
      <c r="BM589" s="165" t="s">
        <v>216</v>
      </c>
      <c r="BN589" s="165" t="s">
        <v>216</v>
      </c>
      <c r="BO589" s="165" t="s">
        <v>216</v>
      </c>
      <c r="BP589" s="165" t="s">
        <v>216</v>
      </c>
      <c r="BQ589" s="165" t="s">
        <v>216</v>
      </c>
      <c r="BR589" s="165" t="s">
        <v>216</v>
      </c>
      <c r="BS589" s="165" t="s">
        <v>216</v>
      </c>
      <c r="BT589" s="165">
        <v>0.2</v>
      </c>
    </row>
    <row r="590" spans="1:72" hidden="1">
      <c r="A590" s="99" t="s">
        <v>813</v>
      </c>
      <c r="B590" s="99" t="s">
        <v>992</v>
      </c>
      <c r="C590" s="98" t="s">
        <v>993</v>
      </c>
      <c r="D590" s="100" t="s">
        <v>994</v>
      </c>
      <c r="E590" s="98" t="s">
        <v>999</v>
      </c>
      <c r="F590" s="98" t="s">
        <v>1000</v>
      </c>
      <c r="G590" s="165" t="s">
        <v>216</v>
      </c>
      <c r="H590" s="165" t="s">
        <v>216</v>
      </c>
      <c r="I590" s="165" t="s">
        <v>216</v>
      </c>
      <c r="J590" s="165" t="s">
        <v>216</v>
      </c>
      <c r="K590" s="165" t="s">
        <v>216</v>
      </c>
      <c r="L590" s="165" t="s">
        <v>216</v>
      </c>
      <c r="M590" s="165" t="s">
        <v>216</v>
      </c>
      <c r="N590" s="165" t="s">
        <v>216</v>
      </c>
      <c r="O590" s="165" t="s">
        <v>216</v>
      </c>
      <c r="P590" s="165" t="s">
        <v>216</v>
      </c>
      <c r="Q590" s="165" t="s">
        <v>216</v>
      </c>
      <c r="R590" s="165" t="s">
        <v>216</v>
      </c>
      <c r="S590" s="165">
        <v>0.20100000000000001</v>
      </c>
      <c r="T590" s="165">
        <v>0.20300000000000001</v>
      </c>
      <c r="U590" s="165" t="s">
        <v>216</v>
      </c>
      <c r="V590" s="165" t="s">
        <v>216</v>
      </c>
      <c r="W590" s="165" t="s">
        <v>216</v>
      </c>
      <c r="X590" s="165" t="s">
        <v>216</v>
      </c>
      <c r="Y590" s="165" t="s">
        <v>216</v>
      </c>
      <c r="Z590" s="165" t="s">
        <v>216</v>
      </c>
      <c r="AA590" s="165" t="s">
        <v>216</v>
      </c>
      <c r="AB590" s="165" t="s">
        <v>216</v>
      </c>
      <c r="AC590" s="165" t="s">
        <v>216</v>
      </c>
      <c r="AD590" s="165" t="s">
        <v>216</v>
      </c>
      <c r="AE590" s="165" t="s">
        <v>216</v>
      </c>
      <c r="AF590" s="165" t="s">
        <v>216</v>
      </c>
      <c r="AG590" s="165" t="s">
        <v>216</v>
      </c>
      <c r="AH590" s="165" t="s">
        <v>216</v>
      </c>
      <c r="AI590" s="165" t="s">
        <v>216</v>
      </c>
      <c r="AJ590" s="165" t="s">
        <v>216</v>
      </c>
      <c r="AK590" s="165" t="s">
        <v>216</v>
      </c>
      <c r="AL590" s="165" t="s">
        <v>216</v>
      </c>
      <c r="AM590" s="165" t="s">
        <v>216</v>
      </c>
      <c r="AN590" s="165" t="s">
        <v>216</v>
      </c>
      <c r="AO590" s="165" t="s">
        <v>216</v>
      </c>
      <c r="AP590" s="165" t="s">
        <v>216</v>
      </c>
      <c r="AQ590" s="165" t="s">
        <v>216</v>
      </c>
      <c r="AR590" s="165" t="s">
        <v>216</v>
      </c>
      <c r="AS590" s="165" t="s">
        <v>216</v>
      </c>
      <c r="AT590" s="165" t="s">
        <v>216</v>
      </c>
      <c r="AU590" s="165" t="s">
        <v>216</v>
      </c>
      <c r="AV590" s="165" t="s">
        <v>216</v>
      </c>
      <c r="AW590" s="165" t="s">
        <v>216</v>
      </c>
      <c r="AX590" s="165" t="s">
        <v>216</v>
      </c>
      <c r="AY590" s="165" t="s">
        <v>216</v>
      </c>
      <c r="AZ590" s="165" t="s">
        <v>216</v>
      </c>
      <c r="BA590" s="165" t="s">
        <v>216</v>
      </c>
      <c r="BB590" s="165" t="s">
        <v>216</v>
      </c>
      <c r="BC590" s="165" t="s">
        <v>216</v>
      </c>
      <c r="BD590" s="165" t="s">
        <v>216</v>
      </c>
      <c r="BE590" s="165" t="s">
        <v>216</v>
      </c>
      <c r="BF590" s="165" t="s">
        <v>216</v>
      </c>
      <c r="BG590" s="165" t="s">
        <v>216</v>
      </c>
      <c r="BH590" s="165" t="s">
        <v>216</v>
      </c>
      <c r="BI590" s="165" t="s">
        <v>216</v>
      </c>
      <c r="BJ590" s="165" t="s">
        <v>216</v>
      </c>
      <c r="BK590" s="165" t="s">
        <v>216</v>
      </c>
      <c r="BL590" s="165" t="s">
        <v>216</v>
      </c>
      <c r="BM590" s="165" t="s">
        <v>216</v>
      </c>
      <c r="BN590" s="165" t="s">
        <v>216</v>
      </c>
      <c r="BO590" s="165" t="s">
        <v>216</v>
      </c>
      <c r="BP590" s="165" t="s">
        <v>216</v>
      </c>
      <c r="BQ590" s="165" t="s">
        <v>216</v>
      </c>
      <c r="BR590" s="165" t="s">
        <v>216</v>
      </c>
      <c r="BS590" s="165" t="s">
        <v>216</v>
      </c>
      <c r="BT590" s="165" t="s">
        <v>216</v>
      </c>
    </row>
    <row r="591" spans="1:72" hidden="1">
      <c r="A591" s="99" t="s">
        <v>813</v>
      </c>
      <c r="B591" s="99" t="s">
        <v>992</v>
      </c>
      <c r="C591" s="98" t="s">
        <v>993</v>
      </c>
      <c r="D591" s="100" t="s">
        <v>994</v>
      </c>
      <c r="E591" s="98" t="s">
        <v>371</v>
      </c>
      <c r="F591" s="98" t="s">
        <v>1001</v>
      </c>
      <c r="G591" s="165" t="s">
        <v>216</v>
      </c>
      <c r="H591" s="165" t="s">
        <v>216</v>
      </c>
      <c r="I591" s="165" t="s">
        <v>216</v>
      </c>
      <c r="J591" s="165" t="s">
        <v>216</v>
      </c>
      <c r="K591" s="165" t="s">
        <v>216</v>
      </c>
      <c r="L591" s="165" t="s">
        <v>216</v>
      </c>
      <c r="M591" s="165" t="s">
        <v>216</v>
      </c>
      <c r="N591" s="165" t="s">
        <v>216</v>
      </c>
      <c r="O591" s="165" t="s">
        <v>216</v>
      </c>
      <c r="P591" s="165" t="s">
        <v>216</v>
      </c>
      <c r="Q591" s="165" t="s">
        <v>216</v>
      </c>
      <c r="R591" s="165" t="s">
        <v>216</v>
      </c>
      <c r="S591" s="165" t="s">
        <v>216</v>
      </c>
      <c r="T591" s="165" t="s">
        <v>216</v>
      </c>
      <c r="U591" s="165" t="s">
        <v>216</v>
      </c>
      <c r="V591" s="165" t="s">
        <v>216</v>
      </c>
      <c r="W591" s="165" t="s">
        <v>216</v>
      </c>
      <c r="X591" s="165" t="s">
        <v>216</v>
      </c>
      <c r="Y591" s="165" t="s">
        <v>216</v>
      </c>
      <c r="Z591" s="165" t="s">
        <v>216</v>
      </c>
      <c r="AA591" s="165" t="s">
        <v>216</v>
      </c>
      <c r="AB591" s="165">
        <v>0.192</v>
      </c>
      <c r="AC591" s="165">
        <v>0.17699999999999999</v>
      </c>
      <c r="AD591" s="165" t="s">
        <v>216</v>
      </c>
      <c r="AE591" s="165" t="s">
        <v>216</v>
      </c>
      <c r="AF591" s="165" t="s">
        <v>216</v>
      </c>
      <c r="AG591" s="165" t="s">
        <v>216</v>
      </c>
      <c r="AH591" s="165" t="s">
        <v>216</v>
      </c>
      <c r="AI591" s="165" t="s">
        <v>216</v>
      </c>
      <c r="AJ591" s="165" t="s">
        <v>216</v>
      </c>
      <c r="AK591" s="165" t="s">
        <v>216</v>
      </c>
      <c r="AL591" s="165" t="s">
        <v>216</v>
      </c>
      <c r="AM591" s="165" t="s">
        <v>216</v>
      </c>
      <c r="AN591" s="165" t="s">
        <v>216</v>
      </c>
      <c r="AO591" s="165" t="s">
        <v>216</v>
      </c>
      <c r="AP591" s="165" t="s">
        <v>216</v>
      </c>
      <c r="AQ591" s="165">
        <v>0.25</v>
      </c>
      <c r="AR591" s="165" t="s">
        <v>216</v>
      </c>
      <c r="AS591" s="165" t="s">
        <v>216</v>
      </c>
      <c r="AT591" s="165" t="s">
        <v>216</v>
      </c>
      <c r="AU591" s="165" t="s">
        <v>216</v>
      </c>
      <c r="AV591" s="165" t="s">
        <v>216</v>
      </c>
      <c r="AW591" s="165" t="s">
        <v>216</v>
      </c>
      <c r="AX591" s="165" t="s">
        <v>216</v>
      </c>
      <c r="AY591" s="165" t="s">
        <v>216</v>
      </c>
      <c r="AZ591" s="165" t="s">
        <v>216</v>
      </c>
      <c r="BA591" s="165" t="s">
        <v>216</v>
      </c>
      <c r="BB591" s="165" t="s">
        <v>216</v>
      </c>
      <c r="BC591" s="165" t="s">
        <v>216</v>
      </c>
      <c r="BD591" s="165" t="s">
        <v>216</v>
      </c>
      <c r="BE591" s="165" t="s">
        <v>216</v>
      </c>
      <c r="BF591" s="165" t="s">
        <v>216</v>
      </c>
      <c r="BG591" s="165" t="s">
        <v>216</v>
      </c>
      <c r="BH591" s="165" t="s">
        <v>216</v>
      </c>
      <c r="BI591" s="165" t="s">
        <v>216</v>
      </c>
      <c r="BJ591" s="165" t="s">
        <v>216</v>
      </c>
      <c r="BK591" s="165" t="s">
        <v>216</v>
      </c>
      <c r="BL591" s="165" t="s">
        <v>216</v>
      </c>
      <c r="BM591" s="165" t="s">
        <v>216</v>
      </c>
      <c r="BN591" s="165" t="s">
        <v>216</v>
      </c>
      <c r="BO591" s="165" t="s">
        <v>216</v>
      </c>
      <c r="BP591" s="165" t="s">
        <v>216</v>
      </c>
      <c r="BQ591" s="165" t="s">
        <v>216</v>
      </c>
      <c r="BR591" s="165" t="s">
        <v>216</v>
      </c>
      <c r="BS591" s="165" t="s">
        <v>216</v>
      </c>
      <c r="BT591" s="165" t="s">
        <v>216</v>
      </c>
    </row>
    <row r="592" spans="1:72" hidden="1">
      <c r="A592" s="99" t="s">
        <v>813</v>
      </c>
      <c r="B592" s="99" t="s">
        <v>992</v>
      </c>
      <c r="C592" s="98" t="s">
        <v>993</v>
      </c>
      <c r="D592" s="100" t="s">
        <v>994</v>
      </c>
      <c r="E592" s="98" t="s">
        <v>1002</v>
      </c>
      <c r="F592" s="98" t="s">
        <v>1003</v>
      </c>
      <c r="G592" s="165" t="s">
        <v>216</v>
      </c>
      <c r="H592" s="165" t="s">
        <v>216</v>
      </c>
      <c r="I592" s="165" t="s">
        <v>216</v>
      </c>
      <c r="J592" s="165" t="s">
        <v>216</v>
      </c>
      <c r="K592" s="165" t="s">
        <v>216</v>
      </c>
      <c r="L592" s="165" t="s">
        <v>216</v>
      </c>
      <c r="M592" s="165" t="s">
        <v>216</v>
      </c>
      <c r="N592" s="165" t="s">
        <v>216</v>
      </c>
      <c r="O592" s="165" t="s">
        <v>216</v>
      </c>
      <c r="P592" s="165" t="s">
        <v>216</v>
      </c>
      <c r="Q592" s="165" t="s">
        <v>216</v>
      </c>
      <c r="R592" s="165" t="s">
        <v>216</v>
      </c>
      <c r="S592" s="165" t="s">
        <v>216</v>
      </c>
      <c r="T592" s="165" t="s">
        <v>216</v>
      </c>
      <c r="U592" s="165" t="s">
        <v>216</v>
      </c>
      <c r="V592" s="165" t="s">
        <v>216</v>
      </c>
      <c r="W592" s="165" t="s">
        <v>216</v>
      </c>
      <c r="X592" s="165" t="s">
        <v>216</v>
      </c>
      <c r="Y592" s="165" t="s">
        <v>216</v>
      </c>
      <c r="Z592" s="165" t="s">
        <v>216</v>
      </c>
      <c r="AA592" s="165" t="s">
        <v>216</v>
      </c>
      <c r="AB592" s="165" t="s">
        <v>216</v>
      </c>
      <c r="AC592" s="165" t="s">
        <v>216</v>
      </c>
      <c r="AD592" s="165" t="s">
        <v>216</v>
      </c>
      <c r="AE592" s="165" t="s">
        <v>216</v>
      </c>
      <c r="AF592" s="165" t="s">
        <v>216</v>
      </c>
      <c r="AG592" s="165" t="s">
        <v>216</v>
      </c>
      <c r="AH592" s="165" t="s">
        <v>216</v>
      </c>
      <c r="AI592" s="165" t="s">
        <v>216</v>
      </c>
      <c r="AJ592" s="165" t="s">
        <v>216</v>
      </c>
      <c r="AK592" s="165" t="s">
        <v>216</v>
      </c>
      <c r="AL592" s="165" t="s">
        <v>216</v>
      </c>
      <c r="AM592" s="165" t="s">
        <v>216</v>
      </c>
      <c r="AN592" s="165" t="s">
        <v>216</v>
      </c>
      <c r="AO592" s="165" t="s">
        <v>216</v>
      </c>
      <c r="AP592" s="165" t="s">
        <v>216</v>
      </c>
      <c r="AQ592" s="165" t="s">
        <v>216</v>
      </c>
      <c r="AR592" s="165" t="s">
        <v>216</v>
      </c>
      <c r="AS592" s="165" t="s">
        <v>216</v>
      </c>
      <c r="AT592" s="165" t="s">
        <v>216</v>
      </c>
      <c r="AU592" s="165" t="s">
        <v>216</v>
      </c>
      <c r="AV592" s="165" t="s">
        <v>216</v>
      </c>
      <c r="AW592" s="165" t="s">
        <v>216</v>
      </c>
      <c r="AX592" s="165" t="s">
        <v>216</v>
      </c>
      <c r="AY592" s="165" t="s">
        <v>216</v>
      </c>
      <c r="AZ592" s="165" t="s">
        <v>216</v>
      </c>
      <c r="BA592" s="165" t="s">
        <v>216</v>
      </c>
      <c r="BB592" s="165" t="s">
        <v>216</v>
      </c>
      <c r="BC592" s="165" t="s">
        <v>216</v>
      </c>
      <c r="BD592" s="165" t="s">
        <v>216</v>
      </c>
      <c r="BE592" s="165" t="s">
        <v>216</v>
      </c>
      <c r="BF592" s="165" t="s">
        <v>216</v>
      </c>
      <c r="BG592" s="165" t="s">
        <v>216</v>
      </c>
      <c r="BH592" s="165" t="s">
        <v>216</v>
      </c>
      <c r="BI592" s="165" t="s">
        <v>216</v>
      </c>
      <c r="BJ592" s="165" t="s">
        <v>216</v>
      </c>
      <c r="BK592" s="165" t="s">
        <v>216</v>
      </c>
      <c r="BL592" s="165" t="s">
        <v>216</v>
      </c>
      <c r="BM592" s="165" t="s">
        <v>216</v>
      </c>
      <c r="BN592" s="165" t="s">
        <v>216</v>
      </c>
      <c r="BO592" s="165">
        <v>0.22600000000000001</v>
      </c>
      <c r="BP592" s="165" t="s">
        <v>216</v>
      </c>
      <c r="BQ592" s="165" t="s">
        <v>216</v>
      </c>
      <c r="BR592" s="165" t="s">
        <v>216</v>
      </c>
      <c r="BS592" s="165" t="s">
        <v>216</v>
      </c>
      <c r="BT592" s="165" t="s">
        <v>216</v>
      </c>
    </row>
    <row r="593" spans="1:72" hidden="1">
      <c r="A593" s="99" t="s">
        <v>1004</v>
      </c>
      <c r="B593" s="99" t="s">
        <v>1004</v>
      </c>
      <c r="C593" s="98" t="s">
        <v>1005</v>
      </c>
      <c r="D593" s="100" t="s">
        <v>1006</v>
      </c>
      <c r="E593" s="98" t="s">
        <v>1007</v>
      </c>
      <c r="F593" s="98" t="s">
        <v>1008</v>
      </c>
      <c r="G593" s="165">
        <v>0.20399999999999999</v>
      </c>
      <c r="H593" s="165" t="s">
        <v>216</v>
      </c>
      <c r="I593" s="165">
        <v>0.32400000000000001</v>
      </c>
      <c r="J593" s="165" t="s">
        <v>216</v>
      </c>
      <c r="K593" s="165" t="s">
        <v>216</v>
      </c>
      <c r="L593" s="165">
        <v>0.27600000000000002</v>
      </c>
      <c r="M593" s="165" t="s">
        <v>216</v>
      </c>
      <c r="N593" s="165">
        <v>0.27200000000000002</v>
      </c>
      <c r="O593" s="165">
        <v>0.28299999999999997</v>
      </c>
      <c r="P593" s="165">
        <v>0.29599999999999999</v>
      </c>
      <c r="Q593" s="165">
        <v>0.17799999999999999</v>
      </c>
      <c r="R593" s="165">
        <v>0.23599999999999999</v>
      </c>
      <c r="S593" s="165">
        <v>0.23899999999999999</v>
      </c>
      <c r="T593" s="165">
        <v>0.26600000000000001</v>
      </c>
      <c r="U593" s="165">
        <v>0.28999999999999998</v>
      </c>
      <c r="V593" s="165">
        <v>0.221</v>
      </c>
      <c r="W593" s="165" t="s">
        <v>216</v>
      </c>
      <c r="X593" s="165" t="s">
        <v>216</v>
      </c>
      <c r="Y593" s="165">
        <v>0.216</v>
      </c>
      <c r="Z593" s="165">
        <v>0.223</v>
      </c>
      <c r="AA593" s="165">
        <v>0.29299999999999998</v>
      </c>
      <c r="AB593" s="165">
        <v>0.29099999999999998</v>
      </c>
      <c r="AC593" s="165" t="s">
        <v>216</v>
      </c>
      <c r="AD593" s="165">
        <v>0.22800000000000001</v>
      </c>
      <c r="AE593" s="165" t="s">
        <v>216</v>
      </c>
      <c r="AF593" s="165">
        <v>0.2</v>
      </c>
      <c r="AG593" s="165">
        <v>0.22600000000000001</v>
      </c>
      <c r="AH593" s="165">
        <v>0.189</v>
      </c>
      <c r="AI593" s="165">
        <v>0.19500000000000001</v>
      </c>
      <c r="AJ593" s="165" t="s">
        <v>216</v>
      </c>
      <c r="AK593" s="165">
        <v>0.23100000000000001</v>
      </c>
      <c r="AL593" s="165" t="s">
        <v>216</v>
      </c>
      <c r="AM593" s="165">
        <v>0.29599999999999999</v>
      </c>
      <c r="AN593" s="165">
        <v>0.182</v>
      </c>
      <c r="AO593" s="165">
        <v>0.27</v>
      </c>
      <c r="AP593" s="165">
        <v>0.30199999999999999</v>
      </c>
      <c r="AQ593" s="165">
        <v>0.26700000000000002</v>
      </c>
      <c r="AR593" s="165" t="s">
        <v>216</v>
      </c>
      <c r="AS593" s="165" t="s">
        <v>216</v>
      </c>
      <c r="AT593" s="165">
        <v>0.26100000000000001</v>
      </c>
      <c r="AU593" s="165">
        <v>0.27100000000000002</v>
      </c>
      <c r="AV593" s="165">
        <v>0.22500000000000001</v>
      </c>
      <c r="AW593" s="165" t="s">
        <v>216</v>
      </c>
      <c r="AX593" s="165">
        <v>0.21099999999999999</v>
      </c>
      <c r="AY593" s="165" t="s">
        <v>216</v>
      </c>
      <c r="AZ593" s="165">
        <v>0.26400000000000001</v>
      </c>
      <c r="BA593" s="165">
        <v>0.191</v>
      </c>
      <c r="BB593" s="165">
        <v>0.29399999999999998</v>
      </c>
      <c r="BC593" s="165" t="s">
        <v>216</v>
      </c>
      <c r="BD593" s="165" t="s">
        <v>216</v>
      </c>
      <c r="BE593" s="165">
        <v>0.23599999999999999</v>
      </c>
      <c r="BF593" s="165">
        <v>0.24199999999999999</v>
      </c>
      <c r="BG593" s="165">
        <v>0.20799999999999999</v>
      </c>
      <c r="BH593" s="165">
        <v>0.20699999999999999</v>
      </c>
      <c r="BI593" s="165" t="s">
        <v>216</v>
      </c>
      <c r="BJ593" s="165">
        <v>0.27700000000000002</v>
      </c>
      <c r="BK593" s="165" t="s">
        <v>216</v>
      </c>
      <c r="BL593" s="165">
        <v>0.27200000000000002</v>
      </c>
      <c r="BM593" s="165">
        <v>0.20399999999999999</v>
      </c>
      <c r="BN593" s="165">
        <v>0.27600000000000002</v>
      </c>
      <c r="BO593" s="165">
        <v>0.23200000000000001</v>
      </c>
      <c r="BP593" s="165">
        <v>0.16600000000000001</v>
      </c>
      <c r="BQ593" s="165">
        <v>0.27700000000000002</v>
      </c>
      <c r="BR593" s="165" t="s">
        <v>216</v>
      </c>
      <c r="BS593" s="165" t="s">
        <v>216</v>
      </c>
      <c r="BT593" s="165" t="s">
        <v>216</v>
      </c>
    </row>
    <row r="594" spans="1:72" hidden="1">
      <c r="A594" s="99" t="s">
        <v>1004</v>
      </c>
      <c r="B594" s="99" t="s">
        <v>1004</v>
      </c>
      <c r="C594" s="98" t="s">
        <v>1005</v>
      </c>
      <c r="D594" s="100" t="s">
        <v>1006</v>
      </c>
      <c r="E594" s="98" t="s">
        <v>1009</v>
      </c>
      <c r="F594" s="98" t="s">
        <v>1010</v>
      </c>
      <c r="G594" s="165" t="s">
        <v>216</v>
      </c>
      <c r="H594" s="165">
        <v>0.21199999999999999</v>
      </c>
      <c r="I594" s="165" t="s">
        <v>216</v>
      </c>
      <c r="J594" s="165" t="s">
        <v>216</v>
      </c>
      <c r="K594" s="165" t="s">
        <v>216</v>
      </c>
      <c r="L594" s="165" t="s">
        <v>216</v>
      </c>
      <c r="M594" s="165">
        <v>0.19700000000000001</v>
      </c>
      <c r="N594" s="165" t="s">
        <v>216</v>
      </c>
      <c r="O594" s="165" t="s">
        <v>216</v>
      </c>
      <c r="P594" s="165" t="s">
        <v>216</v>
      </c>
      <c r="Q594" s="165" t="s">
        <v>216</v>
      </c>
      <c r="R594" s="165" t="s">
        <v>216</v>
      </c>
      <c r="S594" s="165" t="s">
        <v>216</v>
      </c>
      <c r="T594" s="165" t="s">
        <v>216</v>
      </c>
      <c r="U594" s="165" t="s">
        <v>216</v>
      </c>
      <c r="V594" s="165" t="s">
        <v>216</v>
      </c>
      <c r="W594" s="165" t="s">
        <v>216</v>
      </c>
      <c r="X594" s="165" t="s">
        <v>216</v>
      </c>
      <c r="Y594" s="165" t="s">
        <v>216</v>
      </c>
      <c r="Z594" s="165" t="s">
        <v>216</v>
      </c>
      <c r="AA594" s="165" t="s">
        <v>216</v>
      </c>
      <c r="AB594" s="165" t="s">
        <v>216</v>
      </c>
      <c r="AC594" s="165" t="s">
        <v>216</v>
      </c>
      <c r="AD594" s="165" t="s">
        <v>216</v>
      </c>
      <c r="AE594" s="165">
        <v>0.218</v>
      </c>
      <c r="AF594" s="165" t="s">
        <v>216</v>
      </c>
      <c r="AG594" s="165" t="s">
        <v>216</v>
      </c>
      <c r="AH594" s="165" t="s">
        <v>216</v>
      </c>
      <c r="AI594" s="165" t="s">
        <v>216</v>
      </c>
      <c r="AJ594" s="165" t="s">
        <v>216</v>
      </c>
      <c r="AK594" s="165" t="s">
        <v>216</v>
      </c>
      <c r="AL594" s="165">
        <v>0.161</v>
      </c>
      <c r="AM594" s="165" t="s">
        <v>216</v>
      </c>
      <c r="AN594" s="165" t="s">
        <v>216</v>
      </c>
      <c r="AO594" s="165" t="s">
        <v>216</v>
      </c>
      <c r="AP594" s="165" t="s">
        <v>216</v>
      </c>
      <c r="AQ594" s="165" t="s">
        <v>216</v>
      </c>
      <c r="AR594" s="165" t="s">
        <v>216</v>
      </c>
      <c r="AS594" s="165" t="s">
        <v>216</v>
      </c>
      <c r="AT594" s="165" t="s">
        <v>216</v>
      </c>
      <c r="AU594" s="165" t="s">
        <v>216</v>
      </c>
      <c r="AV594" s="165" t="s">
        <v>216</v>
      </c>
      <c r="AW594" s="165">
        <v>0.26900000000000002</v>
      </c>
      <c r="AX594" s="165" t="s">
        <v>216</v>
      </c>
      <c r="AY594" s="165">
        <v>0.20100000000000001</v>
      </c>
      <c r="AZ594" s="165" t="s">
        <v>216</v>
      </c>
      <c r="BA594" s="165" t="s">
        <v>216</v>
      </c>
      <c r="BB594" s="165" t="s">
        <v>216</v>
      </c>
      <c r="BC594" s="165">
        <v>0.224</v>
      </c>
      <c r="BD594" s="165" t="s">
        <v>216</v>
      </c>
      <c r="BE594" s="165" t="s">
        <v>216</v>
      </c>
      <c r="BF594" s="165" t="s">
        <v>216</v>
      </c>
      <c r="BG594" s="165" t="s">
        <v>216</v>
      </c>
      <c r="BH594" s="165" t="s">
        <v>216</v>
      </c>
      <c r="BI594" s="165">
        <v>0.20899999999999999</v>
      </c>
      <c r="BJ594" s="165" t="s">
        <v>216</v>
      </c>
      <c r="BK594" s="165" t="s">
        <v>216</v>
      </c>
      <c r="BL594" s="165" t="s">
        <v>216</v>
      </c>
      <c r="BM594" s="165" t="s">
        <v>216</v>
      </c>
      <c r="BN594" s="165" t="s">
        <v>216</v>
      </c>
      <c r="BO594" s="165" t="s">
        <v>216</v>
      </c>
      <c r="BP594" s="165" t="s">
        <v>216</v>
      </c>
      <c r="BQ594" s="165" t="s">
        <v>216</v>
      </c>
      <c r="BR594" s="165" t="s">
        <v>216</v>
      </c>
      <c r="BS594" s="165">
        <v>0.28599999999999998</v>
      </c>
      <c r="BT594" s="165" t="s">
        <v>216</v>
      </c>
    </row>
    <row r="595" spans="1:72" hidden="1">
      <c r="A595" s="99" t="s">
        <v>1004</v>
      </c>
      <c r="B595" s="99" t="s">
        <v>1004</v>
      </c>
      <c r="C595" s="98" t="s">
        <v>1005</v>
      </c>
      <c r="D595" s="100" t="s">
        <v>1006</v>
      </c>
      <c r="E595" s="98" t="s">
        <v>1011</v>
      </c>
      <c r="F595" s="98" t="s">
        <v>1012</v>
      </c>
      <c r="G595" s="165" t="s">
        <v>216</v>
      </c>
      <c r="H595" s="165" t="s">
        <v>216</v>
      </c>
      <c r="I595" s="165" t="s">
        <v>216</v>
      </c>
      <c r="J595" s="165" t="s">
        <v>216</v>
      </c>
      <c r="K595" s="165" t="s">
        <v>216</v>
      </c>
      <c r="L595" s="165" t="s">
        <v>216</v>
      </c>
      <c r="M595" s="165" t="s">
        <v>216</v>
      </c>
      <c r="N595" s="165" t="s">
        <v>216</v>
      </c>
      <c r="O595" s="165" t="s">
        <v>216</v>
      </c>
      <c r="P595" s="165" t="s">
        <v>216</v>
      </c>
      <c r="Q595" s="165" t="s">
        <v>216</v>
      </c>
      <c r="R595" s="165" t="s">
        <v>216</v>
      </c>
      <c r="S595" s="165" t="s">
        <v>216</v>
      </c>
      <c r="T595" s="165" t="s">
        <v>216</v>
      </c>
      <c r="U595" s="165" t="s">
        <v>216</v>
      </c>
      <c r="V595" s="165" t="s">
        <v>216</v>
      </c>
      <c r="W595" s="165">
        <v>0.23200000000000001</v>
      </c>
      <c r="X595" s="165" t="s">
        <v>216</v>
      </c>
      <c r="Y595" s="165" t="s">
        <v>216</v>
      </c>
      <c r="Z595" s="165" t="s">
        <v>216</v>
      </c>
      <c r="AA595" s="165" t="s">
        <v>216</v>
      </c>
      <c r="AB595" s="165" t="s">
        <v>216</v>
      </c>
      <c r="AC595" s="165" t="s">
        <v>216</v>
      </c>
      <c r="AD595" s="165" t="s">
        <v>216</v>
      </c>
      <c r="AE595" s="165" t="s">
        <v>216</v>
      </c>
      <c r="AF595" s="165" t="s">
        <v>216</v>
      </c>
      <c r="AG595" s="165" t="s">
        <v>216</v>
      </c>
      <c r="AH595" s="165" t="s">
        <v>216</v>
      </c>
      <c r="AI595" s="165" t="s">
        <v>216</v>
      </c>
      <c r="AJ595" s="165" t="s">
        <v>216</v>
      </c>
      <c r="AK595" s="165" t="s">
        <v>216</v>
      </c>
      <c r="AL595" s="165" t="s">
        <v>216</v>
      </c>
      <c r="AM595" s="165" t="s">
        <v>216</v>
      </c>
      <c r="AN595" s="165" t="s">
        <v>216</v>
      </c>
      <c r="AO595" s="165" t="s">
        <v>216</v>
      </c>
      <c r="AP595" s="165" t="s">
        <v>216</v>
      </c>
      <c r="AQ595" s="165" t="s">
        <v>216</v>
      </c>
      <c r="AR595" s="165" t="s">
        <v>216</v>
      </c>
      <c r="AS595" s="165" t="s">
        <v>216</v>
      </c>
      <c r="AT595" s="165" t="s">
        <v>216</v>
      </c>
      <c r="AU595" s="165" t="s">
        <v>216</v>
      </c>
      <c r="AV595" s="165" t="s">
        <v>216</v>
      </c>
      <c r="AW595" s="165" t="s">
        <v>216</v>
      </c>
      <c r="AX595" s="165" t="s">
        <v>216</v>
      </c>
      <c r="AY595" s="165" t="s">
        <v>216</v>
      </c>
      <c r="AZ595" s="165" t="s">
        <v>216</v>
      </c>
      <c r="BA595" s="165" t="s">
        <v>216</v>
      </c>
      <c r="BB595" s="165" t="s">
        <v>216</v>
      </c>
      <c r="BC595" s="165" t="s">
        <v>216</v>
      </c>
      <c r="BD595" s="165">
        <v>0.217</v>
      </c>
      <c r="BE595" s="165" t="s">
        <v>216</v>
      </c>
      <c r="BF595" s="165" t="s">
        <v>216</v>
      </c>
      <c r="BG595" s="165" t="s">
        <v>216</v>
      </c>
      <c r="BH595" s="165" t="s">
        <v>216</v>
      </c>
      <c r="BI595" s="165" t="s">
        <v>216</v>
      </c>
      <c r="BJ595" s="165" t="s">
        <v>216</v>
      </c>
      <c r="BK595" s="165">
        <v>0.20200000000000001</v>
      </c>
      <c r="BL595" s="165" t="s">
        <v>216</v>
      </c>
      <c r="BM595" s="165" t="s">
        <v>216</v>
      </c>
      <c r="BN595" s="165" t="s">
        <v>216</v>
      </c>
      <c r="BO595" s="165" t="s">
        <v>216</v>
      </c>
      <c r="BP595" s="165" t="s">
        <v>216</v>
      </c>
      <c r="BQ595" s="165" t="s">
        <v>216</v>
      </c>
      <c r="BR595" s="165" t="s">
        <v>216</v>
      </c>
      <c r="BS595" s="165" t="s">
        <v>216</v>
      </c>
      <c r="BT595" s="165" t="s">
        <v>216</v>
      </c>
    </row>
    <row r="596" spans="1:72" hidden="1">
      <c r="A596" s="99" t="s">
        <v>1004</v>
      </c>
      <c r="B596" s="99" t="s">
        <v>1004</v>
      </c>
      <c r="C596" s="98" t="s">
        <v>1005</v>
      </c>
      <c r="D596" s="100" t="s">
        <v>1006</v>
      </c>
      <c r="E596" s="98" t="s">
        <v>1013</v>
      </c>
      <c r="F596" s="98" t="s">
        <v>1014</v>
      </c>
      <c r="G596" s="165" t="s">
        <v>216</v>
      </c>
      <c r="H596" s="165" t="s">
        <v>216</v>
      </c>
      <c r="I596" s="165" t="s">
        <v>216</v>
      </c>
      <c r="J596" s="165">
        <v>0.17899999999999999</v>
      </c>
      <c r="K596" s="165">
        <v>0.20399999999999999</v>
      </c>
      <c r="L596" s="165" t="s">
        <v>216</v>
      </c>
      <c r="M596" s="165" t="s">
        <v>216</v>
      </c>
      <c r="N596" s="165" t="s">
        <v>216</v>
      </c>
      <c r="O596" s="165" t="s">
        <v>216</v>
      </c>
      <c r="P596" s="165" t="s">
        <v>216</v>
      </c>
      <c r="Q596" s="165" t="s">
        <v>216</v>
      </c>
      <c r="R596" s="165" t="s">
        <v>216</v>
      </c>
      <c r="S596" s="165" t="s">
        <v>216</v>
      </c>
      <c r="T596" s="165" t="s">
        <v>216</v>
      </c>
      <c r="U596" s="165" t="s">
        <v>216</v>
      </c>
      <c r="V596" s="165" t="s">
        <v>216</v>
      </c>
      <c r="W596" s="165" t="s">
        <v>216</v>
      </c>
      <c r="X596" s="165">
        <v>0.18</v>
      </c>
      <c r="Y596" s="165" t="s">
        <v>216</v>
      </c>
      <c r="Z596" s="165" t="s">
        <v>216</v>
      </c>
      <c r="AA596" s="165" t="s">
        <v>216</v>
      </c>
      <c r="AB596" s="165" t="s">
        <v>216</v>
      </c>
      <c r="AC596" s="165">
        <v>0.19500000000000001</v>
      </c>
      <c r="AD596" s="165" t="s">
        <v>216</v>
      </c>
      <c r="AE596" s="165" t="s">
        <v>216</v>
      </c>
      <c r="AF596" s="165" t="s">
        <v>216</v>
      </c>
      <c r="AG596" s="165" t="s">
        <v>216</v>
      </c>
      <c r="AH596" s="165" t="s">
        <v>216</v>
      </c>
      <c r="AI596" s="165" t="s">
        <v>216</v>
      </c>
      <c r="AJ596" s="165" t="s">
        <v>216</v>
      </c>
      <c r="AK596" s="165" t="s">
        <v>216</v>
      </c>
      <c r="AL596" s="165" t="s">
        <v>216</v>
      </c>
      <c r="AM596" s="165" t="s">
        <v>216</v>
      </c>
      <c r="AN596" s="165" t="s">
        <v>216</v>
      </c>
      <c r="AO596" s="165" t="s">
        <v>216</v>
      </c>
      <c r="AP596" s="165" t="s">
        <v>216</v>
      </c>
      <c r="AQ596" s="165" t="s">
        <v>216</v>
      </c>
      <c r="AR596" s="165">
        <v>0.20799999999999999</v>
      </c>
      <c r="AS596" s="165">
        <v>0.184</v>
      </c>
      <c r="AT596" s="165" t="s">
        <v>216</v>
      </c>
      <c r="AU596" s="165" t="s">
        <v>216</v>
      </c>
      <c r="AV596" s="165" t="s">
        <v>216</v>
      </c>
      <c r="AW596" s="165" t="s">
        <v>216</v>
      </c>
      <c r="AX596" s="165" t="s">
        <v>216</v>
      </c>
      <c r="AY596" s="165" t="s">
        <v>216</v>
      </c>
      <c r="AZ596" s="165" t="s">
        <v>216</v>
      </c>
      <c r="BA596" s="165" t="s">
        <v>216</v>
      </c>
      <c r="BB596" s="165" t="s">
        <v>216</v>
      </c>
      <c r="BC596" s="165" t="s">
        <v>216</v>
      </c>
      <c r="BD596" s="165" t="s">
        <v>216</v>
      </c>
      <c r="BE596" s="165" t="s">
        <v>216</v>
      </c>
      <c r="BF596" s="165" t="s">
        <v>216</v>
      </c>
      <c r="BG596" s="165" t="s">
        <v>216</v>
      </c>
      <c r="BH596" s="165" t="s">
        <v>216</v>
      </c>
      <c r="BI596" s="165" t="s">
        <v>216</v>
      </c>
      <c r="BJ596" s="165" t="s">
        <v>216</v>
      </c>
      <c r="BK596" s="165" t="s">
        <v>216</v>
      </c>
      <c r="BL596" s="165" t="s">
        <v>216</v>
      </c>
      <c r="BM596" s="165" t="s">
        <v>216</v>
      </c>
      <c r="BN596" s="165" t="s">
        <v>216</v>
      </c>
      <c r="BO596" s="165" t="s">
        <v>216</v>
      </c>
      <c r="BP596" s="165" t="s">
        <v>216</v>
      </c>
      <c r="BQ596" s="165" t="s">
        <v>216</v>
      </c>
      <c r="BR596" s="165">
        <v>0.20399999999999999</v>
      </c>
      <c r="BS596" s="165" t="s">
        <v>216</v>
      </c>
      <c r="BT596" s="165" t="s">
        <v>216</v>
      </c>
    </row>
    <row r="597" spans="1:72" hidden="1">
      <c r="A597" s="99" t="s">
        <v>1004</v>
      </c>
      <c r="B597" s="99" t="s">
        <v>1004</v>
      </c>
      <c r="C597" s="98" t="s">
        <v>1005</v>
      </c>
      <c r="D597" s="100" t="s">
        <v>1006</v>
      </c>
      <c r="E597" s="98" t="s">
        <v>1015</v>
      </c>
      <c r="F597" s="98" t="s">
        <v>1016</v>
      </c>
      <c r="G597" s="165" t="s">
        <v>216</v>
      </c>
      <c r="H597" s="165" t="s">
        <v>216</v>
      </c>
      <c r="I597" s="165" t="s">
        <v>216</v>
      </c>
      <c r="J597" s="165" t="s">
        <v>216</v>
      </c>
      <c r="K597" s="165" t="s">
        <v>216</v>
      </c>
      <c r="L597" s="165" t="s">
        <v>216</v>
      </c>
      <c r="M597" s="165" t="s">
        <v>216</v>
      </c>
      <c r="N597" s="165" t="s">
        <v>216</v>
      </c>
      <c r="O597" s="165" t="s">
        <v>216</v>
      </c>
      <c r="P597" s="165" t="s">
        <v>216</v>
      </c>
      <c r="Q597" s="165" t="s">
        <v>216</v>
      </c>
      <c r="R597" s="165" t="s">
        <v>216</v>
      </c>
      <c r="S597" s="165" t="s">
        <v>216</v>
      </c>
      <c r="T597" s="165" t="s">
        <v>216</v>
      </c>
      <c r="U597" s="165" t="s">
        <v>216</v>
      </c>
      <c r="V597" s="165" t="s">
        <v>216</v>
      </c>
      <c r="W597" s="165" t="s">
        <v>216</v>
      </c>
      <c r="X597" s="165" t="s">
        <v>216</v>
      </c>
      <c r="Y597" s="165" t="s">
        <v>216</v>
      </c>
      <c r="Z597" s="165" t="s">
        <v>216</v>
      </c>
      <c r="AA597" s="165" t="s">
        <v>216</v>
      </c>
      <c r="AB597" s="165" t="s">
        <v>216</v>
      </c>
      <c r="AC597" s="165" t="s">
        <v>216</v>
      </c>
      <c r="AD597" s="165" t="s">
        <v>216</v>
      </c>
      <c r="AE597" s="165" t="s">
        <v>216</v>
      </c>
      <c r="AF597" s="165" t="s">
        <v>216</v>
      </c>
      <c r="AG597" s="165" t="s">
        <v>216</v>
      </c>
      <c r="AH597" s="165" t="s">
        <v>216</v>
      </c>
      <c r="AI597" s="165" t="s">
        <v>216</v>
      </c>
      <c r="AJ597" s="165">
        <v>0.19700000000000001</v>
      </c>
      <c r="AK597" s="165" t="s">
        <v>216</v>
      </c>
      <c r="AL597" s="165" t="s">
        <v>216</v>
      </c>
      <c r="AM597" s="165" t="s">
        <v>216</v>
      </c>
      <c r="AN597" s="165" t="s">
        <v>216</v>
      </c>
      <c r="AO597" s="165" t="s">
        <v>216</v>
      </c>
      <c r="AP597" s="165" t="s">
        <v>216</v>
      </c>
      <c r="AQ597" s="165" t="s">
        <v>216</v>
      </c>
      <c r="AR597" s="165" t="s">
        <v>216</v>
      </c>
      <c r="AS597" s="165" t="s">
        <v>216</v>
      </c>
      <c r="AT597" s="165" t="s">
        <v>216</v>
      </c>
      <c r="AU597" s="165" t="s">
        <v>216</v>
      </c>
      <c r="AV597" s="165" t="s">
        <v>216</v>
      </c>
      <c r="AW597" s="165" t="s">
        <v>216</v>
      </c>
      <c r="AX597" s="165" t="s">
        <v>216</v>
      </c>
      <c r="AY597" s="165" t="s">
        <v>216</v>
      </c>
      <c r="AZ597" s="165" t="s">
        <v>216</v>
      </c>
      <c r="BA597" s="165" t="s">
        <v>216</v>
      </c>
      <c r="BB597" s="165" t="s">
        <v>216</v>
      </c>
      <c r="BC597" s="165" t="s">
        <v>216</v>
      </c>
      <c r="BD597" s="165" t="s">
        <v>216</v>
      </c>
      <c r="BE597" s="165" t="s">
        <v>216</v>
      </c>
      <c r="BF597" s="165" t="s">
        <v>216</v>
      </c>
      <c r="BG597" s="165" t="s">
        <v>216</v>
      </c>
      <c r="BH597" s="165" t="s">
        <v>216</v>
      </c>
      <c r="BI597" s="165" t="s">
        <v>216</v>
      </c>
      <c r="BJ597" s="165" t="s">
        <v>216</v>
      </c>
      <c r="BK597" s="165" t="s">
        <v>216</v>
      </c>
      <c r="BL597" s="165" t="s">
        <v>216</v>
      </c>
      <c r="BM597" s="165" t="s">
        <v>216</v>
      </c>
      <c r="BN597" s="165" t="s">
        <v>216</v>
      </c>
      <c r="BO597" s="165" t="s">
        <v>216</v>
      </c>
      <c r="BP597" s="165" t="s">
        <v>216</v>
      </c>
      <c r="BQ597" s="165" t="s">
        <v>216</v>
      </c>
      <c r="BR597" s="165" t="s">
        <v>216</v>
      </c>
      <c r="BS597" s="165" t="s">
        <v>216</v>
      </c>
      <c r="BT597" s="165">
        <v>0.218</v>
      </c>
    </row>
    <row r="598" spans="1:72" hidden="1">
      <c r="A598" s="99" t="s">
        <v>243</v>
      </c>
      <c r="B598" s="99" t="s">
        <v>244</v>
      </c>
      <c r="C598" s="98" t="s">
        <v>1017</v>
      </c>
      <c r="D598" s="100" t="s">
        <v>1018</v>
      </c>
      <c r="E598" s="98" t="s">
        <v>1019</v>
      </c>
      <c r="F598" s="98" t="s">
        <v>1020</v>
      </c>
      <c r="G598" s="165">
        <v>0.35699999999999998</v>
      </c>
      <c r="H598" s="165">
        <v>0.27800000000000002</v>
      </c>
      <c r="I598" s="165">
        <v>0.32600000000000001</v>
      </c>
      <c r="J598" s="165">
        <v>0.39100000000000001</v>
      </c>
      <c r="K598" s="165">
        <v>0.438</v>
      </c>
      <c r="L598" s="165">
        <v>0.25700000000000001</v>
      </c>
      <c r="M598" s="165" t="s">
        <v>216</v>
      </c>
      <c r="N598" s="165">
        <v>0.315</v>
      </c>
      <c r="O598" s="165">
        <v>0.433</v>
      </c>
      <c r="P598" s="165">
        <v>0.35399999999999998</v>
      </c>
      <c r="Q598" s="165" t="s">
        <v>216</v>
      </c>
      <c r="R598" s="165">
        <v>0.379</v>
      </c>
      <c r="S598" s="165" t="s">
        <v>216</v>
      </c>
      <c r="T598" s="165">
        <v>0.376</v>
      </c>
      <c r="U598" s="165">
        <v>0.32</v>
      </c>
      <c r="V598" s="165">
        <v>0.312</v>
      </c>
      <c r="W598" s="165">
        <v>0.33</v>
      </c>
      <c r="X598" s="165">
        <v>0.35299999999999998</v>
      </c>
      <c r="Y598" s="165">
        <v>0.36199999999999999</v>
      </c>
      <c r="Z598" s="165">
        <v>0.35799999999999998</v>
      </c>
      <c r="AA598" s="165">
        <v>0.41199999999999998</v>
      </c>
      <c r="AB598" s="165">
        <v>0.39700000000000002</v>
      </c>
      <c r="AC598" s="165">
        <v>0.40300000000000002</v>
      </c>
      <c r="AD598" s="165">
        <v>0.39100000000000001</v>
      </c>
      <c r="AE598" s="165">
        <v>0.39800000000000002</v>
      </c>
      <c r="AF598" s="165">
        <v>0.34899999999999998</v>
      </c>
      <c r="AG598" s="165">
        <v>0.309</v>
      </c>
      <c r="AH598" s="165">
        <v>0.48099999999999998</v>
      </c>
      <c r="AI598" s="165">
        <v>0.34300000000000003</v>
      </c>
      <c r="AJ598" s="165">
        <v>0.21299999999999999</v>
      </c>
      <c r="AK598" s="165">
        <v>0.27500000000000002</v>
      </c>
      <c r="AL598" s="165">
        <v>0.378</v>
      </c>
      <c r="AM598" s="165">
        <v>0.374</v>
      </c>
      <c r="AN598" s="165">
        <v>0.39900000000000002</v>
      </c>
      <c r="AO598" s="165">
        <v>0.38500000000000001</v>
      </c>
      <c r="AP598" s="165">
        <v>0.30599999999999999</v>
      </c>
      <c r="AQ598" s="165">
        <v>0.36899999999999999</v>
      </c>
      <c r="AR598" s="165">
        <v>0.46300000000000002</v>
      </c>
      <c r="AS598" s="165">
        <v>0.42099999999999999</v>
      </c>
      <c r="AT598" s="165">
        <v>0.26200000000000001</v>
      </c>
      <c r="AU598" s="165">
        <v>0.22500000000000001</v>
      </c>
      <c r="AV598" s="165">
        <v>0.33700000000000002</v>
      </c>
      <c r="AW598" s="165">
        <v>0.312</v>
      </c>
      <c r="AX598" s="165" t="s">
        <v>216</v>
      </c>
      <c r="AY598" s="165">
        <v>0.42699999999999999</v>
      </c>
      <c r="AZ598" s="165">
        <v>0.55400000000000005</v>
      </c>
      <c r="BA598" s="165">
        <v>0.35399999999999998</v>
      </c>
      <c r="BB598" s="165">
        <v>0.39800000000000002</v>
      </c>
      <c r="BC598" s="165">
        <v>0.35899999999999999</v>
      </c>
      <c r="BD598" s="165">
        <v>0.34200000000000003</v>
      </c>
      <c r="BE598" s="165">
        <v>0.48499999999999999</v>
      </c>
      <c r="BF598" s="165">
        <v>0.47599999999999998</v>
      </c>
      <c r="BG598" s="165">
        <v>0.30599999999999999</v>
      </c>
      <c r="BH598" s="165">
        <v>0.37</v>
      </c>
      <c r="BI598" s="165">
        <v>0.371</v>
      </c>
      <c r="BJ598" s="165">
        <v>0.39300000000000002</v>
      </c>
      <c r="BK598" s="165">
        <v>0.25600000000000001</v>
      </c>
      <c r="BL598" s="165">
        <v>0.35699999999999998</v>
      </c>
      <c r="BM598" s="165">
        <v>0.34799999999999998</v>
      </c>
      <c r="BN598" s="165">
        <v>0.32</v>
      </c>
      <c r="BO598" s="165">
        <v>0.36799999999999999</v>
      </c>
      <c r="BP598" s="165">
        <v>0.371</v>
      </c>
      <c r="BQ598" s="165">
        <v>0.35</v>
      </c>
      <c r="BR598" s="165">
        <v>0.35299999999999998</v>
      </c>
      <c r="BS598" s="165">
        <v>0.38600000000000001</v>
      </c>
      <c r="BT598" s="165">
        <v>0.27200000000000002</v>
      </c>
    </row>
    <row r="599" spans="1:72" hidden="1">
      <c r="A599" s="99" t="s">
        <v>243</v>
      </c>
      <c r="B599" s="99" t="s">
        <v>244</v>
      </c>
      <c r="C599" s="98" t="s">
        <v>1017</v>
      </c>
      <c r="D599" s="100" t="s">
        <v>1018</v>
      </c>
      <c r="E599" s="98" t="s">
        <v>1021</v>
      </c>
      <c r="F599" s="98" t="s">
        <v>1022</v>
      </c>
      <c r="G599" s="165" t="s">
        <v>216</v>
      </c>
      <c r="H599" s="165" t="s">
        <v>216</v>
      </c>
      <c r="I599" s="165" t="s">
        <v>216</v>
      </c>
      <c r="J599" s="165" t="s">
        <v>216</v>
      </c>
      <c r="K599" s="165" t="s">
        <v>216</v>
      </c>
      <c r="L599" s="165" t="s">
        <v>216</v>
      </c>
      <c r="M599" s="165">
        <v>0.25700000000000001</v>
      </c>
      <c r="N599" s="165" t="s">
        <v>216</v>
      </c>
      <c r="O599" s="165" t="s">
        <v>216</v>
      </c>
      <c r="P599" s="165" t="s">
        <v>216</v>
      </c>
      <c r="Q599" s="165">
        <v>0.32400000000000001</v>
      </c>
      <c r="R599" s="165" t="s">
        <v>216</v>
      </c>
      <c r="S599" s="165">
        <v>0.254</v>
      </c>
      <c r="T599" s="165" t="s">
        <v>216</v>
      </c>
      <c r="U599" s="165" t="s">
        <v>216</v>
      </c>
      <c r="V599" s="165" t="s">
        <v>216</v>
      </c>
      <c r="W599" s="165" t="s">
        <v>216</v>
      </c>
      <c r="X599" s="165" t="s">
        <v>216</v>
      </c>
      <c r="Y599" s="165" t="s">
        <v>216</v>
      </c>
      <c r="Z599" s="165" t="s">
        <v>216</v>
      </c>
      <c r="AA599" s="165" t="s">
        <v>216</v>
      </c>
      <c r="AB599" s="165" t="s">
        <v>216</v>
      </c>
      <c r="AC599" s="165" t="s">
        <v>216</v>
      </c>
      <c r="AD599" s="165" t="s">
        <v>216</v>
      </c>
      <c r="AE599" s="165" t="s">
        <v>216</v>
      </c>
      <c r="AF599" s="165" t="s">
        <v>216</v>
      </c>
      <c r="AG599" s="165" t="s">
        <v>216</v>
      </c>
      <c r="AH599" s="165" t="s">
        <v>216</v>
      </c>
      <c r="AI599" s="165" t="s">
        <v>216</v>
      </c>
      <c r="AJ599" s="165" t="s">
        <v>216</v>
      </c>
      <c r="AK599" s="165" t="s">
        <v>216</v>
      </c>
      <c r="AL599" s="165" t="s">
        <v>216</v>
      </c>
      <c r="AM599" s="165" t="s">
        <v>216</v>
      </c>
      <c r="AN599" s="165" t="s">
        <v>216</v>
      </c>
      <c r="AO599" s="165" t="s">
        <v>216</v>
      </c>
      <c r="AP599" s="165" t="s">
        <v>216</v>
      </c>
      <c r="AQ599" s="165" t="s">
        <v>216</v>
      </c>
      <c r="AR599" s="165" t="s">
        <v>216</v>
      </c>
      <c r="AS599" s="165" t="s">
        <v>216</v>
      </c>
      <c r="AT599" s="165" t="s">
        <v>216</v>
      </c>
      <c r="AU599" s="165" t="s">
        <v>216</v>
      </c>
      <c r="AV599" s="165" t="s">
        <v>216</v>
      </c>
      <c r="AW599" s="165" t="s">
        <v>216</v>
      </c>
      <c r="AX599" s="165">
        <v>0.25600000000000001</v>
      </c>
      <c r="AY599" s="165" t="s">
        <v>216</v>
      </c>
      <c r="AZ599" s="165" t="s">
        <v>216</v>
      </c>
      <c r="BA599" s="165" t="s">
        <v>216</v>
      </c>
      <c r="BB599" s="165" t="s">
        <v>216</v>
      </c>
      <c r="BC599" s="165" t="s">
        <v>216</v>
      </c>
      <c r="BD599" s="165" t="s">
        <v>216</v>
      </c>
      <c r="BE599" s="165" t="s">
        <v>216</v>
      </c>
      <c r="BF599" s="165" t="s">
        <v>216</v>
      </c>
      <c r="BG599" s="165" t="s">
        <v>216</v>
      </c>
      <c r="BH599" s="165" t="s">
        <v>216</v>
      </c>
      <c r="BI599" s="165" t="s">
        <v>216</v>
      </c>
      <c r="BJ599" s="165" t="s">
        <v>216</v>
      </c>
      <c r="BK599" s="165" t="s">
        <v>216</v>
      </c>
      <c r="BL599" s="165" t="s">
        <v>216</v>
      </c>
      <c r="BM599" s="165" t="s">
        <v>216</v>
      </c>
      <c r="BN599" s="165" t="s">
        <v>216</v>
      </c>
      <c r="BO599" s="165" t="s">
        <v>216</v>
      </c>
      <c r="BP599" s="165" t="s">
        <v>216</v>
      </c>
      <c r="BQ599" s="165" t="s">
        <v>216</v>
      </c>
      <c r="BR599" s="165" t="s">
        <v>216</v>
      </c>
      <c r="BS599" s="165" t="s">
        <v>216</v>
      </c>
      <c r="BT599" s="165" t="s">
        <v>216</v>
      </c>
    </row>
    <row r="600" spans="1:72" hidden="1">
      <c r="A600" s="99" t="s">
        <v>405</v>
      </c>
      <c r="B600" s="99" t="s">
        <v>406</v>
      </c>
      <c r="C600" s="98" t="s">
        <v>1023</v>
      </c>
      <c r="D600" s="100" t="s">
        <v>1024</v>
      </c>
      <c r="E600" s="98" t="s">
        <v>1025</v>
      </c>
      <c r="F600" s="98" t="s">
        <v>1026</v>
      </c>
      <c r="G600" s="165" t="s">
        <v>216</v>
      </c>
      <c r="H600" s="165" t="s">
        <v>216</v>
      </c>
      <c r="I600" s="165">
        <v>0.21199999999999999</v>
      </c>
      <c r="J600" s="165" t="s">
        <v>216</v>
      </c>
      <c r="K600" s="165" t="s">
        <v>216</v>
      </c>
      <c r="L600" s="165" t="s">
        <v>216</v>
      </c>
      <c r="M600" s="165" t="s">
        <v>216</v>
      </c>
      <c r="N600" s="165" t="s">
        <v>216</v>
      </c>
      <c r="O600" s="165">
        <v>0.34899999999999998</v>
      </c>
      <c r="P600" s="165" t="s">
        <v>216</v>
      </c>
      <c r="Q600" s="165" t="s">
        <v>216</v>
      </c>
      <c r="R600" s="165" t="s">
        <v>216</v>
      </c>
      <c r="S600" s="165" t="s">
        <v>216</v>
      </c>
      <c r="T600" s="165" t="s">
        <v>216</v>
      </c>
      <c r="U600" s="165">
        <v>0.19600000000000001</v>
      </c>
      <c r="V600" s="165" t="s">
        <v>216</v>
      </c>
      <c r="W600" s="165" t="s">
        <v>216</v>
      </c>
      <c r="X600" s="165" t="s">
        <v>216</v>
      </c>
      <c r="Y600" s="165">
        <v>0.26600000000000001</v>
      </c>
      <c r="Z600" s="165" t="s">
        <v>216</v>
      </c>
      <c r="AA600" s="165" t="s">
        <v>216</v>
      </c>
      <c r="AB600" s="165" t="s">
        <v>216</v>
      </c>
      <c r="AC600" s="165" t="s">
        <v>216</v>
      </c>
      <c r="AD600" s="165" t="s">
        <v>216</v>
      </c>
      <c r="AE600" s="165" t="s">
        <v>216</v>
      </c>
      <c r="AF600" s="165" t="s">
        <v>216</v>
      </c>
      <c r="AG600" s="165" t="s">
        <v>216</v>
      </c>
      <c r="AH600" s="165" t="s">
        <v>216</v>
      </c>
      <c r="AI600" s="165" t="s">
        <v>216</v>
      </c>
      <c r="AJ600" s="165" t="s">
        <v>216</v>
      </c>
      <c r="AK600" s="165" t="s">
        <v>216</v>
      </c>
      <c r="AL600" s="165" t="s">
        <v>216</v>
      </c>
      <c r="AM600" s="165" t="s">
        <v>216</v>
      </c>
      <c r="AN600" s="165" t="s">
        <v>216</v>
      </c>
      <c r="AO600" s="165" t="s">
        <v>216</v>
      </c>
      <c r="AP600" s="165" t="s">
        <v>216</v>
      </c>
      <c r="AQ600" s="165" t="s">
        <v>216</v>
      </c>
      <c r="AR600" s="165" t="s">
        <v>216</v>
      </c>
      <c r="AS600" s="165" t="s">
        <v>216</v>
      </c>
      <c r="AT600" s="165" t="s">
        <v>216</v>
      </c>
      <c r="AU600" s="165" t="s">
        <v>216</v>
      </c>
      <c r="AV600" s="165" t="s">
        <v>216</v>
      </c>
      <c r="AW600" s="165" t="s">
        <v>216</v>
      </c>
      <c r="AX600" s="165">
        <v>0.26600000000000001</v>
      </c>
      <c r="AY600" s="165" t="s">
        <v>216</v>
      </c>
      <c r="AZ600" s="165" t="s">
        <v>216</v>
      </c>
      <c r="BA600" s="165" t="s">
        <v>216</v>
      </c>
      <c r="BB600" s="165" t="s">
        <v>216</v>
      </c>
      <c r="BC600" s="165" t="s">
        <v>216</v>
      </c>
      <c r="BD600" s="165" t="s">
        <v>216</v>
      </c>
      <c r="BE600" s="165" t="s">
        <v>216</v>
      </c>
      <c r="BF600" s="165" t="s">
        <v>216</v>
      </c>
      <c r="BG600" s="165">
        <v>0.26500000000000001</v>
      </c>
      <c r="BH600" s="165" t="s">
        <v>216</v>
      </c>
      <c r="BI600" s="165">
        <v>0.23499999999999999</v>
      </c>
      <c r="BJ600" s="165" t="s">
        <v>216</v>
      </c>
      <c r="BK600" s="165">
        <v>0.24299999999999999</v>
      </c>
      <c r="BL600" s="165" t="s">
        <v>216</v>
      </c>
      <c r="BM600" s="165" t="s">
        <v>216</v>
      </c>
      <c r="BN600" s="165" t="s">
        <v>216</v>
      </c>
      <c r="BO600" s="165" t="s">
        <v>216</v>
      </c>
      <c r="BP600" s="165" t="s">
        <v>216</v>
      </c>
      <c r="BQ600" s="165" t="s">
        <v>216</v>
      </c>
      <c r="BR600" s="165" t="s">
        <v>216</v>
      </c>
      <c r="BS600" s="165" t="s">
        <v>216</v>
      </c>
      <c r="BT600" s="165" t="s">
        <v>216</v>
      </c>
    </row>
    <row r="601" spans="1:72" hidden="1">
      <c r="A601" s="99" t="s">
        <v>405</v>
      </c>
      <c r="B601" s="99" t="s">
        <v>406</v>
      </c>
      <c r="C601" s="98" t="s">
        <v>1023</v>
      </c>
      <c r="D601" s="100" t="s">
        <v>1024</v>
      </c>
      <c r="E601" s="98" t="s">
        <v>1027</v>
      </c>
      <c r="F601" s="98" t="s">
        <v>1028</v>
      </c>
      <c r="G601" s="165">
        <v>0.23799999999999999</v>
      </c>
      <c r="H601" s="165">
        <v>0.41199999999999998</v>
      </c>
      <c r="I601" s="165" t="s">
        <v>216</v>
      </c>
      <c r="J601" s="165" t="s">
        <v>216</v>
      </c>
      <c r="K601" s="165">
        <v>0.39800000000000002</v>
      </c>
      <c r="L601" s="165">
        <v>0.372</v>
      </c>
      <c r="M601" s="165">
        <v>0.316</v>
      </c>
      <c r="N601" s="165">
        <v>0.23</v>
      </c>
      <c r="O601" s="165" t="s">
        <v>216</v>
      </c>
      <c r="P601" s="165">
        <v>0.249</v>
      </c>
      <c r="Q601" s="165" t="s">
        <v>216</v>
      </c>
      <c r="R601" s="165">
        <v>0.29599999999999999</v>
      </c>
      <c r="S601" s="165">
        <v>0.3</v>
      </c>
      <c r="T601" s="165">
        <v>0.35199999999999998</v>
      </c>
      <c r="U601" s="165" t="s">
        <v>216</v>
      </c>
      <c r="V601" s="165">
        <v>0.32600000000000001</v>
      </c>
      <c r="W601" s="165">
        <v>0.25</v>
      </c>
      <c r="X601" s="165">
        <v>0.29799999999999999</v>
      </c>
      <c r="Y601" s="165" t="s">
        <v>216</v>
      </c>
      <c r="Z601" s="165">
        <v>0.19400000000000001</v>
      </c>
      <c r="AA601" s="165">
        <v>0.35699999999999998</v>
      </c>
      <c r="AB601" s="165">
        <v>0.31</v>
      </c>
      <c r="AC601" s="165" t="s">
        <v>216</v>
      </c>
      <c r="AD601" s="165">
        <v>0.23499999999999999</v>
      </c>
      <c r="AE601" s="165">
        <v>0.30299999999999999</v>
      </c>
      <c r="AF601" s="165">
        <v>0.20499999999999999</v>
      </c>
      <c r="AG601" s="165" t="s">
        <v>216</v>
      </c>
      <c r="AH601" s="165">
        <v>0.33</v>
      </c>
      <c r="AI601" s="165">
        <v>0.22900000000000001</v>
      </c>
      <c r="AJ601" s="165">
        <v>0.26800000000000002</v>
      </c>
      <c r="AK601" s="165">
        <v>0.28699999999999998</v>
      </c>
      <c r="AL601" s="165">
        <v>0.27400000000000002</v>
      </c>
      <c r="AM601" s="165">
        <v>0.20799999999999999</v>
      </c>
      <c r="AN601" s="165">
        <v>0.36699999999999999</v>
      </c>
      <c r="AO601" s="165">
        <v>0.29099999999999998</v>
      </c>
      <c r="AP601" s="165">
        <v>0.248</v>
      </c>
      <c r="AQ601" s="165">
        <v>0.36799999999999999</v>
      </c>
      <c r="AR601" s="165">
        <v>0.35099999999999998</v>
      </c>
      <c r="AS601" s="165">
        <v>0.36099999999999999</v>
      </c>
      <c r="AT601" s="165">
        <v>0.42199999999999999</v>
      </c>
      <c r="AU601" s="165">
        <v>0.34399999999999997</v>
      </c>
      <c r="AV601" s="165">
        <v>0.33400000000000002</v>
      </c>
      <c r="AW601" s="165">
        <v>0.315</v>
      </c>
      <c r="AX601" s="165" t="s">
        <v>216</v>
      </c>
      <c r="AY601" s="165">
        <v>0.27600000000000002</v>
      </c>
      <c r="AZ601" s="165">
        <v>0.32200000000000001</v>
      </c>
      <c r="BA601" s="165" t="s">
        <v>216</v>
      </c>
      <c r="BB601" s="165">
        <v>0.314</v>
      </c>
      <c r="BC601" s="165">
        <v>0.38300000000000001</v>
      </c>
      <c r="BD601" s="165">
        <v>0.22500000000000001</v>
      </c>
      <c r="BE601" s="165">
        <v>0.30199999999999999</v>
      </c>
      <c r="BF601" s="165">
        <v>0.33100000000000002</v>
      </c>
      <c r="BG601" s="165" t="s">
        <v>216</v>
      </c>
      <c r="BH601" s="165">
        <v>0.27300000000000002</v>
      </c>
      <c r="BI601" s="165" t="s">
        <v>216</v>
      </c>
      <c r="BJ601" s="165">
        <v>0.26900000000000002</v>
      </c>
      <c r="BK601" s="165" t="s">
        <v>216</v>
      </c>
      <c r="BL601" s="165">
        <v>0.23100000000000001</v>
      </c>
      <c r="BM601" s="165">
        <v>0.29799999999999999</v>
      </c>
      <c r="BN601" s="165">
        <v>0.34100000000000003</v>
      </c>
      <c r="BO601" s="165">
        <v>0.34499999999999997</v>
      </c>
      <c r="BP601" s="165">
        <v>0.34599999999999997</v>
      </c>
      <c r="BQ601" s="165">
        <v>0.24399999999999999</v>
      </c>
      <c r="BR601" s="165">
        <v>0.31900000000000001</v>
      </c>
      <c r="BS601" s="165">
        <v>0.43</v>
      </c>
      <c r="BT601" s="165">
        <v>0.254</v>
      </c>
    </row>
    <row r="602" spans="1:72" hidden="1">
      <c r="A602" s="99" t="s">
        <v>405</v>
      </c>
      <c r="B602" s="99" t="s">
        <v>406</v>
      </c>
      <c r="C602" s="98" t="s">
        <v>1023</v>
      </c>
      <c r="D602" s="100" t="s">
        <v>1024</v>
      </c>
      <c r="E602" s="98" t="s">
        <v>1029</v>
      </c>
      <c r="F602" s="98" t="s">
        <v>1030</v>
      </c>
      <c r="G602" s="165" t="s">
        <v>216</v>
      </c>
      <c r="H602" s="165" t="s">
        <v>216</v>
      </c>
      <c r="I602" s="165" t="s">
        <v>216</v>
      </c>
      <c r="J602" s="165">
        <v>0.182</v>
      </c>
      <c r="K602" s="165" t="s">
        <v>216</v>
      </c>
      <c r="L602" s="165" t="s">
        <v>216</v>
      </c>
      <c r="M602" s="165" t="s">
        <v>216</v>
      </c>
      <c r="N602" s="165" t="s">
        <v>216</v>
      </c>
      <c r="O602" s="165" t="s">
        <v>216</v>
      </c>
      <c r="P602" s="165" t="s">
        <v>216</v>
      </c>
      <c r="Q602" s="165">
        <v>0.22900000000000001</v>
      </c>
      <c r="R602" s="165" t="s">
        <v>216</v>
      </c>
      <c r="S602" s="165" t="s">
        <v>216</v>
      </c>
      <c r="T602" s="165" t="s">
        <v>216</v>
      </c>
      <c r="U602" s="165" t="s">
        <v>216</v>
      </c>
      <c r="V602" s="165" t="s">
        <v>216</v>
      </c>
      <c r="W602" s="165" t="s">
        <v>216</v>
      </c>
      <c r="X602" s="165" t="s">
        <v>216</v>
      </c>
      <c r="Y602" s="165" t="s">
        <v>216</v>
      </c>
      <c r="Z602" s="165" t="s">
        <v>216</v>
      </c>
      <c r="AA602" s="165" t="s">
        <v>216</v>
      </c>
      <c r="AB602" s="165" t="s">
        <v>216</v>
      </c>
      <c r="AC602" s="165">
        <v>0.19400000000000001</v>
      </c>
      <c r="AD602" s="165" t="s">
        <v>216</v>
      </c>
      <c r="AE602" s="165" t="s">
        <v>216</v>
      </c>
      <c r="AF602" s="165" t="s">
        <v>216</v>
      </c>
      <c r="AG602" s="165">
        <v>0.24199999999999999</v>
      </c>
      <c r="AH602" s="165" t="s">
        <v>216</v>
      </c>
      <c r="AI602" s="165" t="s">
        <v>216</v>
      </c>
      <c r="AJ602" s="165" t="s">
        <v>216</v>
      </c>
      <c r="AK602" s="165" t="s">
        <v>216</v>
      </c>
      <c r="AL602" s="165" t="s">
        <v>216</v>
      </c>
      <c r="AM602" s="165" t="s">
        <v>216</v>
      </c>
      <c r="AN602" s="165" t="s">
        <v>216</v>
      </c>
      <c r="AO602" s="165" t="s">
        <v>216</v>
      </c>
      <c r="AP602" s="165" t="s">
        <v>216</v>
      </c>
      <c r="AQ602" s="165" t="s">
        <v>216</v>
      </c>
      <c r="AR602" s="165" t="s">
        <v>216</v>
      </c>
      <c r="AS602" s="165" t="s">
        <v>216</v>
      </c>
      <c r="AT602" s="165" t="s">
        <v>216</v>
      </c>
      <c r="AU602" s="165" t="s">
        <v>216</v>
      </c>
      <c r="AV602" s="165" t="s">
        <v>216</v>
      </c>
      <c r="AW602" s="165" t="s">
        <v>216</v>
      </c>
      <c r="AX602" s="165" t="s">
        <v>216</v>
      </c>
      <c r="AY602" s="165" t="s">
        <v>216</v>
      </c>
      <c r="AZ602" s="165" t="s">
        <v>216</v>
      </c>
      <c r="BA602" s="165">
        <v>0.2</v>
      </c>
      <c r="BB602" s="165" t="s">
        <v>216</v>
      </c>
      <c r="BC602" s="165" t="s">
        <v>216</v>
      </c>
      <c r="BD602" s="165" t="s">
        <v>216</v>
      </c>
      <c r="BE602" s="165" t="s">
        <v>216</v>
      </c>
      <c r="BF602" s="165" t="s">
        <v>216</v>
      </c>
      <c r="BG602" s="165" t="s">
        <v>216</v>
      </c>
      <c r="BH602" s="165" t="s">
        <v>216</v>
      </c>
      <c r="BI602" s="165" t="s">
        <v>216</v>
      </c>
      <c r="BJ602" s="165" t="s">
        <v>216</v>
      </c>
      <c r="BK602" s="165" t="s">
        <v>216</v>
      </c>
      <c r="BL602" s="165" t="s">
        <v>216</v>
      </c>
      <c r="BM602" s="165" t="s">
        <v>216</v>
      </c>
      <c r="BN602" s="165" t="s">
        <v>216</v>
      </c>
      <c r="BO602" s="165" t="s">
        <v>216</v>
      </c>
      <c r="BP602" s="165" t="s">
        <v>216</v>
      </c>
      <c r="BQ602" s="165" t="s">
        <v>216</v>
      </c>
      <c r="BR602" s="165" t="s">
        <v>216</v>
      </c>
      <c r="BS602" s="165" t="s">
        <v>216</v>
      </c>
      <c r="BT602" s="165" t="s">
        <v>216</v>
      </c>
    </row>
    <row r="603" spans="1:72" hidden="1">
      <c r="A603" s="99" t="s">
        <v>1004</v>
      </c>
      <c r="B603" s="99" t="s">
        <v>1004</v>
      </c>
      <c r="C603" s="98" t="s">
        <v>1031</v>
      </c>
      <c r="D603" s="100" t="s">
        <v>1032</v>
      </c>
      <c r="E603" s="98" t="s">
        <v>1033</v>
      </c>
      <c r="F603" s="98" t="s">
        <v>1034</v>
      </c>
      <c r="G603" s="165" t="s">
        <v>216</v>
      </c>
      <c r="H603" s="165">
        <v>0.23400000000000001</v>
      </c>
      <c r="I603" s="165" t="s">
        <v>216</v>
      </c>
      <c r="J603" s="165" t="s">
        <v>216</v>
      </c>
      <c r="K603" s="165" t="s">
        <v>216</v>
      </c>
      <c r="L603" s="165" t="s">
        <v>216</v>
      </c>
      <c r="M603" s="165" t="s">
        <v>216</v>
      </c>
      <c r="N603" s="165">
        <v>0.20499999999999999</v>
      </c>
      <c r="O603" s="165" t="s">
        <v>216</v>
      </c>
      <c r="P603" s="165" t="s">
        <v>216</v>
      </c>
      <c r="Q603" s="165">
        <v>0.17699999999999999</v>
      </c>
      <c r="R603" s="165" t="s">
        <v>216</v>
      </c>
      <c r="S603" s="165" t="s">
        <v>216</v>
      </c>
      <c r="T603" s="165" t="s">
        <v>216</v>
      </c>
      <c r="U603" s="165" t="s">
        <v>216</v>
      </c>
      <c r="V603" s="165">
        <v>0.21199999999999999</v>
      </c>
      <c r="W603" s="165" t="s">
        <v>216</v>
      </c>
      <c r="X603" s="165" t="s">
        <v>216</v>
      </c>
      <c r="Y603" s="165" t="s">
        <v>216</v>
      </c>
      <c r="Z603" s="165" t="s">
        <v>216</v>
      </c>
      <c r="AA603" s="165">
        <v>0.24099999999999999</v>
      </c>
      <c r="AB603" s="165" t="s">
        <v>216</v>
      </c>
      <c r="AC603" s="165" t="s">
        <v>216</v>
      </c>
      <c r="AD603" s="165">
        <v>0.29399999999999998</v>
      </c>
      <c r="AE603" s="165" t="s">
        <v>216</v>
      </c>
      <c r="AF603" s="165" t="s">
        <v>216</v>
      </c>
      <c r="AG603" s="165" t="s">
        <v>216</v>
      </c>
      <c r="AH603" s="165" t="s">
        <v>216</v>
      </c>
      <c r="AI603" s="165" t="s">
        <v>216</v>
      </c>
      <c r="AJ603" s="165" t="s">
        <v>216</v>
      </c>
      <c r="AK603" s="165">
        <v>0.22500000000000001</v>
      </c>
      <c r="AL603" s="165" t="s">
        <v>216</v>
      </c>
      <c r="AM603" s="165" t="s">
        <v>216</v>
      </c>
      <c r="AN603" s="165">
        <v>0.19</v>
      </c>
      <c r="AO603" s="165" t="s">
        <v>216</v>
      </c>
      <c r="AP603" s="165" t="s">
        <v>216</v>
      </c>
      <c r="AQ603" s="165" t="s">
        <v>216</v>
      </c>
      <c r="AR603" s="165" t="s">
        <v>216</v>
      </c>
      <c r="AS603" s="165" t="s">
        <v>216</v>
      </c>
      <c r="AT603" s="165">
        <v>0.29199999999999998</v>
      </c>
      <c r="AU603" s="165">
        <v>0.254</v>
      </c>
      <c r="AV603" s="165" t="s">
        <v>216</v>
      </c>
      <c r="AW603" s="165" t="s">
        <v>216</v>
      </c>
      <c r="AX603" s="165" t="s">
        <v>216</v>
      </c>
      <c r="AY603" s="165" t="s">
        <v>216</v>
      </c>
      <c r="AZ603" s="165">
        <v>0.25800000000000001</v>
      </c>
      <c r="BA603" s="165" t="s">
        <v>216</v>
      </c>
      <c r="BB603" s="165">
        <v>0.31</v>
      </c>
      <c r="BC603" s="165" t="s">
        <v>216</v>
      </c>
      <c r="BD603" s="165" t="s">
        <v>216</v>
      </c>
      <c r="BE603" s="165">
        <v>0.247</v>
      </c>
      <c r="BF603" s="165">
        <v>0.28999999999999998</v>
      </c>
      <c r="BG603" s="165">
        <v>0.19500000000000001</v>
      </c>
      <c r="BH603" s="165" t="s">
        <v>216</v>
      </c>
      <c r="BI603" s="165" t="s">
        <v>216</v>
      </c>
      <c r="BJ603" s="165" t="s">
        <v>216</v>
      </c>
      <c r="BK603" s="165" t="s">
        <v>216</v>
      </c>
      <c r="BL603" s="165" t="s">
        <v>216</v>
      </c>
      <c r="BM603" s="165" t="s">
        <v>216</v>
      </c>
      <c r="BN603" s="165" t="s">
        <v>216</v>
      </c>
      <c r="BO603" s="165" t="s">
        <v>216</v>
      </c>
      <c r="BP603" s="165" t="s">
        <v>216</v>
      </c>
      <c r="BQ603" s="165" t="s">
        <v>216</v>
      </c>
      <c r="BR603" s="165" t="s">
        <v>216</v>
      </c>
      <c r="BS603" s="165" t="s">
        <v>216</v>
      </c>
      <c r="BT603" s="165" t="s">
        <v>216</v>
      </c>
    </row>
    <row r="604" spans="1:72" hidden="1">
      <c r="A604" s="99" t="s">
        <v>1004</v>
      </c>
      <c r="B604" s="99" t="s">
        <v>1004</v>
      </c>
      <c r="C604" s="98" t="s">
        <v>1031</v>
      </c>
      <c r="D604" s="100" t="s">
        <v>1032</v>
      </c>
      <c r="E604" s="98" t="s">
        <v>1035</v>
      </c>
      <c r="F604" s="98" t="s">
        <v>1036</v>
      </c>
      <c r="G604" s="165" t="s">
        <v>216</v>
      </c>
      <c r="H604" s="165" t="s">
        <v>216</v>
      </c>
      <c r="I604" s="165" t="s">
        <v>216</v>
      </c>
      <c r="J604" s="165" t="s">
        <v>216</v>
      </c>
      <c r="K604" s="165" t="s">
        <v>216</v>
      </c>
      <c r="L604" s="165" t="s">
        <v>216</v>
      </c>
      <c r="M604" s="165" t="s">
        <v>216</v>
      </c>
      <c r="N604" s="165" t="s">
        <v>216</v>
      </c>
      <c r="O604" s="165" t="s">
        <v>216</v>
      </c>
      <c r="P604" s="165" t="s">
        <v>216</v>
      </c>
      <c r="Q604" s="165" t="s">
        <v>216</v>
      </c>
      <c r="R604" s="165" t="s">
        <v>216</v>
      </c>
      <c r="S604" s="165" t="s">
        <v>216</v>
      </c>
      <c r="T604" s="165" t="s">
        <v>216</v>
      </c>
      <c r="U604" s="165" t="s">
        <v>216</v>
      </c>
      <c r="V604" s="165" t="s">
        <v>216</v>
      </c>
      <c r="W604" s="165" t="s">
        <v>216</v>
      </c>
      <c r="X604" s="165" t="s">
        <v>216</v>
      </c>
      <c r="Y604" s="165" t="s">
        <v>216</v>
      </c>
      <c r="Z604" s="165" t="s">
        <v>216</v>
      </c>
      <c r="AA604" s="165" t="s">
        <v>216</v>
      </c>
      <c r="AB604" s="165" t="s">
        <v>216</v>
      </c>
      <c r="AC604" s="165" t="s">
        <v>216</v>
      </c>
      <c r="AD604" s="165" t="s">
        <v>216</v>
      </c>
      <c r="AE604" s="165" t="s">
        <v>216</v>
      </c>
      <c r="AF604" s="165" t="s">
        <v>216</v>
      </c>
      <c r="AG604" s="165" t="s">
        <v>216</v>
      </c>
      <c r="AH604" s="165">
        <v>0.20200000000000001</v>
      </c>
      <c r="AI604" s="165" t="s">
        <v>216</v>
      </c>
      <c r="AJ604" s="165" t="s">
        <v>216</v>
      </c>
      <c r="AK604" s="165" t="s">
        <v>216</v>
      </c>
      <c r="AL604" s="165" t="s">
        <v>216</v>
      </c>
      <c r="AM604" s="165" t="s">
        <v>216</v>
      </c>
      <c r="AN604" s="165" t="s">
        <v>216</v>
      </c>
      <c r="AO604" s="165" t="s">
        <v>216</v>
      </c>
      <c r="AP604" s="165" t="s">
        <v>216</v>
      </c>
      <c r="AQ604" s="165" t="s">
        <v>216</v>
      </c>
      <c r="AR604" s="165" t="s">
        <v>216</v>
      </c>
      <c r="AS604" s="165" t="s">
        <v>216</v>
      </c>
      <c r="AT604" s="165" t="s">
        <v>216</v>
      </c>
      <c r="AU604" s="165" t="s">
        <v>216</v>
      </c>
      <c r="AV604" s="165" t="s">
        <v>216</v>
      </c>
      <c r="AW604" s="165" t="s">
        <v>216</v>
      </c>
      <c r="AX604" s="165" t="s">
        <v>216</v>
      </c>
      <c r="AY604" s="165" t="s">
        <v>216</v>
      </c>
      <c r="AZ604" s="165" t="s">
        <v>216</v>
      </c>
      <c r="BA604" s="165">
        <v>0.223</v>
      </c>
      <c r="BB604" s="165" t="s">
        <v>216</v>
      </c>
      <c r="BC604" s="165" t="s">
        <v>216</v>
      </c>
      <c r="BD604" s="165" t="s">
        <v>216</v>
      </c>
      <c r="BE604" s="165" t="s">
        <v>216</v>
      </c>
      <c r="BF604" s="165" t="s">
        <v>216</v>
      </c>
      <c r="BG604" s="165" t="s">
        <v>216</v>
      </c>
      <c r="BH604" s="165" t="s">
        <v>216</v>
      </c>
      <c r="BI604" s="165" t="s">
        <v>216</v>
      </c>
      <c r="BJ604" s="165" t="s">
        <v>216</v>
      </c>
      <c r="BK604" s="165" t="s">
        <v>216</v>
      </c>
      <c r="BL604" s="165" t="s">
        <v>216</v>
      </c>
      <c r="BM604" s="165" t="s">
        <v>216</v>
      </c>
      <c r="BN604" s="165" t="s">
        <v>216</v>
      </c>
      <c r="BO604" s="165" t="s">
        <v>216</v>
      </c>
      <c r="BP604" s="165" t="s">
        <v>216</v>
      </c>
      <c r="BQ604" s="165" t="s">
        <v>216</v>
      </c>
      <c r="BR604" s="165" t="s">
        <v>216</v>
      </c>
      <c r="BS604" s="165" t="s">
        <v>216</v>
      </c>
      <c r="BT604" s="165" t="s">
        <v>216</v>
      </c>
    </row>
    <row r="605" spans="1:72" hidden="1">
      <c r="A605" s="99" t="s">
        <v>1004</v>
      </c>
      <c r="B605" s="99" t="s">
        <v>1004</v>
      </c>
      <c r="C605" s="98" t="s">
        <v>1031</v>
      </c>
      <c r="D605" s="100" t="s">
        <v>1032</v>
      </c>
      <c r="E605" s="98" t="s">
        <v>1037</v>
      </c>
      <c r="F605" s="98" t="s">
        <v>1038</v>
      </c>
      <c r="G605" s="165" t="s">
        <v>216</v>
      </c>
      <c r="H605" s="165" t="s">
        <v>216</v>
      </c>
      <c r="I605" s="165">
        <v>0.34300000000000003</v>
      </c>
      <c r="J605" s="165" t="s">
        <v>216</v>
      </c>
      <c r="K605" s="165" t="s">
        <v>216</v>
      </c>
      <c r="L605" s="165" t="s">
        <v>216</v>
      </c>
      <c r="M605" s="165" t="s">
        <v>216</v>
      </c>
      <c r="N605" s="165" t="s">
        <v>216</v>
      </c>
      <c r="O605" s="165">
        <v>0.26500000000000001</v>
      </c>
      <c r="P605" s="165">
        <v>0.223</v>
      </c>
      <c r="Q605" s="165" t="s">
        <v>216</v>
      </c>
      <c r="R605" s="165" t="s">
        <v>216</v>
      </c>
      <c r="S605" s="165">
        <v>0.23599999999999999</v>
      </c>
      <c r="T605" s="165">
        <v>0.24299999999999999</v>
      </c>
      <c r="U605" s="165">
        <v>0.22800000000000001</v>
      </c>
      <c r="V605" s="165" t="s">
        <v>216</v>
      </c>
      <c r="W605" s="165">
        <v>0.25600000000000001</v>
      </c>
      <c r="X605" s="165" t="s">
        <v>216</v>
      </c>
      <c r="Y605" s="165" t="s">
        <v>216</v>
      </c>
      <c r="Z605" s="165" t="s">
        <v>216</v>
      </c>
      <c r="AA605" s="165" t="s">
        <v>216</v>
      </c>
      <c r="AB605" s="165" t="s">
        <v>216</v>
      </c>
      <c r="AC605" s="165" t="s">
        <v>216</v>
      </c>
      <c r="AD605" s="165" t="s">
        <v>216</v>
      </c>
      <c r="AE605" s="165" t="s">
        <v>216</v>
      </c>
      <c r="AF605" s="165" t="s">
        <v>216</v>
      </c>
      <c r="AG605" s="165">
        <v>0.21199999999999999</v>
      </c>
      <c r="AH605" s="165" t="s">
        <v>216</v>
      </c>
      <c r="AI605" s="165" t="s">
        <v>216</v>
      </c>
      <c r="AJ605" s="165" t="s">
        <v>216</v>
      </c>
      <c r="AK605" s="165" t="s">
        <v>216</v>
      </c>
      <c r="AL605" s="165">
        <v>0.248</v>
      </c>
      <c r="AM605" s="165">
        <v>0.311</v>
      </c>
      <c r="AN605" s="165" t="s">
        <v>216</v>
      </c>
      <c r="AO605" s="165" t="s">
        <v>216</v>
      </c>
      <c r="AP605" s="165" t="s">
        <v>216</v>
      </c>
      <c r="AQ605" s="165">
        <v>0.22600000000000001</v>
      </c>
      <c r="AR605" s="165" t="s">
        <v>216</v>
      </c>
      <c r="AS605" s="165" t="s">
        <v>216</v>
      </c>
      <c r="AT605" s="165" t="s">
        <v>216</v>
      </c>
      <c r="AU605" s="165" t="s">
        <v>216</v>
      </c>
      <c r="AV605" s="165" t="s">
        <v>216</v>
      </c>
      <c r="AW605" s="165" t="s">
        <v>216</v>
      </c>
      <c r="AX605" s="165" t="s">
        <v>216</v>
      </c>
      <c r="AY605" s="165" t="s">
        <v>216</v>
      </c>
      <c r="AZ605" s="165" t="s">
        <v>216</v>
      </c>
      <c r="BA605" s="165" t="s">
        <v>216</v>
      </c>
      <c r="BB605" s="165" t="s">
        <v>216</v>
      </c>
      <c r="BC605" s="165" t="s">
        <v>216</v>
      </c>
      <c r="BD605" s="165">
        <v>0.22900000000000001</v>
      </c>
      <c r="BE605" s="165" t="s">
        <v>216</v>
      </c>
      <c r="BF605" s="165" t="s">
        <v>216</v>
      </c>
      <c r="BG605" s="165" t="s">
        <v>216</v>
      </c>
      <c r="BH605" s="165" t="s">
        <v>216</v>
      </c>
      <c r="BI605" s="165" t="s">
        <v>216</v>
      </c>
      <c r="BJ605" s="165">
        <v>0.22500000000000001</v>
      </c>
      <c r="BK605" s="165">
        <v>0.2</v>
      </c>
      <c r="BL605" s="165">
        <v>0.18</v>
      </c>
      <c r="BM605" s="165" t="s">
        <v>216</v>
      </c>
      <c r="BN605" s="165">
        <v>0.23699999999999999</v>
      </c>
      <c r="BO605" s="165" t="s">
        <v>216</v>
      </c>
      <c r="BP605" s="165" t="s">
        <v>216</v>
      </c>
      <c r="BQ605" s="165">
        <v>0.254</v>
      </c>
      <c r="BR605" s="165">
        <v>0.20300000000000001</v>
      </c>
      <c r="BS605" s="165" t="s">
        <v>216</v>
      </c>
      <c r="BT605" s="165" t="s">
        <v>216</v>
      </c>
    </row>
    <row r="606" spans="1:72" hidden="1">
      <c r="A606" s="99" t="s">
        <v>1004</v>
      </c>
      <c r="B606" s="99" t="s">
        <v>1004</v>
      </c>
      <c r="C606" s="98" t="s">
        <v>1031</v>
      </c>
      <c r="D606" s="100" t="s">
        <v>1032</v>
      </c>
      <c r="E606" s="98" t="s">
        <v>1039</v>
      </c>
      <c r="F606" s="98" t="s">
        <v>1040</v>
      </c>
      <c r="G606" s="165">
        <v>0.20100000000000001</v>
      </c>
      <c r="H606" s="165" t="s">
        <v>216</v>
      </c>
      <c r="I606" s="165" t="s">
        <v>216</v>
      </c>
      <c r="J606" s="165">
        <v>0.25</v>
      </c>
      <c r="K606" s="165">
        <v>0.27600000000000002</v>
      </c>
      <c r="L606" s="165" t="s">
        <v>216</v>
      </c>
      <c r="M606" s="165">
        <v>0.187</v>
      </c>
      <c r="N606" s="165" t="s">
        <v>216</v>
      </c>
      <c r="O606" s="165" t="s">
        <v>216</v>
      </c>
      <c r="P606" s="165" t="s">
        <v>216</v>
      </c>
      <c r="Q606" s="165" t="s">
        <v>216</v>
      </c>
      <c r="R606" s="165">
        <v>0.26300000000000001</v>
      </c>
      <c r="S606" s="165" t="s">
        <v>216</v>
      </c>
      <c r="T606" s="165" t="s">
        <v>216</v>
      </c>
      <c r="U606" s="165" t="s">
        <v>216</v>
      </c>
      <c r="V606" s="165" t="s">
        <v>216</v>
      </c>
      <c r="W606" s="165" t="s">
        <v>216</v>
      </c>
      <c r="X606" s="165">
        <v>0.19600000000000001</v>
      </c>
      <c r="Y606" s="165" t="s">
        <v>216</v>
      </c>
      <c r="Z606" s="165" t="s">
        <v>216</v>
      </c>
      <c r="AA606" s="165" t="s">
        <v>216</v>
      </c>
      <c r="AB606" s="165" t="s">
        <v>216</v>
      </c>
      <c r="AC606" s="165" t="s">
        <v>216</v>
      </c>
      <c r="AD606" s="165" t="s">
        <v>216</v>
      </c>
      <c r="AE606" s="165">
        <v>0.28999999999999998</v>
      </c>
      <c r="AF606" s="165">
        <v>0.191</v>
      </c>
      <c r="AG606" s="165" t="s">
        <v>216</v>
      </c>
      <c r="AH606" s="165" t="s">
        <v>216</v>
      </c>
      <c r="AI606" s="165" t="s">
        <v>216</v>
      </c>
      <c r="AJ606" s="165" t="s">
        <v>216</v>
      </c>
      <c r="AK606" s="165" t="s">
        <v>216</v>
      </c>
      <c r="AL606" s="165" t="s">
        <v>216</v>
      </c>
      <c r="AM606" s="165" t="s">
        <v>216</v>
      </c>
      <c r="AN606" s="165" t="s">
        <v>216</v>
      </c>
      <c r="AO606" s="165" t="s">
        <v>216</v>
      </c>
      <c r="AP606" s="165">
        <v>0.188</v>
      </c>
      <c r="AQ606" s="165" t="s">
        <v>216</v>
      </c>
      <c r="AR606" s="165">
        <v>0.34300000000000003</v>
      </c>
      <c r="AS606" s="165">
        <v>0.21199999999999999</v>
      </c>
      <c r="AT606" s="165" t="s">
        <v>216</v>
      </c>
      <c r="AU606" s="165" t="s">
        <v>216</v>
      </c>
      <c r="AV606" s="165" t="s">
        <v>216</v>
      </c>
      <c r="AW606" s="165">
        <v>0.28899999999999998</v>
      </c>
      <c r="AX606" s="165" t="s">
        <v>216</v>
      </c>
      <c r="AY606" s="165" t="s">
        <v>216</v>
      </c>
      <c r="AZ606" s="165" t="s">
        <v>216</v>
      </c>
      <c r="BA606" s="165" t="s">
        <v>216</v>
      </c>
      <c r="BB606" s="165" t="s">
        <v>216</v>
      </c>
      <c r="BC606" s="165">
        <v>0.27300000000000002</v>
      </c>
      <c r="BD606" s="165" t="s">
        <v>216</v>
      </c>
      <c r="BE606" s="165" t="s">
        <v>216</v>
      </c>
      <c r="BF606" s="165" t="s">
        <v>216</v>
      </c>
      <c r="BG606" s="165" t="s">
        <v>216</v>
      </c>
      <c r="BH606" s="165" t="s">
        <v>216</v>
      </c>
      <c r="BI606" s="165" t="s">
        <v>216</v>
      </c>
      <c r="BJ606" s="165" t="s">
        <v>216</v>
      </c>
      <c r="BK606" s="165" t="s">
        <v>216</v>
      </c>
      <c r="BL606" s="165" t="s">
        <v>216</v>
      </c>
      <c r="BM606" s="165" t="s">
        <v>216</v>
      </c>
      <c r="BN606" s="165" t="s">
        <v>216</v>
      </c>
      <c r="BO606" s="165" t="s">
        <v>216</v>
      </c>
      <c r="BP606" s="165" t="s">
        <v>216</v>
      </c>
      <c r="BQ606" s="165" t="s">
        <v>216</v>
      </c>
      <c r="BR606" s="165" t="s">
        <v>216</v>
      </c>
      <c r="BS606" s="165">
        <v>0.309</v>
      </c>
      <c r="BT606" s="165" t="s">
        <v>216</v>
      </c>
    </row>
    <row r="607" spans="1:72" hidden="1">
      <c r="A607" s="99" t="s">
        <v>1004</v>
      </c>
      <c r="B607" s="99" t="s">
        <v>1004</v>
      </c>
      <c r="C607" s="98" t="s">
        <v>1031</v>
      </c>
      <c r="D607" s="100" t="s">
        <v>1032</v>
      </c>
      <c r="E607" s="98" t="s">
        <v>1041</v>
      </c>
      <c r="F607" s="98" t="s">
        <v>1042</v>
      </c>
      <c r="G607" s="165" t="s">
        <v>216</v>
      </c>
      <c r="H607" s="165" t="s">
        <v>216</v>
      </c>
      <c r="I607" s="165" t="s">
        <v>216</v>
      </c>
      <c r="J607" s="165" t="s">
        <v>216</v>
      </c>
      <c r="K607" s="165" t="s">
        <v>216</v>
      </c>
      <c r="L607" s="165">
        <v>0.24399999999999999</v>
      </c>
      <c r="M607" s="165" t="s">
        <v>216</v>
      </c>
      <c r="N607" s="165" t="s">
        <v>216</v>
      </c>
      <c r="O607" s="165" t="s">
        <v>216</v>
      </c>
      <c r="P607" s="165" t="s">
        <v>216</v>
      </c>
      <c r="Q607" s="165" t="s">
        <v>216</v>
      </c>
      <c r="R607" s="165" t="s">
        <v>216</v>
      </c>
      <c r="S607" s="165" t="s">
        <v>216</v>
      </c>
      <c r="T607" s="165" t="s">
        <v>216</v>
      </c>
      <c r="U607" s="165" t="s">
        <v>216</v>
      </c>
      <c r="V607" s="165" t="s">
        <v>216</v>
      </c>
      <c r="W607" s="165" t="s">
        <v>216</v>
      </c>
      <c r="X607" s="165" t="s">
        <v>216</v>
      </c>
      <c r="Y607" s="165">
        <v>0.217</v>
      </c>
      <c r="Z607" s="165">
        <v>0.216</v>
      </c>
      <c r="AA607" s="165" t="s">
        <v>216</v>
      </c>
      <c r="AB607" s="165">
        <v>0.219</v>
      </c>
      <c r="AC607" s="165" t="s">
        <v>216</v>
      </c>
      <c r="AD607" s="165" t="s">
        <v>216</v>
      </c>
      <c r="AE607" s="165" t="s">
        <v>216</v>
      </c>
      <c r="AF607" s="165" t="s">
        <v>216</v>
      </c>
      <c r="AG607" s="165" t="s">
        <v>216</v>
      </c>
      <c r="AH607" s="165" t="s">
        <v>216</v>
      </c>
      <c r="AI607" s="165">
        <v>0.29199999999999998</v>
      </c>
      <c r="AJ607" s="165">
        <v>0.17100000000000001</v>
      </c>
      <c r="AK607" s="165" t="s">
        <v>216</v>
      </c>
      <c r="AL607" s="165" t="s">
        <v>216</v>
      </c>
      <c r="AM607" s="165" t="s">
        <v>216</v>
      </c>
      <c r="AN607" s="165" t="s">
        <v>216</v>
      </c>
      <c r="AO607" s="165">
        <v>0.19600000000000001</v>
      </c>
      <c r="AP607" s="165" t="s">
        <v>216</v>
      </c>
      <c r="AQ607" s="165" t="s">
        <v>216</v>
      </c>
      <c r="AR607" s="165" t="s">
        <v>216</v>
      </c>
      <c r="AS607" s="165" t="s">
        <v>216</v>
      </c>
      <c r="AT607" s="165" t="s">
        <v>216</v>
      </c>
      <c r="AU607" s="165" t="s">
        <v>216</v>
      </c>
      <c r="AV607" s="165">
        <v>0.26300000000000001</v>
      </c>
      <c r="AW607" s="165" t="s">
        <v>216</v>
      </c>
      <c r="AX607" s="165">
        <v>0.21199999999999999</v>
      </c>
      <c r="AY607" s="165">
        <v>0.254</v>
      </c>
      <c r="AZ607" s="165" t="s">
        <v>216</v>
      </c>
      <c r="BA607" s="165" t="s">
        <v>216</v>
      </c>
      <c r="BB607" s="165" t="s">
        <v>216</v>
      </c>
      <c r="BC607" s="165" t="s">
        <v>216</v>
      </c>
      <c r="BD607" s="165" t="s">
        <v>216</v>
      </c>
      <c r="BE607" s="165" t="s">
        <v>216</v>
      </c>
      <c r="BF607" s="165" t="s">
        <v>216</v>
      </c>
      <c r="BG607" s="165" t="s">
        <v>216</v>
      </c>
      <c r="BH607" s="165">
        <v>0.215</v>
      </c>
      <c r="BI607" s="165">
        <v>0.28699999999999998</v>
      </c>
      <c r="BJ607" s="165" t="s">
        <v>216</v>
      </c>
      <c r="BK607" s="165" t="s">
        <v>216</v>
      </c>
      <c r="BL607" s="165" t="s">
        <v>216</v>
      </c>
      <c r="BM607" s="165">
        <v>0.22500000000000001</v>
      </c>
      <c r="BN607" s="165" t="s">
        <v>216</v>
      </c>
      <c r="BO607" s="165">
        <v>0.27</v>
      </c>
      <c r="BP607" s="165">
        <v>0.17599999999999999</v>
      </c>
      <c r="BQ607" s="165" t="s">
        <v>216</v>
      </c>
      <c r="BR607" s="165" t="s">
        <v>216</v>
      </c>
      <c r="BS607" s="165" t="s">
        <v>216</v>
      </c>
      <c r="BT607" s="165">
        <v>0.193</v>
      </c>
    </row>
    <row r="608" spans="1:72" hidden="1">
      <c r="A608" s="99" t="s">
        <v>1004</v>
      </c>
      <c r="B608" s="99" t="s">
        <v>1004</v>
      </c>
      <c r="C608" s="98" t="s">
        <v>1031</v>
      </c>
      <c r="D608" s="100" t="s">
        <v>1032</v>
      </c>
      <c r="E608" s="98" t="s">
        <v>1043</v>
      </c>
      <c r="F608" s="98" t="s">
        <v>1044</v>
      </c>
      <c r="G608" s="165" t="s">
        <v>216</v>
      </c>
      <c r="H608" s="165" t="s">
        <v>216</v>
      </c>
      <c r="I608" s="165" t="s">
        <v>216</v>
      </c>
      <c r="J608" s="165" t="s">
        <v>216</v>
      </c>
      <c r="K608" s="165" t="s">
        <v>216</v>
      </c>
      <c r="L608" s="165" t="s">
        <v>216</v>
      </c>
      <c r="M608" s="165" t="s">
        <v>216</v>
      </c>
      <c r="N608" s="165" t="s">
        <v>216</v>
      </c>
      <c r="O608" s="165" t="s">
        <v>216</v>
      </c>
      <c r="P608" s="165" t="s">
        <v>216</v>
      </c>
      <c r="Q608" s="165" t="s">
        <v>216</v>
      </c>
      <c r="R608" s="165" t="s">
        <v>216</v>
      </c>
      <c r="S608" s="165" t="s">
        <v>216</v>
      </c>
      <c r="T608" s="165" t="s">
        <v>216</v>
      </c>
      <c r="U608" s="165" t="s">
        <v>216</v>
      </c>
      <c r="V608" s="165" t="s">
        <v>216</v>
      </c>
      <c r="W608" s="165" t="s">
        <v>216</v>
      </c>
      <c r="X608" s="165" t="s">
        <v>216</v>
      </c>
      <c r="Y608" s="165" t="s">
        <v>216</v>
      </c>
      <c r="Z608" s="165" t="s">
        <v>216</v>
      </c>
      <c r="AA608" s="165" t="s">
        <v>216</v>
      </c>
      <c r="AB608" s="165" t="s">
        <v>216</v>
      </c>
      <c r="AC608" s="165">
        <v>0.23300000000000001</v>
      </c>
      <c r="AD608" s="165" t="s">
        <v>216</v>
      </c>
      <c r="AE608" s="165" t="s">
        <v>216</v>
      </c>
      <c r="AF608" s="165" t="s">
        <v>216</v>
      </c>
      <c r="AG608" s="165" t="s">
        <v>216</v>
      </c>
      <c r="AH608" s="165" t="s">
        <v>216</v>
      </c>
      <c r="AI608" s="165" t="s">
        <v>216</v>
      </c>
      <c r="AJ608" s="165" t="s">
        <v>216</v>
      </c>
      <c r="AK608" s="165" t="s">
        <v>216</v>
      </c>
      <c r="AL608" s="165" t="s">
        <v>216</v>
      </c>
      <c r="AM608" s="165" t="s">
        <v>216</v>
      </c>
      <c r="AN608" s="165" t="s">
        <v>216</v>
      </c>
      <c r="AO608" s="165" t="s">
        <v>216</v>
      </c>
      <c r="AP608" s="165" t="s">
        <v>216</v>
      </c>
      <c r="AQ608" s="165" t="s">
        <v>216</v>
      </c>
      <c r="AR608" s="165" t="s">
        <v>216</v>
      </c>
      <c r="AS608" s="165" t="s">
        <v>216</v>
      </c>
      <c r="AT608" s="165" t="s">
        <v>216</v>
      </c>
      <c r="AU608" s="165" t="s">
        <v>216</v>
      </c>
      <c r="AV608" s="165" t="s">
        <v>216</v>
      </c>
      <c r="AW608" s="165" t="s">
        <v>216</v>
      </c>
      <c r="AX608" s="165" t="s">
        <v>216</v>
      </c>
      <c r="AY608" s="165" t="s">
        <v>216</v>
      </c>
      <c r="AZ608" s="165" t="s">
        <v>216</v>
      </c>
      <c r="BA608" s="165" t="s">
        <v>216</v>
      </c>
      <c r="BB608" s="165" t="s">
        <v>216</v>
      </c>
      <c r="BC608" s="165" t="s">
        <v>216</v>
      </c>
      <c r="BD608" s="165" t="s">
        <v>216</v>
      </c>
      <c r="BE608" s="165" t="s">
        <v>216</v>
      </c>
      <c r="BF608" s="165" t="s">
        <v>216</v>
      </c>
      <c r="BG608" s="165" t="s">
        <v>216</v>
      </c>
      <c r="BH608" s="165" t="s">
        <v>216</v>
      </c>
      <c r="BI608" s="165" t="s">
        <v>216</v>
      </c>
      <c r="BJ608" s="165" t="s">
        <v>216</v>
      </c>
      <c r="BK608" s="165" t="s">
        <v>216</v>
      </c>
      <c r="BL608" s="165" t="s">
        <v>216</v>
      </c>
      <c r="BM608" s="165" t="s">
        <v>216</v>
      </c>
      <c r="BN608" s="165" t="s">
        <v>216</v>
      </c>
      <c r="BO608" s="165" t="s">
        <v>216</v>
      </c>
      <c r="BP608" s="165" t="s">
        <v>216</v>
      </c>
      <c r="BQ608" s="165" t="s">
        <v>216</v>
      </c>
      <c r="BR608" s="165" t="s">
        <v>216</v>
      </c>
      <c r="BS608" s="165" t="s">
        <v>216</v>
      </c>
      <c r="BT608" s="165" t="s">
        <v>216</v>
      </c>
    </row>
    <row r="609" spans="1:72" hidden="1">
      <c r="A609" s="99" t="s">
        <v>1004</v>
      </c>
      <c r="B609" s="99" t="s">
        <v>1004</v>
      </c>
      <c r="C609" s="98" t="s">
        <v>1045</v>
      </c>
      <c r="D609" s="100" t="s">
        <v>1046</v>
      </c>
      <c r="E609" s="98" t="s">
        <v>1047</v>
      </c>
      <c r="F609" s="98" t="s">
        <v>1048</v>
      </c>
      <c r="G609" s="165" t="s">
        <v>216</v>
      </c>
      <c r="H609" s="165" t="s">
        <v>216</v>
      </c>
      <c r="I609" s="165" t="s">
        <v>216</v>
      </c>
      <c r="J609" s="165" t="s">
        <v>216</v>
      </c>
      <c r="K609" s="165" t="s">
        <v>216</v>
      </c>
      <c r="L609" s="165">
        <v>0.23799999999999999</v>
      </c>
      <c r="M609" s="165">
        <v>0.20899999999999999</v>
      </c>
      <c r="N609" s="165">
        <v>0.247</v>
      </c>
      <c r="O609" s="165" t="s">
        <v>216</v>
      </c>
      <c r="P609" s="165">
        <v>0.28299999999999997</v>
      </c>
      <c r="Q609" s="165">
        <v>0.221</v>
      </c>
      <c r="R609" s="165" t="s">
        <v>216</v>
      </c>
      <c r="S609" s="165">
        <v>0.192</v>
      </c>
      <c r="T609" s="165" t="s">
        <v>216</v>
      </c>
      <c r="U609" s="165">
        <v>0.28199999999999997</v>
      </c>
      <c r="V609" s="165" t="s">
        <v>216</v>
      </c>
      <c r="W609" s="165">
        <v>0.25700000000000001</v>
      </c>
      <c r="X609" s="165">
        <v>0.20100000000000001</v>
      </c>
      <c r="Y609" s="165">
        <v>0.20599999999999999</v>
      </c>
      <c r="Z609" s="165">
        <v>0.30499999999999999</v>
      </c>
      <c r="AA609" s="165">
        <v>0.23499999999999999</v>
      </c>
      <c r="AB609" s="165" t="s">
        <v>216</v>
      </c>
      <c r="AC609" s="165">
        <v>0.224</v>
      </c>
      <c r="AD609" s="165">
        <v>0.29699999999999999</v>
      </c>
      <c r="AE609" s="165" t="s">
        <v>216</v>
      </c>
      <c r="AF609" s="165" t="s">
        <v>216</v>
      </c>
      <c r="AG609" s="165">
        <v>0.216</v>
      </c>
      <c r="AH609" s="165">
        <v>0.28199999999999997</v>
      </c>
      <c r="AI609" s="165" t="s">
        <v>216</v>
      </c>
      <c r="AJ609" s="165" t="s">
        <v>216</v>
      </c>
      <c r="AK609" s="165">
        <v>0.29199999999999998</v>
      </c>
      <c r="AL609" s="165">
        <v>0.24099999999999999</v>
      </c>
      <c r="AM609" s="165">
        <v>0.28899999999999998</v>
      </c>
      <c r="AN609" s="165" t="s">
        <v>216</v>
      </c>
      <c r="AO609" s="165" t="s">
        <v>216</v>
      </c>
      <c r="AP609" s="165">
        <v>0.22</v>
      </c>
      <c r="AQ609" s="165">
        <v>0.248</v>
      </c>
      <c r="AR609" s="165">
        <v>0.20699999999999999</v>
      </c>
      <c r="AS609" s="165" t="s">
        <v>216</v>
      </c>
      <c r="AT609" s="165" t="s">
        <v>216</v>
      </c>
      <c r="AU609" s="165">
        <v>0.26500000000000001</v>
      </c>
      <c r="AV609" s="165" t="s">
        <v>216</v>
      </c>
      <c r="AW609" s="165" t="s">
        <v>216</v>
      </c>
      <c r="AX609" s="165" t="s">
        <v>216</v>
      </c>
      <c r="AY609" s="165" t="s">
        <v>216</v>
      </c>
      <c r="AZ609" s="165" t="s">
        <v>216</v>
      </c>
      <c r="BA609" s="165">
        <v>0.221</v>
      </c>
      <c r="BB609" s="165" t="s">
        <v>216</v>
      </c>
      <c r="BC609" s="165" t="s">
        <v>216</v>
      </c>
      <c r="BD609" s="165" t="s">
        <v>216</v>
      </c>
      <c r="BE609" s="165">
        <v>0.32900000000000001</v>
      </c>
      <c r="BF609" s="165" t="s">
        <v>216</v>
      </c>
      <c r="BG609" s="165">
        <v>0.22700000000000001</v>
      </c>
      <c r="BH609" s="165" t="s">
        <v>216</v>
      </c>
      <c r="BI609" s="165" t="s">
        <v>216</v>
      </c>
      <c r="BJ609" s="165" t="s">
        <v>216</v>
      </c>
      <c r="BK609" s="165">
        <v>0.23300000000000001</v>
      </c>
      <c r="BL609" s="165">
        <v>0.21099999999999999</v>
      </c>
      <c r="BM609" s="165" t="s">
        <v>216</v>
      </c>
      <c r="BN609" s="165">
        <v>0.32800000000000001</v>
      </c>
      <c r="BO609" s="165" t="s">
        <v>216</v>
      </c>
      <c r="BP609" s="165" t="s">
        <v>216</v>
      </c>
      <c r="BQ609" s="165" t="s">
        <v>216</v>
      </c>
      <c r="BR609" s="165">
        <v>0.20599999999999999</v>
      </c>
      <c r="BS609" s="165" t="s">
        <v>216</v>
      </c>
      <c r="BT609" s="165">
        <v>0.25900000000000001</v>
      </c>
    </row>
    <row r="610" spans="1:72" hidden="1">
      <c r="A610" s="99" t="s">
        <v>1004</v>
      </c>
      <c r="B610" s="99" t="s">
        <v>1004</v>
      </c>
      <c r="C610" s="98" t="s">
        <v>1045</v>
      </c>
      <c r="D610" s="100" t="s">
        <v>1046</v>
      </c>
      <c r="E610" s="98" t="s">
        <v>1049</v>
      </c>
      <c r="F610" s="98" t="s">
        <v>1050</v>
      </c>
      <c r="G610" s="165" t="s">
        <v>216</v>
      </c>
      <c r="H610" s="165">
        <v>0.22700000000000001</v>
      </c>
      <c r="I610" s="165">
        <v>0.29299999999999998</v>
      </c>
      <c r="J610" s="165" t="s">
        <v>216</v>
      </c>
      <c r="K610" s="165" t="s">
        <v>216</v>
      </c>
      <c r="L610" s="165" t="s">
        <v>216</v>
      </c>
      <c r="M610" s="165" t="s">
        <v>216</v>
      </c>
      <c r="N610" s="165" t="s">
        <v>216</v>
      </c>
      <c r="O610" s="165" t="s">
        <v>216</v>
      </c>
      <c r="P610" s="165" t="s">
        <v>216</v>
      </c>
      <c r="Q610" s="165" t="s">
        <v>216</v>
      </c>
      <c r="R610" s="165" t="s">
        <v>216</v>
      </c>
      <c r="S610" s="165" t="s">
        <v>216</v>
      </c>
      <c r="T610" s="165">
        <v>0.33300000000000002</v>
      </c>
      <c r="U610" s="165" t="s">
        <v>216</v>
      </c>
      <c r="V610" s="165" t="s">
        <v>216</v>
      </c>
      <c r="W610" s="165" t="s">
        <v>216</v>
      </c>
      <c r="X610" s="165" t="s">
        <v>216</v>
      </c>
      <c r="Y610" s="165" t="s">
        <v>216</v>
      </c>
      <c r="Z610" s="165" t="s">
        <v>216</v>
      </c>
      <c r="AA610" s="165" t="s">
        <v>216</v>
      </c>
      <c r="AB610" s="165">
        <v>0.24</v>
      </c>
      <c r="AC610" s="165" t="s">
        <v>216</v>
      </c>
      <c r="AD610" s="165" t="s">
        <v>216</v>
      </c>
      <c r="AE610" s="165">
        <v>0.21299999999999999</v>
      </c>
      <c r="AF610" s="165" t="s">
        <v>216</v>
      </c>
      <c r="AG610" s="165" t="s">
        <v>216</v>
      </c>
      <c r="AH610" s="165" t="s">
        <v>216</v>
      </c>
      <c r="AI610" s="165" t="s">
        <v>216</v>
      </c>
      <c r="AJ610" s="165" t="s">
        <v>216</v>
      </c>
      <c r="AK610" s="165" t="s">
        <v>216</v>
      </c>
      <c r="AL610" s="165" t="s">
        <v>216</v>
      </c>
      <c r="AM610" s="165" t="s">
        <v>216</v>
      </c>
      <c r="AN610" s="165" t="s">
        <v>216</v>
      </c>
      <c r="AO610" s="165" t="s">
        <v>216</v>
      </c>
      <c r="AP610" s="165" t="s">
        <v>216</v>
      </c>
      <c r="AQ610" s="165" t="s">
        <v>216</v>
      </c>
      <c r="AR610" s="165" t="s">
        <v>216</v>
      </c>
      <c r="AS610" s="165" t="s">
        <v>216</v>
      </c>
      <c r="AT610" s="165">
        <v>0.30099999999999999</v>
      </c>
      <c r="AU610" s="165" t="s">
        <v>216</v>
      </c>
      <c r="AV610" s="165" t="s">
        <v>216</v>
      </c>
      <c r="AW610" s="165" t="s">
        <v>216</v>
      </c>
      <c r="AX610" s="165" t="s">
        <v>216</v>
      </c>
      <c r="AY610" s="165" t="s">
        <v>216</v>
      </c>
      <c r="AZ610" s="165">
        <v>0.17100000000000001</v>
      </c>
      <c r="BA610" s="165" t="s">
        <v>216</v>
      </c>
      <c r="BB610" s="165">
        <v>0.29899999999999999</v>
      </c>
      <c r="BC610" s="165" t="s">
        <v>216</v>
      </c>
      <c r="BD610" s="165" t="s">
        <v>216</v>
      </c>
      <c r="BE610" s="165" t="s">
        <v>216</v>
      </c>
      <c r="BF610" s="165">
        <v>0.23200000000000001</v>
      </c>
      <c r="BG610" s="165" t="s">
        <v>216</v>
      </c>
      <c r="BH610" s="165" t="s">
        <v>216</v>
      </c>
      <c r="BI610" s="165" t="s">
        <v>216</v>
      </c>
      <c r="BJ610" s="165">
        <v>0.29799999999999999</v>
      </c>
      <c r="BK610" s="165" t="s">
        <v>216</v>
      </c>
      <c r="BL610" s="165" t="s">
        <v>216</v>
      </c>
      <c r="BM610" s="165" t="s">
        <v>216</v>
      </c>
      <c r="BN610" s="165" t="s">
        <v>216</v>
      </c>
      <c r="BO610" s="165" t="s">
        <v>216</v>
      </c>
      <c r="BP610" s="165" t="s">
        <v>216</v>
      </c>
      <c r="BQ610" s="165" t="s">
        <v>216</v>
      </c>
      <c r="BR610" s="165" t="s">
        <v>216</v>
      </c>
      <c r="BS610" s="165" t="s">
        <v>216</v>
      </c>
      <c r="BT610" s="165" t="s">
        <v>216</v>
      </c>
    </row>
    <row r="611" spans="1:72" hidden="1">
      <c r="A611" s="99" t="s">
        <v>1004</v>
      </c>
      <c r="B611" s="99" t="s">
        <v>1004</v>
      </c>
      <c r="C611" s="98" t="s">
        <v>1045</v>
      </c>
      <c r="D611" s="100" t="s">
        <v>1046</v>
      </c>
      <c r="E611" s="98" t="s">
        <v>1051</v>
      </c>
      <c r="F611" s="98" t="s">
        <v>1052</v>
      </c>
      <c r="G611" s="165">
        <v>0.22500000000000001</v>
      </c>
      <c r="H611" s="165" t="s">
        <v>216</v>
      </c>
      <c r="I611" s="165" t="s">
        <v>216</v>
      </c>
      <c r="J611" s="165">
        <v>0.218</v>
      </c>
      <c r="K611" s="165">
        <v>0.26900000000000002</v>
      </c>
      <c r="L611" s="165" t="s">
        <v>216</v>
      </c>
      <c r="M611" s="165" t="s">
        <v>216</v>
      </c>
      <c r="N611" s="165" t="s">
        <v>216</v>
      </c>
      <c r="O611" s="165" t="s">
        <v>216</v>
      </c>
      <c r="P611" s="165" t="s">
        <v>216</v>
      </c>
      <c r="Q611" s="165" t="s">
        <v>216</v>
      </c>
      <c r="R611" s="165">
        <v>0.26400000000000001</v>
      </c>
      <c r="S611" s="165" t="s">
        <v>216</v>
      </c>
      <c r="T611" s="165" t="s">
        <v>216</v>
      </c>
      <c r="U611" s="165" t="s">
        <v>216</v>
      </c>
      <c r="V611" s="165">
        <v>0.185</v>
      </c>
      <c r="W611" s="165" t="s">
        <v>216</v>
      </c>
      <c r="X611" s="165" t="s">
        <v>216</v>
      </c>
      <c r="Y611" s="165" t="s">
        <v>216</v>
      </c>
      <c r="Z611" s="165" t="s">
        <v>216</v>
      </c>
      <c r="AA611" s="165" t="s">
        <v>216</v>
      </c>
      <c r="AB611" s="165" t="s">
        <v>216</v>
      </c>
      <c r="AC611" s="165" t="s">
        <v>216</v>
      </c>
      <c r="AD611" s="165" t="s">
        <v>216</v>
      </c>
      <c r="AE611" s="165" t="s">
        <v>216</v>
      </c>
      <c r="AF611" s="165">
        <v>0.245</v>
      </c>
      <c r="AG611" s="165" t="s">
        <v>216</v>
      </c>
      <c r="AH611" s="165" t="s">
        <v>216</v>
      </c>
      <c r="AI611" s="165">
        <v>0.23499999999999999</v>
      </c>
      <c r="AJ611" s="165">
        <v>0.214</v>
      </c>
      <c r="AK611" s="165" t="s">
        <v>216</v>
      </c>
      <c r="AL611" s="165" t="s">
        <v>216</v>
      </c>
      <c r="AM611" s="165" t="s">
        <v>216</v>
      </c>
      <c r="AN611" s="165">
        <v>0.21099999999999999</v>
      </c>
      <c r="AO611" s="165" t="s">
        <v>216</v>
      </c>
      <c r="AP611" s="165" t="s">
        <v>216</v>
      </c>
      <c r="AQ611" s="165" t="s">
        <v>216</v>
      </c>
      <c r="AR611" s="165" t="s">
        <v>216</v>
      </c>
      <c r="AS611" s="165">
        <v>0.315</v>
      </c>
      <c r="AT611" s="165" t="s">
        <v>216</v>
      </c>
      <c r="AU611" s="165" t="s">
        <v>216</v>
      </c>
      <c r="AV611" s="165">
        <v>0.16700000000000001</v>
      </c>
      <c r="AW611" s="165">
        <v>0.32800000000000001</v>
      </c>
      <c r="AX611" s="165">
        <v>0.14599999999999999</v>
      </c>
      <c r="AY611" s="165">
        <v>0.28199999999999997</v>
      </c>
      <c r="AZ611" s="165" t="s">
        <v>216</v>
      </c>
      <c r="BA611" s="165" t="s">
        <v>216</v>
      </c>
      <c r="BB611" s="165" t="s">
        <v>216</v>
      </c>
      <c r="BC611" s="165">
        <v>0.30599999999999999</v>
      </c>
      <c r="BD611" s="165">
        <v>0.29899999999999999</v>
      </c>
      <c r="BE611" s="165" t="s">
        <v>216</v>
      </c>
      <c r="BF611" s="165" t="s">
        <v>216</v>
      </c>
      <c r="BG611" s="165" t="s">
        <v>216</v>
      </c>
      <c r="BH611" s="165">
        <v>0.218</v>
      </c>
      <c r="BI611" s="165">
        <v>0.20499999999999999</v>
      </c>
      <c r="BJ611" s="165" t="s">
        <v>216</v>
      </c>
      <c r="BK611" s="165" t="s">
        <v>216</v>
      </c>
      <c r="BL611" s="165" t="s">
        <v>216</v>
      </c>
      <c r="BM611" s="165">
        <v>0.248</v>
      </c>
      <c r="BN611" s="165" t="s">
        <v>216</v>
      </c>
      <c r="BO611" s="165">
        <v>0.218</v>
      </c>
      <c r="BP611" s="165">
        <v>0.22</v>
      </c>
      <c r="BQ611" s="165">
        <v>0.28100000000000003</v>
      </c>
      <c r="BR611" s="165" t="s">
        <v>216</v>
      </c>
      <c r="BS611" s="165">
        <v>0.318</v>
      </c>
      <c r="BT611" s="165" t="s">
        <v>216</v>
      </c>
    </row>
    <row r="612" spans="1:72" hidden="1">
      <c r="A612" s="99" t="s">
        <v>1004</v>
      </c>
      <c r="B612" s="99" t="s">
        <v>1004</v>
      </c>
      <c r="C612" s="98" t="s">
        <v>1045</v>
      </c>
      <c r="D612" s="100" t="s">
        <v>1046</v>
      </c>
      <c r="E612" s="98" t="s">
        <v>1053</v>
      </c>
      <c r="F612" s="98" t="s">
        <v>1054</v>
      </c>
      <c r="G612" s="165" t="s">
        <v>216</v>
      </c>
      <c r="H612" s="165" t="s">
        <v>216</v>
      </c>
      <c r="I612" s="165" t="s">
        <v>216</v>
      </c>
      <c r="J612" s="165" t="s">
        <v>216</v>
      </c>
      <c r="K612" s="165" t="s">
        <v>216</v>
      </c>
      <c r="L612" s="165" t="s">
        <v>216</v>
      </c>
      <c r="M612" s="165" t="s">
        <v>216</v>
      </c>
      <c r="N612" s="165" t="s">
        <v>216</v>
      </c>
      <c r="O612" s="165">
        <v>0.22700000000000001</v>
      </c>
      <c r="P612" s="165" t="s">
        <v>216</v>
      </c>
      <c r="Q612" s="165" t="s">
        <v>216</v>
      </c>
      <c r="R612" s="165" t="s">
        <v>216</v>
      </c>
      <c r="S612" s="165" t="s">
        <v>216</v>
      </c>
      <c r="T612" s="165" t="s">
        <v>216</v>
      </c>
      <c r="U612" s="165" t="s">
        <v>216</v>
      </c>
      <c r="V612" s="165" t="s">
        <v>216</v>
      </c>
      <c r="W612" s="165" t="s">
        <v>216</v>
      </c>
      <c r="X612" s="165" t="s">
        <v>216</v>
      </c>
      <c r="Y612" s="165" t="s">
        <v>216</v>
      </c>
      <c r="Z612" s="165" t="s">
        <v>216</v>
      </c>
      <c r="AA612" s="165" t="s">
        <v>216</v>
      </c>
      <c r="AB612" s="165" t="s">
        <v>216</v>
      </c>
      <c r="AC612" s="165" t="s">
        <v>216</v>
      </c>
      <c r="AD612" s="165" t="s">
        <v>216</v>
      </c>
      <c r="AE612" s="165" t="s">
        <v>216</v>
      </c>
      <c r="AF612" s="165" t="s">
        <v>216</v>
      </c>
      <c r="AG612" s="165" t="s">
        <v>216</v>
      </c>
      <c r="AH612" s="165" t="s">
        <v>216</v>
      </c>
      <c r="AI612" s="165" t="s">
        <v>216</v>
      </c>
      <c r="AJ612" s="165" t="s">
        <v>216</v>
      </c>
      <c r="AK612" s="165" t="s">
        <v>216</v>
      </c>
      <c r="AL612" s="165" t="s">
        <v>216</v>
      </c>
      <c r="AM612" s="165" t="s">
        <v>216</v>
      </c>
      <c r="AN612" s="165" t="s">
        <v>216</v>
      </c>
      <c r="AO612" s="165">
        <v>0.20300000000000001</v>
      </c>
      <c r="AP612" s="165" t="s">
        <v>216</v>
      </c>
      <c r="AQ612" s="165" t="s">
        <v>216</v>
      </c>
      <c r="AR612" s="165" t="s">
        <v>216</v>
      </c>
      <c r="AS612" s="165" t="s">
        <v>216</v>
      </c>
      <c r="AT612" s="165" t="s">
        <v>216</v>
      </c>
      <c r="AU612" s="165" t="s">
        <v>216</v>
      </c>
      <c r="AV612" s="165" t="s">
        <v>216</v>
      </c>
      <c r="AW612" s="165" t="s">
        <v>216</v>
      </c>
      <c r="AX612" s="165" t="s">
        <v>216</v>
      </c>
      <c r="AY612" s="165" t="s">
        <v>216</v>
      </c>
      <c r="AZ612" s="165" t="s">
        <v>216</v>
      </c>
      <c r="BA612" s="165" t="s">
        <v>216</v>
      </c>
      <c r="BB612" s="165" t="s">
        <v>216</v>
      </c>
      <c r="BC612" s="165" t="s">
        <v>216</v>
      </c>
      <c r="BD612" s="165" t="s">
        <v>216</v>
      </c>
      <c r="BE612" s="165" t="s">
        <v>216</v>
      </c>
      <c r="BF612" s="165" t="s">
        <v>216</v>
      </c>
      <c r="BG612" s="165" t="s">
        <v>216</v>
      </c>
      <c r="BH612" s="165" t="s">
        <v>216</v>
      </c>
      <c r="BI612" s="165" t="s">
        <v>216</v>
      </c>
      <c r="BJ612" s="165" t="s">
        <v>216</v>
      </c>
      <c r="BK612" s="165" t="s">
        <v>216</v>
      </c>
      <c r="BL612" s="165" t="s">
        <v>216</v>
      </c>
      <c r="BM612" s="165" t="s">
        <v>216</v>
      </c>
      <c r="BN612" s="165" t="s">
        <v>216</v>
      </c>
      <c r="BO612" s="165" t="s">
        <v>216</v>
      </c>
      <c r="BP612" s="165" t="s">
        <v>216</v>
      </c>
      <c r="BQ612" s="165" t="s">
        <v>216</v>
      </c>
      <c r="BR612" s="165" t="s">
        <v>216</v>
      </c>
      <c r="BS612" s="165" t="s">
        <v>216</v>
      </c>
      <c r="BT612" s="165" t="s">
        <v>216</v>
      </c>
    </row>
    <row r="613" spans="1:72" hidden="1">
      <c r="A613" s="99" t="s">
        <v>1004</v>
      </c>
      <c r="B613" s="99" t="s">
        <v>1004</v>
      </c>
      <c r="C613" s="98" t="s">
        <v>1055</v>
      </c>
      <c r="D613" s="100" t="s">
        <v>1056</v>
      </c>
      <c r="E613" s="98" t="s">
        <v>1057</v>
      </c>
      <c r="F613" s="98" t="s">
        <v>1058</v>
      </c>
      <c r="G613" s="165">
        <v>0.29199999999999998</v>
      </c>
      <c r="H613" s="165">
        <v>0.29299999999999998</v>
      </c>
      <c r="I613" s="165">
        <v>0.35599999999999998</v>
      </c>
      <c r="J613" s="165">
        <v>0.27500000000000002</v>
      </c>
      <c r="K613" s="165" t="s">
        <v>216</v>
      </c>
      <c r="L613" s="165">
        <v>0.27700000000000002</v>
      </c>
      <c r="M613" s="165">
        <v>0.255</v>
      </c>
      <c r="N613" s="165" t="s">
        <v>216</v>
      </c>
      <c r="O613" s="165" t="s">
        <v>216</v>
      </c>
      <c r="P613" s="165">
        <v>0.26700000000000002</v>
      </c>
      <c r="Q613" s="165" t="s">
        <v>216</v>
      </c>
      <c r="R613" s="165">
        <v>0.29099999999999998</v>
      </c>
      <c r="S613" s="165">
        <v>0.35399999999999998</v>
      </c>
      <c r="T613" s="165">
        <v>0.32700000000000001</v>
      </c>
      <c r="U613" s="165">
        <v>0.27800000000000002</v>
      </c>
      <c r="V613" s="165">
        <v>0.28399999999999997</v>
      </c>
      <c r="W613" s="165">
        <v>0.25900000000000001</v>
      </c>
      <c r="X613" s="165" t="s">
        <v>216</v>
      </c>
      <c r="Y613" s="165">
        <v>0.29499999999999998</v>
      </c>
      <c r="Z613" s="165">
        <v>0.251</v>
      </c>
      <c r="AA613" s="165">
        <v>0.29599999999999999</v>
      </c>
      <c r="AB613" s="165">
        <v>0.28399999999999997</v>
      </c>
      <c r="AC613" s="165" t="s">
        <v>216</v>
      </c>
      <c r="AD613" s="165">
        <v>0.28299999999999997</v>
      </c>
      <c r="AE613" s="165" t="s">
        <v>216</v>
      </c>
      <c r="AF613" s="165">
        <v>0.27600000000000002</v>
      </c>
      <c r="AG613" s="165">
        <v>0.29499999999999998</v>
      </c>
      <c r="AH613" s="165" t="s">
        <v>216</v>
      </c>
      <c r="AI613" s="165">
        <v>0.28199999999999997</v>
      </c>
      <c r="AJ613" s="165">
        <v>0.249</v>
      </c>
      <c r="AK613" s="165">
        <v>0.29899999999999999</v>
      </c>
      <c r="AL613" s="165">
        <v>0.27100000000000002</v>
      </c>
      <c r="AM613" s="165">
        <v>0.34100000000000003</v>
      </c>
      <c r="AN613" s="165">
        <v>0.29399999999999998</v>
      </c>
      <c r="AO613" s="165">
        <v>0.29499999999999998</v>
      </c>
      <c r="AP613" s="165">
        <v>0.24</v>
      </c>
      <c r="AQ613" s="165">
        <v>0.25800000000000001</v>
      </c>
      <c r="AR613" s="165" t="s">
        <v>216</v>
      </c>
      <c r="AS613" s="165" t="s">
        <v>216</v>
      </c>
      <c r="AT613" s="165">
        <v>0.35199999999999998</v>
      </c>
      <c r="AU613" s="165">
        <v>0.32400000000000001</v>
      </c>
      <c r="AV613" s="165">
        <v>0.252</v>
      </c>
      <c r="AW613" s="165">
        <v>0.26400000000000001</v>
      </c>
      <c r="AX613" s="165">
        <v>0.312</v>
      </c>
      <c r="AY613" s="165" t="s">
        <v>216</v>
      </c>
      <c r="AZ613" s="165">
        <v>0.317</v>
      </c>
      <c r="BA613" s="165" t="s">
        <v>216</v>
      </c>
      <c r="BB613" s="165">
        <v>0.316</v>
      </c>
      <c r="BC613" s="165">
        <v>0.254</v>
      </c>
      <c r="BD613" s="165" t="s">
        <v>216</v>
      </c>
      <c r="BE613" s="165">
        <v>0.27500000000000002</v>
      </c>
      <c r="BF613" s="165">
        <v>0.29599999999999999</v>
      </c>
      <c r="BG613" s="165">
        <v>0.27300000000000002</v>
      </c>
      <c r="BH613" s="165">
        <v>0.23300000000000001</v>
      </c>
      <c r="BI613" s="165">
        <v>0.315</v>
      </c>
      <c r="BJ613" s="165">
        <v>0.30599999999999999</v>
      </c>
      <c r="BK613" s="165">
        <v>0.33</v>
      </c>
      <c r="BL613" s="165" t="s">
        <v>216</v>
      </c>
      <c r="BM613" s="165">
        <v>0.26300000000000001</v>
      </c>
      <c r="BN613" s="165">
        <v>0.32</v>
      </c>
      <c r="BO613" s="165" t="s">
        <v>216</v>
      </c>
      <c r="BP613" s="165">
        <v>0.26900000000000002</v>
      </c>
      <c r="BQ613" s="165">
        <v>0.35899999999999999</v>
      </c>
      <c r="BR613" s="165" t="s">
        <v>216</v>
      </c>
      <c r="BS613" s="165">
        <v>0.26700000000000002</v>
      </c>
      <c r="BT613" s="165">
        <v>0.32400000000000001</v>
      </c>
    </row>
    <row r="614" spans="1:72" hidden="1">
      <c r="A614" s="99" t="s">
        <v>1004</v>
      </c>
      <c r="B614" s="99" t="s">
        <v>1004</v>
      </c>
      <c r="C614" s="98" t="s">
        <v>1055</v>
      </c>
      <c r="D614" s="100" t="s">
        <v>1056</v>
      </c>
      <c r="E614" s="98" t="s">
        <v>405</v>
      </c>
      <c r="F614" s="98" t="s">
        <v>1059</v>
      </c>
      <c r="G614" s="165" t="s">
        <v>216</v>
      </c>
      <c r="H614" s="165" t="s">
        <v>216</v>
      </c>
      <c r="I614" s="165" t="s">
        <v>216</v>
      </c>
      <c r="J614" s="165" t="s">
        <v>216</v>
      </c>
      <c r="K614" s="165">
        <v>0.23</v>
      </c>
      <c r="L614" s="165" t="s">
        <v>216</v>
      </c>
      <c r="M614" s="165" t="s">
        <v>216</v>
      </c>
      <c r="N614" s="165" t="s">
        <v>216</v>
      </c>
      <c r="O614" s="165">
        <v>0.26100000000000001</v>
      </c>
      <c r="P614" s="165" t="s">
        <v>216</v>
      </c>
      <c r="Q614" s="165">
        <v>0.25600000000000001</v>
      </c>
      <c r="R614" s="165" t="s">
        <v>216</v>
      </c>
      <c r="S614" s="165" t="s">
        <v>216</v>
      </c>
      <c r="T614" s="165" t="s">
        <v>216</v>
      </c>
      <c r="U614" s="165" t="s">
        <v>216</v>
      </c>
      <c r="V614" s="165" t="s">
        <v>216</v>
      </c>
      <c r="W614" s="165" t="s">
        <v>216</v>
      </c>
      <c r="X614" s="165" t="s">
        <v>216</v>
      </c>
      <c r="Y614" s="165" t="s">
        <v>216</v>
      </c>
      <c r="Z614" s="165" t="s">
        <v>216</v>
      </c>
      <c r="AA614" s="165" t="s">
        <v>216</v>
      </c>
      <c r="AB614" s="165" t="s">
        <v>216</v>
      </c>
      <c r="AC614" s="165" t="s">
        <v>216</v>
      </c>
      <c r="AD614" s="165" t="s">
        <v>216</v>
      </c>
      <c r="AE614" s="165" t="s">
        <v>216</v>
      </c>
      <c r="AF614" s="165" t="s">
        <v>216</v>
      </c>
      <c r="AG614" s="165" t="s">
        <v>216</v>
      </c>
      <c r="AH614" s="165">
        <v>0.25900000000000001</v>
      </c>
      <c r="AI614" s="165" t="s">
        <v>216</v>
      </c>
      <c r="AJ614" s="165" t="s">
        <v>216</v>
      </c>
      <c r="AK614" s="165" t="s">
        <v>216</v>
      </c>
      <c r="AL614" s="165" t="s">
        <v>216</v>
      </c>
      <c r="AM614" s="165" t="s">
        <v>216</v>
      </c>
      <c r="AN614" s="165" t="s">
        <v>216</v>
      </c>
      <c r="AO614" s="165" t="s">
        <v>216</v>
      </c>
      <c r="AP614" s="165" t="s">
        <v>216</v>
      </c>
      <c r="AQ614" s="165" t="s">
        <v>216</v>
      </c>
      <c r="AR614" s="165">
        <v>0.252</v>
      </c>
      <c r="AS614" s="165">
        <v>0.26</v>
      </c>
      <c r="AT614" s="165" t="s">
        <v>216</v>
      </c>
      <c r="AU614" s="165" t="s">
        <v>216</v>
      </c>
      <c r="AV614" s="165" t="s">
        <v>216</v>
      </c>
      <c r="AW614" s="165" t="s">
        <v>216</v>
      </c>
      <c r="AX614" s="165" t="s">
        <v>216</v>
      </c>
      <c r="AY614" s="165">
        <v>0.26800000000000002</v>
      </c>
      <c r="AZ614" s="165" t="s">
        <v>216</v>
      </c>
      <c r="BA614" s="165" t="s">
        <v>216</v>
      </c>
      <c r="BB614" s="165" t="s">
        <v>216</v>
      </c>
      <c r="BC614" s="165" t="s">
        <v>216</v>
      </c>
      <c r="BD614" s="165" t="s">
        <v>216</v>
      </c>
      <c r="BE614" s="165" t="s">
        <v>216</v>
      </c>
      <c r="BF614" s="165" t="s">
        <v>216</v>
      </c>
      <c r="BG614" s="165" t="s">
        <v>216</v>
      </c>
      <c r="BH614" s="165" t="s">
        <v>216</v>
      </c>
      <c r="BI614" s="165" t="s">
        <v>216</v>
      </c>
      <c r="BJ614" s="165" t="s">
        <v>216</v>
      </c>
      <c r="BK614" s="165" t="s">
        <v>216</v>
      </c>
      <c r="BL614" s="165">
        <v>0.24</v>
      </c>
      <c r="BM614" s="165" t="s">
        <v>216</v>
      </c>
      <c r="BN614" s="165" t="s">
        <v>216</v>
      </c>
      <c r="BO614" s="165" t="s">
        <v>216</v>
      </c>
      <c r="BP614" s="165" t="s">
        <v>216</v>
      </c>
      <c r="BQ614" s="165" t="s">
        <v>216</v>
      </c>
      <c r="BR614" s="165" t="s">
        <v>216</v>
      </c>
      <c r="BS614" s="165" t="s">
        <v>216</v>
      </c>
      <c r="BT614" s="165" t="s">
        <v>216</v>
      </c>
    </row>
    <row r="615" spans="1:72" hidden="1">
      <c r="A615" s="99" t="s">
        <v>1004</v>
      </c>
      <c r="B615" s="99" t="s">
        <v>1004</v>
      </c>
      <c r="C615" s="98" t="s">
        <v>1055</v>
      </c>
      <c r="D615" s="100" t="s">
        <v>1056</v>
      </c>
      <c r="E615" s="98" t="s">
        <v>538</v>
      </c>
      <c r="F615" s="98" t="s">
        <v>1060</v>
      </c>
      <c r="G615" s="165" t="s">
        <v>216</v>
      </c>
      <c r="H615" s="165" t="s">
        <v>216</v>
      </c>
      <c r="I615" s="165" t="s">
        <v>216</v>
      </c>
      <c r="J615" s="165" t="s">
        <v>216</v>
      </c>
      <c r="K615" s="165" t="s">
        <v>216</v>
      </c>
      <c r="L615" s="165" t="s">
        <v>216</v>
      </c>
      <c r="M615" s="165" t="s">
        <v>216</v>
      </c>
      <c r="N615" s="165">
        <v>0.252</v>
      </c>
      <c r="O615" s="165" t="s">
        <v>216</v>
      </c>
      <c r="P615" s="165" t="s">
        <v>216</v>
      </c>
      <c r="Q615" s="165" t="s">
        <v>216</v>
      </c>
      <c r="R615" s="165" t="s">
        <v>216</v>
      </c>
      <c r="S615" s="165" t="s">
        <v>216</v>
      </c>
      <c r="T615" s="165" t="s">
        <v>216</v>
      </c>
      <c r="U615" s="165" t="s">
        <v>216</v>
      </c>
      <c r="V615" s="165" t="s">
        <v>216</v>
      </c>
      <c r="W615" s="165" t="s">
        <v>216</v>
      </c>
      <c r="X615" s="165">
        <v>0.30199999999999999</v>
      </c>
      <c r="Y615" s="165" t="s">
        <v>216</v>
      </c>
      <c r="Z615" s="165" t="s">
        <v>216</v>
      </c>
      <c r="AA615" s="165" t="s">
        <v>216</v>
      </c>
      <c r="AB615" s="165" t="s">
        <v>216</v>
      </c>
      <c r="AC615" s="165">
        <v>0.25800000000000001</v>
      </c>
      <c r="AD615" s="165" t="s">
        <v>216</v>
      </c>
      <c r="AE615" s="165">
        <v>0.29099999999999998</v>
      </c>
      <c r="AF615" s="165" t="s">
        <v>216</v>
      </c>
      <c r="AG615" s="165" t="s">
        <v>216</v>
      </c>
      <c r="AH615" s="165" t="s">
        <v>216</v>
      </c>
      <c r="AI615" s="165" t="s">
        <v>216</v>
      </c>
      <c r="AJ615" s="165" t="s">
        <v>216</v>
      </c>
      <c r="AK615" s="165" t="s">
        <v>216</v>
      </c>
      <c r="AL615" s="165" t="s">
        <v>216</v>
      </c>
      <c r="AM615" s="165" t="s">
        <v>216</v>
      </c>
      <c r="AN615" s="165" t="s">
        <v>216</v>
      </c>
      <c r="AO615" s="165" t="s">
        <v>216</v>
      </c>
      <c r="AP615" s="165" t="s">
        <v>216</v>
      </c>
      <c r="AQ615" s="165" t="s">
        <v>216</v>
      </c>
      <c r="AR615" s="165" t="s">
        <v>216</v>
      </c>
      <c r="AS615" s="165" t="s">
        <v>216</v>
      </c>
      <c r="AT615" s="165" t="s">
        <v>216</v>
      </c>
      <c r="AU615" s="165" t="s">
        <v>216</v>
      </c>
      <c r="AV615" s="165" t="s">
        <v>216</v>
      </c>
      <c r="AW615" s="165" t="s">
        <v>216</v>
      </c>
      <c r="AX615" s="165" t="s">
        <v>216</v>
      </c>
      <c r="AY615" s="165" t="s">
        <v>216</v>
      </c>
      <c r="AZ615" s="165" t="s">
        <v>216</v>
      </c>
      <c r="BA615" s="165">
        <v>0.25900000000000001</v>
      </c>
      <c r="BB615" s="165" t="s">
        <v>216</v>
      </c>
      <c r="BC615" s="165" t="s">
        <v>216</v>
      </c>
      <c r="BD615" s="165">
        <v>0.28499999999999998</v>
      </c>
      <c r="BE615" s="165" t="s">
        <v>216</v>
      </c>
      <c r="BF615" s="165" t="s">
        <v>216</v>
      </c>
      <c r="BG615" s="165" t="s">
        <v>216</v>
      </c>
      <c r="BH615" s="165" t="s">
        <v>216</v>
      </c>
      <c r="BI615" s="165" t="s">
        <v>216</v>
      </c>
      <c r="BJ615" s="165" t="s">
        <v>216</v>
      </c>
      <c r="BK615" s="165" t="s">
        <v>216</v>
      </c>
      <c r="BL615" s="165" t="s">
        <v>216</v>
      </c>
      <c r="BM615" s="165" t="s">
        <v>216</v>
      </c>
      <c r="BN615" s="165" t="s">
        <v>216</v>
      </c>
      <c r="BO615" s="165">
        <v>0.23799999999999999</v>
      </c>
      <c r="BP615" s="165" t="s">
        <v>216</v>
      </c>
      <c r="BQ615" s="165" t="s">
        <v>216</v>
      </c>
      <c r="BR615" s="165">
        <v>0.28799999999999998</v>
      </c>
      <c r="BS615" s="165" t="s">
        <v>216</v>
      </c>
      <c r="BT615" s="165" t="s">
        <v>216</v>
      </c>
    </row>
    <row r="616" spans="1:72" hidden="1">
      <c r="A616" s="99" t="s">
        <v>1004</v>
      </c>
      <c r="B616" s="99" t="s">
        <v>1004</v>
      </c>
      <c r="C616" s="98" t="s">
        <v>1061</v>
      </c>
      <c r="D616" s="100" t="s">
        <v>1062</v>
      </c>
      <c r="E616" s="98" t="s">
        <v>1063</v>
      </c>
      <c r="F616" s="98" t="s">
        <v>1064</v>
      </c>
      <c r="G616" s="165" t="s">
        <v>216</v>
      </c>
      <c r="H616" s="165" t="s">
        <v>216</v>
      </c>
      <c r="I616" s="165" t="s">
        <v>216</v>
      </c>
      <c r="J616" s="165">
        <v>0.20499999999999999</v>
      </c>
      <c r="K616" s="165" t="s">
        <v>216</v>
      </c>
      <c r="L616" s="165">
        <v>0.20300000000000001</v>
      </c>
      <c r="M616" s="165" t="s">
        <v>216</v>
      </c>
      <c r="N616" s="165">
        <v>0.254</v>
      </c>
      <c r="O616" s="165">
        <v>0.28999999999999998</v>
      </c>
      <c r="P616" s="165" t="s">
        <v>216</v>
      </c>
      <c r="Q616" s="165" t="s">
        <v>216</v>
      </c>
      <c r="R616" s="165" t="s">
        <v>216</v>
      </c>
      <c r="S616" s="165" t="s">
        <v>216</v>
      </c>
      <c r="T616" s="165" t="s">
        <v>216</v>
      </c>
      <c r="U616" s="165" t="s">
        <v>216</v>
      </c>
      <c r="V616" s="165">
        <v>0.20300000000000001</v>
      </c>
      <c r="W616" s="165" t="s">
        <v>216</v>
      </c>
      <c r="X616" s="165" t="s">
        <v>216</v>
      </c>
      <c r="Y616" s="165" t="s">
        <v>216</v>
      </c>
      <c r="Z616" s="165" t="s">
        <v>216</v>
      </c>
      <c r="AA616" s="165" t="s">
        <v>216</v>
      </c>
      <c r="AB616" s="165" t="s">
        <v>216</v>
      </c>
      <c r="AC616" s="165" t="s">
        <v>216</v>
      </c>
      <c r="AD616" s="165" t="s">
        <v>216</v>
      </c>
      <c r="AE616" s="165" t="s">
        <v>216</v>
      </c>
      <c r="AF616" s="165">
        <v>0.188</v>
      </c>
      <c r="AG616" s="165" t="s">
        <v>216</v>
      </c>
      <c r="AH616" s="165">
        <v>0.23400000000000001</v>
      </c>
      <c r="AI616" s="165">
        <v>0.20899999999999999</v>
      </c>
      <c r="AJ616" s="165" t="s">
        <v>216</v>
      </c>
      <c r="AK616" s="165" t="s">
        <v>216</v>
      </c>
      <c r="AL616" s="165">
        <v>0.22700000000000001</v>
      </c>
      <c r="AM616" s="165" t="s">
        <v>216</v>
      </c>
      <c r="AN616" s="165" t="s">
        <v>216</v>
      </c>
      <c r="AO616" s="165" t="s">
        <v>216</v>
      </c>
      <c r="AP616" s="165" t="s">
        <v>216</v>
      </c>
      <c r="AQ616" s="165">
        <v>0.26800000000000002</v>
      </c>
      <c r="AR616" s="165" t="s">
        <v>216</v>
      </c>
      <c r="AS616" s="165" t="s">
        <v>216</v>
      </c>
      <c r="AT616" s="165" t="s">
        <v>216</v>
      </c>
      <c r="AU616" s="165" t="s">
        <v>216</v>
      </c>
      <c r="AV616" s="165" t="s">
        <v>216</v>
      </c>
      <c r="AW616" s="165" t="s">
        <v>216</v>
      </c>
      <c r="AX616" s="165" t="s">
        <v>216</v>
      </c>
      <c r="AY616" s="165" t="s">
        <v>216</v>
      </c>
      <c r="AZ616" s="165">
        <v>0.26600000000000001</v>
      </c>
      <c r="BA616" s="165" t="s">
        <v>216</v>
      </c>
      <c r="BB616" s="165">
        <v>0.28599999999999998</v>
      </c>
      <c r="BC616" s="165">
        <v>0.20300000000000001</v>
      </c>
      <c r="BD616" s="165">
        <v>0.23899999999999999</v>
      </c>
      <c r="BE616" s="165" t="s">
        <v>216</v>
      </c>
      <c r="BF616" s="165">
        <v>0.219</v>
      </c>
      <c r="BG616" s="165">
        <v>0.22900000000000001</v>
      </c>
      <c r="BH616" s="165" t="s">
        <v>216</v>
      </c>
      <c r="BI616" s="165">
        <v>0.20200000000000001</v>
      </c>
      <c r="BJ616" s="165" t="s">
        <v>216</v>
      </c>
      <c r="BK616" s="165">
        <v>0.2</v>
      </c>
      <c r="BL616" s="165">
        <v>0.23200000000000001</v>
      </c>
      <c r="BM616" s="165">
        <v>0.23</v>
      </c>
      <c r="BN616" s="165" t="s">
        <v>216</v>
      </c>
      <c r="BO616" s="165">
        <v>0.21</v>
      </c>
      <c r="BP616" s="165" t="s">
        <v>216</v>
      </c>
      <c r="BQ616" s="165" t="s">
        <v>216</v>
      </c>
      <c r="BR616" s="165" t="s">
        <v>216</v>
      </c>
      <c r="BS616" s="165" t="s">
        <v>216</v>
      </c>
      <c r="BT616" s="165" t="s">
        <v>216</v>
      </c>
    </row>
    <row r="617" spans="1:72" hidden="1">
      <c r="A617" s="99" t="s">
        <v>1004</v>
      </c>
      <c r="B617" s="99" t="s">
        <v>1004</v>
      </c>
      <c r="C617" s="98" t="s">
        <v>1061</v>
      </c>
      <c r="D617" s="100" t="s">
        <v>1062</v>
      </c>
      <c r="E617" s="98" t="s">
        <v>1065</v>
      </c>
      <c r="F617" s="98" t="s">
        <v>1066</v>
      </c>
      <c r="G617" s="165">
        <v>0.193</v>
      </c>
      <c r="H617" s="165">
        <v>0.214</v>
      </c>
      <c r="I617" s="165">
        <v>0.30299999999999999</v>
      </c>
      <c r="J617" s="165" t="s">
        <v>216</v>
      </c>
      <c r="K617" s="165" t="s">
        <v>216</v>
      </c>
      <c r="L617" s="165" t="s">
        <v>216</v>
      </c>
      <c r="M617" s="165">
        <v>0.20899999999999999</v>
      </c>
      <c r="N617" s="165" t="s">
        <v>216</v>
      </c>
      <c r="O617" s="165" t="s">
        <v>216</v>
      </c>
      <c r="P617" s="165">
        <v>0.311</v>
      </c>
      <c r="Q617" s="165">
        <v>0.222</v>
      </c>
      <c r="R617" s="165">
        <v>0.21199999999999999</v>
      </c>
      <c r="S617" s="165">
        <v>0.30399999999999999</v>
      </c>
      <c r="T617" s="165">
        <v>0.26500000000000001</v>
      </c>
      <c r="U617" s="165">
        <v>0.27400000000000002</v>
      </c>
      <c r="V617" s="165" t="s">
        <v>216</v>
      </c>
      <c r="W617" s="165">
        <v>0.27500000000000002</v>
      </c>
      <c r="X617" s="165" t="s">
        <v>216</v>
      </c>
      <c r="Y617" s="165">
        <v>0.25600000000000001</v>
      </c>
      <c r="Z617" s="165" t="s">
        <v>216</v>
      </c>
      <c r="AA617" s="165">
        <v>0.24399999999999999</v>
      </c>
      <c r="AB617" s="165">
        <v>0.26900000000000002</v>
      </c>
      <c r="AC617" s="165" t="s">
        <v>216</v>
      </c>
      <c r="AD617" s="165">
        <v>0.26100000000000001</v>
      </c>
      <c r="AE617" s="165">
        <v>0.19700000000000001</v>
      </c>
      <c r="AF617" s="165" t="s">
        <v>216</v>
      </c>
      <c r="AG617" s="165">
        <v>0.26500000000000001</v>
      </c>
      <c r="AH617" s="165" t="s">
        <v>216</v>
      </c>
      <c r="AI617" s="165" t="s">
        <v>216</v>
      </c>
      <c r="AJ617" s="165">
        <v>0.23200000000000001</v>
      </c>
      <c r="AK617" s="165">
        <v>0.29099999999999998</v>
      </c>
      <c r="AL617" s="165" t="s">
        <v>216</v>
      </c>
      <c r="AM617" s="165">
        <v>0.28999999999999998</v>
      </c>
      <c r="AN617" s="165">
        <v>0.23300000000000001</v>
      </c>
      <c r="AO617" s="165">
        <v>0.28499999999999998</v>
      </c>
      <c r="AP617" s="165" t="s">
        <v>216</v>
      </c>
      <c r="AQ617" s="165" t="s">
        <v>216</v>
      </c>
      <c r="AR617" s="165" t="s">
        <v>216</v>
      </c>
      <c r="AS617" s="165" t="s">
        <v>216</v>
      </c>
      <c r="AT617" s="165">
        <v>0.25600000000000001</v>
      </c>
      <c r="AU617" s="165">
        <v>0.29299999999999998</v>
      </c>
      <c r="AV617" s="165" t="s">
        <v>216</v>
      </c>
      <c r="AW617" s="165" t="s">
        <v>216</v>
      </c>
      <c r="AX617" s="165">
        <v>0.193</v>
      </c>
      <c r="AY617" s="165" t="s">
        <v>216</v>
      </c>
      <c r="AZ617" s="165" t="s">
        <v>216</v>
      </c>
      <c r="BA617" s="165">
        <v>0.23799999999999999</v>
      </c>
      <c r="BB617" s="165" t="s">
        <v>216</v>
      </c>
      <c r="BC617" s="165" t="s">
        <v>216</v>
      </c>
      <c r="BD617" s="165" t="s">
        <v>216</v>
      </c>
      <c r="BE617" s="165">
        <v>0.29099999999999998</v>
      </c>
      <c r="BF617" s="165" t="s">
        <v>216</v>
      </c>
      <c r="BG617" s="165" t="s">
        <v>216</v>
      </c>
      <c r="BH617" s="165">
        <v>0.26800000000000002</v>
      </c>
      <c r="BI617" s="165" t="s">
        <v>216</v>
      </c>
      <c r="BJ617" s="165">
        <v>0.28100000000000003</v>
      </c>
      <c r="BK617" s="165" t="s">
        <v>216</v>
      </c>
      <c r="BL617" s="165" t="s">
        <v>216</v>
      </c>
      <c r="BM617" s="165" t="s">
        <v>216</v>
      </c>
      <c r="BN617" s="165">
        <v>0.30199999999999999</v>
      </c>
      <c r="BO617" s="165" t="s">
        <v>216</v>
      </c>
      <c r="BP617" s="165">
        <v>0.215</v>
      </c>
      <c r="BQ617" s="165">
        <v>0.27500000000000002</v>
      </c>
      <c r="BR617" s="165" t="s">
        <v>216</v>
      </c>
      <c r="BS617" s="165" t="s">
        <v>216</v>
      </c>
      <c r="BT617" s="165" t="s">
        <v>216</v>
      </c>
    </row>
    <row r="618" spans="1:72" hidden="1">
      <c r="A618" s="99" t="s">
        <v>1004</v>
      </c>
      <c r="B618" s="99" t="s">
        <v>1004</v>
      </c>
      <c r="C618" s="98" t="s">
        <v>1061</v>
      </c>
      <c r="D618" s="100" t="s">
        <v>1062</v>
      </c>
      <c r="E618" s="98" t="s">
        <v>1067</v>
      </c>
      <c r="F618" s="98" t="s">
        <v>1068</v>
      </c>
      <c r="G618" s="165" t="s">
        <v>216</v>
      </c>
      <c r="H618" s="165" t="s">
        <v>216</v>
      </c>
      <c r="I618" s="165" t="s">
        <v>216</v>
      </c>
      <c r="J618" s="165" t="s">
        <v>216</v>
      </c>
      <c r="K618" s="165">
        <v>0.18099999999999999</v>
      </c>
      <c r="L618" s="165" t="s">
        <v>216</v>
      </c>
      <c r="M618" s="165" t="s">
        <v>216</v>
      </c>
      <c r="N618" s="165" t="s">
        <v>216</v>
      </c>
      <c r="O618" s="165" t="s">
        <v>216</v>
      </c>
      <c r="P618" s="165" t="s">
        <v>216</v>
      </c>
      <c r="Q618" s="165" t="s">
        <v>216</v>
      </c>
      <c r="R618" s="165" t="s">
        <v>216</v>
      </c>
      <c r="S618" s="165" t="s">
        <v>216</v>
      </c>
      <c r="T618" s="165" t="s">
        <v>216</v>
      </c>
      <c r="U618" s="165" t="s">
        <v>216</v>
      </c>
      <c r="V618" s="165" t="s">
        <v>216</v>
      </c>
      <c r="W618" s="165" t="s">
        <v>216</v>
      </c>
      <c r="X618" s="165" t="s">
        <v>216</v>
      </c>
      <c r="Y618" s="165" t="s">
        <v>216</v>
      </c>
      <c r="Z618" s="165" t="s">
        <v>216</v>
      </c>
      <c r="AA618" s="165" t="s">
        <v>216</v>
      </c>
      <c r="AB618" s="165" t="s">
        <v>216</v>
      </c>
      <c r="AC618" s="165">
        <v>0.222</v>
      </c>
      <c r="AD618" s="165" t="s">
        <v>216</v>
      </c>
      <c r="AE618" s="165" t="s">
        <v>216</v>
      </c>
      <c r="AF618" s="165" t="s">
        <v>216</v>
      </c>
      <c r="AG618" s="165" t="s">
        <v>216</v>
      </c>
      <c r="AH618" s="165" t="s">
        <v>216</v>
      </c>
      <c r="AI618" s="165" t="s">
        <v>216</v>
      </c>
      <c r="AJ618" s="165" t="s">
        <v>216</v>
      </c>
      <c r="AK618" s="165" t="s">
        <v>216</v>
      </c>
      <c r="AL618" s="165" t="s">
        <v>216</v>
      </c>
      <c r="AM618" s="165" t="s">
        <v>216</v>
      </c>
      <c r="AN618" s="165" t="s">
        <v>216</v>
      </c>
      <c r="AO618" s="165" t="s">
        <v>216</v>
      </c>
      <c r="AP618" s="165">
        <v>0.186</v>
      </c>
      <c r="AQ618" s="165" t="s">
        <v>216</v>
      </c>
      <c r="AR618" s="165">
        <v>0.214</v>
      </c>
      <c r="AS618" s="165" t="s">
        <v>216</v>
      </c>
      <c r="AT618" s="165" t="s">
        <v>216</v>
      </c>
      <c r="AU618" s="165" t="s">
        <v>216</v>
      </c>
      <c r="AV618" s="165" t="s">
        <v>216</v>
      </c>
      <c r="AW618" s="165">
        <v>0.215</v>
      </c>
      <c r="AX618" s="165" t="s">
        <v>216</v>
      </c>
      <c r="AY618" s="165">
        <v>0.193</v>
      </c>
      <c r="AZ618" s="165" t="s">
        <v>216</v>
      </c>
      <c r="BA618" s="165" t="s">
        <v>216</v>
      </c>
      <c r="BB618" s="165" t="s">
        <v>216</v>
      </c>
      <c r="BC618" s="165" t="s">
        <v>216</v>
      </c>
      <c r="BD618" s="165" t="s">
        <v>216</v>
      </c>
      <c r="BE618" s="165" t="s">
        <v>216</v>
      </c>
      <c r="BF618" s="165" t="s">
        <v>216</v>
      </c>
      <c r="BG618" s="165" t="s">
        <v>216</v>
      </c>
      <c r="BH618" s="165" t="s">
        <v>216</v>
      </c>
      <c r="BI618" s="165" t="s">
        <v>216</v>
      </c>
      <c r="BJ618" s="165" t="s">
        <v>216</v>
      </c>
      <c r="BK618" s="165" t="s">
        <v>216</v>
      </c>
      <c r="BL618" s="165" t="s">
        <v>216</v>
      </c>
      <c r="BM618" s="165" t="s">
        <v>216</v>
      </c>
      <c r="BN618" s="165" t="s">
        <v>216</v>
      </c>
      <c r="BO618" s="165" t="s">
        <v>216</v>
      </c>
      <c r="BP618" s="165" t="s">
        <v>216</v>
      </c>
      <c r="BQ618" s="165" t="s">
        <v>216</v>
      </c>
      <c r="BR618" s="165">
        <v>0.182</v>
      </c>
      <c r="BS618" s="165">
        <v>0.249</v>
      </c>
      <c r="BT618" s="165" t="s">
        <v>216</v>
      </c>
    </row>
    <row r="619" spans="1:72" hidden="1">
      <c r="A619" s="99" t="s">
        <v>1004</v>
      </c>
      <c r="B619" s="99" t="s">
        <v>1004</v>
      </c>
      <c r="C619" s="98" t="s">
        <v>1061</v>
      </c>
      <c r="D619" s="100" t="s">
        <v>1062</v>
      </c>
      <c r="E619" s="98" t="s">
        <v>1069</v>
      </c>
      <c r="F619" s="98" t="s">
        <v>1070</v>
      </c>
      <c r="G619" s="165" t="s">
        <v>216</v>
      </c>
      <c r="H619" s="165" t="s">
        <v>216</v>
      </c>
      <c r="I619" s="165" t="s">
        <v>216</v>
      </c>
      <c r="J619" s="165" t="s">
        <v>216</v>
      </c>
      <c r="K619" s="165" t="s">
        <v>216</v>
      </c>
      <c r="L619" s="165" t="s">
        <v>216</v>
      </c>
      <c r="M619" s="165" t="s">
        <v>216</v>
      </c>
      <c r="N619" s="165" t="s">
        <v>216</v>
      </c>
      <c r="O619" s="165" t="s">
        <v>216</v>
      </c>
      <c r="P619" s="165" t="s">
        <v>216</v>
      </c>
      <c r="Q619" s="165" t="s">
        <v>216</v>
      </c>
      <c r="R619" s="165" t="s">
        <v>216</v>
      </c>
      <c r="S619" s="165" t="s">
        <v>216</v>
      </c>
      <c r="T619" s="165" t="s">
        <v>216</v>
      </c>
      <c r="U619" s="165" t="s">
        <v>216</v>
      </c>
      <c r="V619" s="165" t="s">
        <v>216</v>
      </c>
      <c r="W619" s="165" t="s">
        <v>216</v>
      </c>
      <c r="X619" s="165">
        <v>0.185</v>
      </c>
      <c r="Y619" s="165" t="s">
        <v>216</v>
      </c>
      <c r="Z619" s="165" t="s">
        <v>216</v>
      </c>
      <c r="AA619" s="165" t="s">
        <v>216</v>
      </c>
      <c r="AB619" s="165" t="s">
        <v>216</v>
      </c>
      <c r="AC619" s="165" t="s">
        <v>216</v>
      </c>
      <c r="AD619" s="165" t="s">
        <v>216</v>
      </c>
      <c r="AE619" s="165" t="s">
        <v>216</v>
      </c>
      <c r="AF619" s="165" t="s">
        <v>216</v>
      </c>
      <c r="AG619" s="165" t="s">
        <v>216</v>
      </c>
      <c r="AH619" s="165" t="s">
        <v>216</v>
      </c>
      <c r="AI619" s="165" t="s">
        <v>216</v>
      </c>
      <c r="AJ619" s="165" t="s">
        <v>216</v>
      </c>
      <c r="AK619" s="165" t="s">
        <v>216</v>
      </c>
      <c r="AL619" s="165" t="s">
        <v>216</v>
      </c>
      <c r="AM619" s="165" t="s">
        <v>216</v>
      </c>
      <c r="AN619" s="165" t="s">
        <v>216</v>
      </c>
      <c r="AO619" s="165" t="s">
        <v>216</v>
      </c>
      <c r="AP619" s="165" t="s">
        <v>216</v>
      </c>
      <c r="AQ619" s="165" t="s">
        <v>216</v>
      </c>
      <c r="AR619" s="165" t="s">
        <v>216</v>
      </c>
      <c r="AS619" s="165">
        <v>0.182</v>
      </c>
      <c r="AT619" s="165" t="s">
        <v>216</v>
      </c>
      <c r="AU619" s="165" t="s">
        <v>216</v>
      </c>
      <c r="AV619" s="165" t="s">
        <v>216</v>
      </c>
      <c r="AW619" s="165" t="s">
        <v>216</v>
      </c>
      <c r="AX619" s="165" t="s">
        <v>216</v>
      </c>
      <c r="AY619" s="165" t="s">
        <v>216</v>
      </c>
      <c r="AZ619" s="165" t="s">
        <v>216</v>
      </c>
      <c r="BA619" s="165" t="s">
        <v>216</v>
      </c>
      <c r="BB619" s="165" t="s">
        <v>216</v>
      </c>
      <c r="BC619" s="165" t="s">
        <v>216</v>
      </c>
      <c r="BD619" s="165" t="s">
        <v>216</v>
      </c>
      <c r="BE619" s="165" t="s">
        <v>216</v>
      </c>
      <c r="BF619" s="165" t="s">
        <v>216</v>
      </c>
      <c r="BG619" s="165" t="s">
        <v>216</v>
      </c>
      <c r="BH619" s="165" t="s">
        <v>216</v>
      </c>
      <c r="BI619" s="165" t="s">
        <v>216</v>
      </c>
      <c r="BJ619" s="165" t="s">
        <v>216</v>
      </c>
      <c r="BK619" s="165" t="s">
        <v>216</v>
      </c>
      <c r="BL619" s="165" t="s">
        <v>216</v>
      </c>
      <c r="BM619" s="165" t="s">
        <v>216</v>
      </c>
      <c r="BN619" s="165" t="s">
        <v>216</v>
      </c>
      <c r="BO619" s="165" t="s">
        <v>216</v>
      </c>
      <c r="BP619" s="165" t="s">
        <v>216</v>
      </c>
      <c r="BQ619" s="165" t="s">
        <v>216</v>
      </c>
      <c r="BR619" s="165" t="s">
        <v>216</v>
      </c>
      <c r="BS619" s="165" t="s">
        <v>216</v>
      </c>
      <c r="BT619" s="165">
        <v>0.19600000000000001</v>
      </c>
    </row>
    <row r="620" spans="1:72" hidden="1">
      <c r="A620" s="99" t="s">
        <v>1004</v>
      </c>
      <c r="B620" s="99" t="s">
        <v>1004</v>
      </c>
      <c r="C620" s="98" t="s">
        <v>1061</v>
      </c>
      <c r="D620" s="100" t="s">
        <v>1062</v>
      </c>
      <c r="E620" s="98" t="s">
        <v>1071</v>
      </c>
      <c r="F620" s="98" t="s">
        <v>1072</v>
      </c>
      <c r="G620" s="165" t="s">
        <v>216</v>
      </c>
      <c r="H620" s="165" t="s">
        <v>216</v>
      </c>
      <c r="I620" s="165" t="s">
        <v>216</v>
      </c>
      <c r="J620" s="165" t="s">
        <v>216</v>
      </c>
      <c r="K620" s="165" t="s">
        <v>216</v>
      </c>
      <c r="L620" s="165" t="s">
        <v>216</v>
      </c>
      <c r="M620" s="165" t="s">
        <v>216</v>
      </c>
      <c r="N620" s="165" t="s">
        <v>216</v>
      </c>
      <c r="O620" s="165" t="s">
        <v>216</v>
      </c>
      <c r="P620" s="165" t="s">
        <v>216</v>
      </c>
      <c r="Q620" s="165" t="s">
        <v>216</v>
      </c>
      <c r="R620" s="165" t="s">
        <v>216</v>
      </c>
      <c r="S620" s="165" t="s">
        <v>216</v>
      </c>
      <c r="T620" s="165" t="s">
        <v>216</v>
      </c>
      <c r="U620" s="165" t="s">
        <v>216</v>
      </c>
      <c r="V620" s="165" t="s">
        <v>216</v>
      </c>
      <c r="W620" s="165" t="s">
        <v>216</v>
      </c>
      <c r="X620" s="165" t="s">
        <v>216</v>
      </c>
      <c r="Y620" s="165" t="s">
        <v>216</v>
      </c>
      <c r="Z620" s="165">
        <v>0.216</v>
      </c>
      <c r="AA620" s="165" t="s">
        <v>216</v>
      </c>
      <c r="AB620" s="165" t="s">
        <v>216</v>
      </c>
      <c r="AC620" s="165" t="s">
        <v>216</v>
      </c>
      <c r="AD620" s="165" t="s">
        <v>216</v>
      </c>
      <c r="AE620" s="165" t="s">
        <v>216</v>
      </c>
      <c r="AF620" s="165" t="s">
        <v>216</v>
      </c>
      <c r="AG620" s="165" t="s">
        <v>216</v>
      </c>
      <c r="AH620" s="165" t="s">
        <v>216</v>
      </c>
      <c r="AI620" s="165" t="s">
        <v>216</v>
      </c>
      <c r="AJ620" s="165" t="s">
        <v>216</v>
      </c>
      <c r="AK620" s="165" t="s">
        <v>216</v>
      </c>
      <c r="AL620" s="165" t="s">
        <v>216</v>
      </c>
      <c r="AM620" s="165" t="s">
        <v>216</v>
      </c>
      <c r="AN620" s="165" t="s">
        <v>216</v>
      </c>
      <c r="AO620" s="165" t="s">
        <v>216</v>
      </c>
      <c r="AP620" s="165" t="s">
        <v>216</v>
      </c>
      <c r="AQ620" s="165" t="s">
        <v>216</v>
      </c>
      <c r="AR620" s="165" t="s">
        <v>216</v>
      </c>
      <c r="AS620" s="165" t="s">
        <v>216</v>
      </c>
      <c r="AT620" s="165" t="s">
        <v>216</v>
      </c>
      <c r="AU620" s="165" t="s">
        <v>216</v>
      </c>
      <c r="AV620" s="165">
        <v>0.19600000000000001</v>
      </c>
      <c r="AW620" s="165" t="s">
        <v>216</v>
      </c>
      <c r="AX620" s="165" t="s">
        <v>216</v>
      </c>
      <c r="AY620" s="165" t="s">
        <v>216</v>
      </c>
      <c r="AZ620" s="165" t="s">
        <v>216</v>
      </c>
      <c r="BA620" s="165" t="s">
        <v>216</v>
      </c>
      <c r="BB620" s="165" t="s">
        <v>216</v>
      </c>
      <c r="BC620" s="165" t="s">
        <v>216</v>
      </c>
      <c r="BD620" s="165" t="s">
        <v>216</v>
      </c>
      <c r="BE620" s="165" t="s">
        <v>216</v>
      </c>
      <c r="BF620" s="165" t="s">
        <v>216</v>
      </c>
      <c r="BG620" s="165" t="s">
        <v>216</v>
      </c>
      <c r="BH620" s="165" t="s">
        <v>216</v>
      </c>
      <c r="BI620" s="165" t="s">
        <v>216</v>
      </c>
      <c r="BJ620" s="165" t="s">
        <v>216</v>
      </c>
      <c r="BK620" s="165" t="s">
        <v>216</v>
      </c>
      <c r="BL620" s="165" t="s">
        <v>216</v>
      </c>
      <c r="BM620" s="165" t="s">
        <v>216</v>
      </c>
      <c r="BN620" s="165" t="s">
        <v>216</v>
      </c>
      <c r="BO620" s="165" t="s">
        <v>216</v>
      </c>
      <c r="BP620" s="165" t="s">
        <v>216</v>
      </c>
      <c r="BQ620" s="165" t="s">
        <v>216</v>
      </c>
      <c r="BR620" s="165" t="s">
        <v>216</v>
      </c>
      <c r="BS620" s="165" t="s">
        <v>216</v>
      </c>
      <c r="BT620" s="165" t="s">
        <v>216</v>
      </c>
    </row>
    <row r="621" spans="1:72" hidden="1">
      <c r="A621" s="99" t="s">
        <v>1004</v>
      </c>
      <c r="B621" s="99" t="s">
        <v>1004</v>
      </c>
      <c r="C621" s="98" t="s">
        <v>1073</v>
      </c>
      <c r="D621" s="100" t="s">
        <v>1074</v>
      </c>
      <c r="E621" s="98" t="s">
        <v>1075</v>
      </c>
      <c r="F621" s="98" t="s">
        <v>1076</v>
      </c>
      <c r="G621" s="165" t="s">
        <v>216</v>
      </c>
      <c r="H621" s="165" t="s">
        <v>216</v>
      </c>
      <c r="I621" s="165">
        <v>0.28499999999999998</v>
      </c>
      <c r="J621" s="165" t="s">
        <v>216</v>
      </c>
      <c r="K621" s="165" t="s">
        <v>216</v>
      </c>
      <c r="L621" s="165" t="s">
        <v>216</v>
      </c>
      <c r="M621" s="165" t="s">
        <v>216</v>
      </c>
      <c r="N621" s="165" t="s">
        <v>216</v>
      </c>
      <c r="O621" s="165" t="s">
        <v>216</v>
      </c>
      <c r="P621" s="165">
        <v>0.26800000000000002</v>
      </c>
      <c r="Q621" s="165" t="s">
        <v>216</v>
      </c>
      <c r="R621" s="165" t="s">
        <v>216</v>
      </c>
      <c r="S621" s="165">
        <v>0.216</v>
      </c>
      <c r="T621" s="165">
        <v>0.184</v>
      </c>
      <c r="U621" s="165">
        <v>0.26300000000000001</v>
      </c>
      <c r="V621" s="165" t="s">
        <v>216</v>
      </c>
      <c r="W621" s="165" t="s">
        <v>216</v>
      </c>
      <c r="X621" s="165" t="s">
        <v>216</v>
      </c>
      <c r="Y621" s="165">
        <v>0.20200000000000001</v>
      </c>
      <c r="Z621" s="165" t="s">
        <v>216</v>
      </c>
      <c r="AA621" s="165">
        <v>0.189</v>
      </c>
      <c r="AB621" s="165">
        <v>0.18</v>
      </c>
      <c r="AC621" s="165" t="s">
        <v>216</v>
      </c>
      <c r="AD621" s="165">
        <v>0.20699999999999999</v>
      </c>
      <c r="AE621" s="165" t="s">
        <v>216</v>
      </c>
      <c r="AF621" s="165" t="s">
        <v>216</v>
      </c>
      <c r="AG621" s="165">
        <v>0.26500000000000001</v>
      </c>
      <c r="AH621" s="165" t="s">
        <v>216</v>
      </c>
      <c r="AI621" s="165" t="s">
        <v>216</v>
      </c>
      <c r="AJ621" s="165" t="s">
        <v>216</v>
      </c>
      <c r="AK621" s="165">
        <v>0.30099999999999999</v>
      </c>
      <c r="AL621" s="165" t="s">
        <v>216</v>
      </c>
      <c r="AM621" s="165">
        <v>0.25800000000000001</v>
      </c>
      <c r="AN621" s="165">
        <v>0.19400000000000001</v>
      </c>
      <c r="AO621" s="165">
        <v>0.26700000000000002</v>
      </c>
      <c r="AP621" s="165" t="s">
        <v>216</v>
      </c>
      <c r="AQ621" s="165">
        <v>0.253</v>
      </c>
      <c r="AR621" s="165" t="s">
        <v>216</v>
      </c>
      <c r="AS621" s="165" t="s">
        <v>216</v>
      </c>
      <c r="AT621" s="165" t="s">
        <v>216</v>
      </c>
      <c r="AU621" s="165">
        <v>0.21099999999999999</v>
      </c>
      <c r="AV621" s="165" t="s">
        <v>216</v>
      </c>
      <c r="AW621" s="165" t="s">
        <v>216</v>
      </c>
      <c r="AX621" s="165" t="s">
        <v>216</v>
      </c>
      <c r="AY621" s="165" t="s">
        <v>216</v>
      </c>
      <c r="AZ621" s="165" t="s">
        <v>216</v>
      </c>
      <c r="BA621" s="165" t="s">
        <v>216</v>
      </c>
      <c r="BB621" s="165" t="s">
        <v>216</v>
      </c>
      <c r="BC621" s="165" t="s">
        <v>216</v>
      </c>
      <c r="BD621" s="165" t="s">
        <v>216</v>
      </c>
      <c r="BE621" s="165">
        <v>0.27700000000000002</v>
      </c>
      <c r="BF621" s="165">
        <v>0.18</v>
      </c>
      <c r="BG621" s="165">
        <v>0.16900000000000001</v>
      </c>
      <c r="BH621" s="165">
        <v>0.18</v>
      </c>
      <c r="BI621" s="165">
        <v>0.24</v>
      </c>
      <c r="BJ621" s="165">
        <v>0.217</v>
      </c>
      <c r="BK621" s="165" t="s">
        <v>216</v>
      </c>
      <c r="BL621" s="165" t="s">
        <v>216</v>
      </c>
      <c r="BM621" s="165" t="s">
        <v>216</v>
      </c>
      <c r="BN621" s="165">
        <v>0.26500000000000001</v>
      </c>
      <c r="BO621" s="165" t="s">
        <v>216</v>
      </c>
      <c r="BP621" s="165">
        <v>0.183</v>
      </c>
      <c r="BQ621" s="165">
        <v>0.26</v>
      </c>
      <c r="BR621" s="165" t="s">
        <v>216</v>
      </c>
      <c r="BS621" s="165" t="s">
        <v>216</v>
      </c>
      <c r="BT621" s="165" t="s">
        <v>216</v>
      </c>
    </row>
    <row r="622" spans="1:72" hidden="1">
      <c r="A622" s="99" t="s">
        <v>1004</v>
      </c>
      <c r="B622" s="99" t="s">
        <v>1004</v>
      </c>
      <c r="C622" s="98" t="s">
        <v>1073</v>
      </c>
      <c r="D622" s="100" t="s">
        <v>1074</v>
      </c>
      <c r="E622" s="98" t="s">
        <v>1077</v>
      </c>
      <c r="F622" s="98" t="s">
        <v>1078</v>
      </c>
      <c r="G622" s="165" t="s">
        <v>216</v>
      </c>
      <c r="H622" s="165" t="s">
        <v>216</v>
      </c>
      <c r="I622" s="165" t="s">
        <v>216</v>
      </c>
      <c r="J622" s="165" t="s">
        <v>216</v>
      </c>
      <c r="K622" s="165" t="s">
        <v>216</v>
      </c>
      <c r="L622" s="165" t="s">
        <v>216</v>
      </c>
      <c r="M622" s="165" t="s">
        <v>216</v>
      </c>
      <c r="N622" s="165" t="s">
        <v>216</v>
      </c>
      <c r="O622" s="165" t="s">
        <v>216</v>
      </c>
      <c r="P622" s="165" t="s">
        <v>216</v>
      </c>
      <c r="Q622" s="165" t="s">
        <v>216</v>
      </c>
      <c r="R622" s="165" t="s">
        <v>216</v>
      </c>
      <c r="S622" s="165" t="s">
        <v>216</v>
      </c>
      <c r="T622" s="165" t="s">
        <v>216</v>
      </c>
      <c r="U622" s="165" t="s">
        <v>216</v>
      </c>
      <c r="V622" s="165" t="s">
        <v>216</v>
      </c>
      <c r="W622" s="165" t="s">
        <v>216</v>
      </c>
      <c r="X622" s="165" t="s">
        <v>216</v>
      </c>
      <c r="Y622" s="165" t="s">
        <v>216</v>
      </c>
      <c r="Z622" s="165" t="s">
        <v>216</v>
      </c>
      <c r="AA622" s="165" t="s">
        <v>216</v>
      </c>
      <c r="AB622" s="165" t="s">
        <v>216</v>
      </c>
      <c r="AC622" s="165" t="s">
        <v>216</v>
      </c>
      <c r="AD622" s="165" t="s">
        <v>216</v>
      </c>
      <c r="AE622" s="165" t="s">
        <v>216</v>
      </c>
      <c r="AF622" s="165" t="s">
        <v>216</v>
      </c>
      <c r="AG622" s="165" t="s">
        <v>216</v>
      </c>
      <c r="AH622" s="165">
        <v>0.19</v>
      </c>
      <c r="AI622" s="165" t="s">
        <v>216</v>
      </c>
      <c r="AJ622" s="165" t="s">
        <v>216</v>
      </c>
      <c r="AK622" s="165" t="s">
        <v>216</v>
      </c>
      <c r="AL622" s="165" t="s">
        <v>216</v>
      </c>
      <c r="AM622" s="165" t="s">
        <v>216</v>
      </c>
      <c r="AN622" s="165" t="s">
        <v>216</v>
      </c>
      <c r="AO622" s="165" t="s">
        <v>216</v>
      </c>
      <c r="AP622" s="165" t="s">
        <v>216</v>
      </c>
      <c r="AQ622" s="165" t="s">
        <v>216</v>
      </c>
      <c r="AR622" s="165" t="s">
        <v>216</v>
      </c>
      <c r="AS622" s="165" t="s">
        <v>216</v>
      </c>
      <c r="AT622" s="165" t="s">
        <v>216</v>
      </c>
      <c r="AU622" s="165" t="s">
        <v>216</v>
      </c>
      <c r="AV622" s="165" t="s">
        <v>216</v>
      </c>
      <c r="AW622" s="165" t="s">
        <v>216</v>
      </c>
      <c r="AX622" s="165" t="s">
        <v>216</v>
      </c>
      <c r="AY622" s="165" t="s">
        <v>216</v>
      </c>
      <c r="AZ622" s="165" t="s">
        <v>216</v>
      </c>
      <c r="BA622" s="165" t="s">
        <v>216</v>
      </c>
      <c r="BB622" s="165" t="s">
        <v>216</v>
      </c>
      <c r="BC622" s="165" t="s">
        <v>216</v>
      </c>
      <c r="BD622" s="165" t="s">
        <v>216</v>
      </c>
      <c r="BE622" s="165" t="s">
        <v>216</v>
      </c>
      <c r="BF622" s="165" t="s">
        <v>216</v>
      </c>
      <c r="BG622" s="165" t="s">
        <v>216</v>
      </c>
      <c r="BH622" s="165" t="s">
        <v>216</v>
      </c>
      <c r="BI622" s="165" t="s">
        <v>216</v>
      </c>
      <c r="BJ622" s="165" t="s">
        <v>216</v>
      </c>
      <c r="BK622" s="165" t="s">
        <v>216</v>
      </c>
      <c r="BL622" s="165">
        <v>0.25900000000000001</v>
      </c>
      <c r="BM622" s="165" t="s">
        <v>216</v>
      </c>
      <c r="BN622" s="165" t="s">
        <v>216</v>
      </c>
      <c r="BO622" s="165" t="s">
        <v>216</v>
      </c>
      <c r="BP622" s="165" t="s">
        <v>216</v>
      </c>
      <c r="BQ622" s="165" t="s">
        <v>216</v>
      </c>
      <c r="BR622" s="165" t="s">
        <v>216</v>
      </c>
      <c r="BS622" s="165" t="s">
        <v>216</v>
      </c>
      <c r="BT622" s="165" t="s">
        <v>216</v>
      </c>
    </row>
    <row r="623" spans="1:72" hidden="1">
      <c r="A623" s="99" t="s">
        <v>1004</v>
      </c>
      <c r="B623" s="99" t="s">
        <v>1004</v>
      </c>
      <c r="C623" s="98" t="s">
        <v>1073</v>
      </c>
      <c r="D623" s="100" t="s">
        <v>1074</v>
      </c>
      <c r="E623" s="98" t="s">
        <v>1079</v>
      </c>
      <c r="F623" s="98" t="s">
        <v>1080</v>
      </c>
      <c r="G623" s="165">
        <v>0.24299999999999999</v>
      </c>
      <c r="H623" s="165">
        <v>0.221</v>
      </c>
      <c r="I623" s="165" t="s">
        <v>216</v>
      </c>
      <c r="J623" s="165">
        <v>0.224</v>
      </c>
      <c r="K623" s="165">
        <v>0.217</v>
      </c>
      <c r="L623" s="165">
        <v>0.23699999999999999</v>
      </c>
      <c r="M623" s="165">
        <v>0.23</v>
      </c>
      <c r="N623" s="165">
        <v>0.24099999999999999</v>
      </c>
      <c r="O623" s="165" t="s">
        <v>216</v>
      </c>
      <c r="P623" s="165" t="s">
        <v>216</v>
      </c>
      <c r="Q623" s="165">
        <v>0.17499999999999999</v>
      </c>
      <c r="R623" s="165">
        <v>0.25900000000000001</v>
      </c>
      <c r="S623" s="165" t="s">
        <v>216</v>
      </c>
      <c r="T623" s="165" t="s">
        <v>216</v>
      </c>
      <c r="U623" s="165" t="s">
        <v>216</v>
      </c>
      <c r="V623" s="165" t="s">
        <v>216</v>
      </c>
      <c r="W623" s="165">
        <v>0.24299999999999999</v>
      </c>
      <c r="X623" s="165">
        <v>0.25700000000000001</v>
      </c>
      <c r="Y623" s="165" t="s">
        <v>216</v>
      </c>
      <c r="Z623" s="165">
        <v>0.23499999999999999</v>
      </c>
      <c r="AA623" s="165" t="s">
        <v>216</v>
      </c>
      <c r="AB623" s="165" t="s">
        <v>216</v>
      </c>
      <c r="AC623" s="165">
        <v>0.253</v>
      </c>
      <c r="AD623" s="165" t="s">
        <v>216</v>
      </c>
      <c r="AE623" s="165">
        <v>0.28199999999999997</v>
      </c>
      <c r="AF623" s="165">
        <v>0.23200000000000001</v>
      </c>
      <c r="AG623" s="165" t="s">
        <v>216</v>
      </c>
      <c r="AH623" s="165" t="s">
        <v>216</v>
      </c>
      <c r="AI623" s="165">
        <v>0.182</v>
      </c>
      <c r="AJ623" s="165">
        <v>0.186</v>
      </c>
      <c r="AK623" s="165" t="s">
        <v>216</v>
      </c>
      <c r="AL623" s="165">
        <v>0.216</v>
      </c>
      <c r="AM623" s="165" t="s">
        <v>216</v>
      </c>
      <c r="AN623" s="165" t="s">
        <v>216</v>
      </c>
      <c r="AO623" s="165" t="s">
        <v>216</v>
      </c>
      <c r="AP623" s="165">
        <v>0.28299999999999997</v>
      </c>
      <c r="AQ623" s="165" t="s">
        <v>216</v>
      </c>
      <c r="AR623" s="165">
        <v>0.26</v>
      </c>
      <c r="AS623" s="165">
        <v>0.24299999999999999</v>
      </c>
      <c r="AT623" s="165">
        <v>0.22</v>
      </c>
      <c r="AU623" s="165" t="s">
        <v>216</v>
      </c>
      <c r="AV623" s="165">
        <v>0.28999999999999998</v>
      </c>
      <c r="AW623" s="165">
        <v>0.28899999999999998</v>
      </c>
      <c r="AX623" s="165">
        <v>0.251</v>
      </c>
      <c r="AY623" s="165">
        <v>0.16200000000000001</v>
      </c>
      <c r="AZ623" s="165">
        <v>0.22</v>
      </c>
      <c r="BA623" s="165">
        <v>0.223</v>
      </c>
      <c r="BB623" s="165">
        <v>0.20699999999999999</v>
      </c>
      <c r="BC623" s="165">
        <v>0.27100000000000002</v>
      </c>
      <c r="BD623" s="165">
        <v>0.18</v>
      </c>
      <c r="BE623" s="165" t="s">
        <v>216</v>
      </c>
      <c r="BF623" s="165" t="s">
        <v>216</v>
      </c>
      <c r="BG623" s="165" t="s">
        <v>216</v>
      </c>
      <c r="BH623" s="165" t="s">
        <v>216</v>
      </c>
      <c r="BI623" s="165" t="s">
        <v>216</v>
      </c>
      <c r="BJ623" s="165" t="s">
        <v>216</v>
      </c>
      <c r="BK623" s="165">
        <v>0.20599999999999999</v>
      </c>
      <c r="BL623" s="165" t="s">
        <v>216</v>
      </c>
      <c r="BM623" s="165">
        <v>0.23899999999999999</v>
      </c>
      <c r="BN623" s="165" t="s">
        <v>216</v>
      </c>
      <c r="BO623" s="165">
        <v>0.317</v>
      </c>
      <c r="BP623" s="165" t="s">
        <v>216</v>
      </c>
      <c r="BQ623" s="165" t="s">
        <v>216</v>
      </c>
      <c r="BR623" s="165">
        <v>0.25</v>
      </c>
      <c r="BS623" s="165">
        <v>0.28100000000000003</v>
      </c>
      <c r="BT623" s="165">
        <v>0.32</v>
      </c>
    </row>
    <row r="624" spans="1:72" hidden="1">
      <c r="A624" s="99" t="s">
        <v>1004</v>
      </c>
      <c r="B624" s="99" t="s">
        <v>1004</v>
      </c>
      <c r="C624" s="98" t="s">
        <v>1073</v>
      </c>
      <c r="D624" s="100" t="s">
        <v>1074</v>
      </c>
      <c r="E624" s="98" t="s">
        <v>1081</v>
      </c>
      <c r="F624" s="98" t="s">
        <v>1082</v>
      </c>
      <c r="G624" s="165" t="s">
        <v>216</v>
      </c>
      <c r="H624" s="165" t="s">
        <v>216</v>
      </c>
      <c r="I624" s="165" t="s">
        <v>216</v>
      </c>
      <c r="J624" s="165" t="s">
        <v>216</v>
      </c>
      <c r="K624" s="165" t="s">
        <v>216</v>
      </c>
      <c r="L624" s="165" t="s">
        <v>216</v>
      </c>
      <c r="M624" s="165" t="s">
        <v>216</v>
      </c>
      <c r="N624" s="165" t="s">
        <v>216</v>
      </c>
      <c r="O624" s="165" t="s">
        <v>216</v>
      </c>
      <c r="P624" s="165" t="s">
        <v>216</v>
      </c>
      <c r="Q624" s="165" t="s">
        <v>216</v>
      </c>
      <c r="R624" s="165" t="s">
        <v>216</v>
      </c>
      <c r="S624" s="165" t="s">
        <v>216</v>
      </c>
      <c r="T624" s="165" t="s">
        <v>216</v>
      </c>
      <c r="U624" s="165" t="s">
        <v>216</v>
      </c>
      <c r="V624" s="165">
        <v>0.21199999999999999</v>
      </c>
      <c r="W624" s="165" t="s">
        <v>216</v>
      </c>
      <c r="X624" s="165" t="s">
        <v>216</v>
      </c>
      <c r="Y624" s="165" t="s">
        <v>216</v>
      </c>
      <c r="Z624" s="165" t="s">
        <v>216</v>
      </c>
      <c r="AA624" s="165" t="s">
        <v>216</v>
      </c>
      <c r="AB624" s="165" t="s">
        <v>216</v>
      </c>
      <c r="AC624" s="165" t="s">
        <v>216</v>
      </c>
      <c r="AD624" s="165" t="s">
        <v>216</v>
      </c>
      <c r="AE624" s="165" t="s">
        <v>216</v>
      </c>
      <c r="AF624" s="165" t="s">
        <v>216</v>
      </c>
      <c r="AG624" s="165" t="s">
        <v>216</v>
      </c>
      <c r="AH624" s="165" t="s">
        <v>216</v>
      </c>
      <c r="AI624" s="165" t="s">
        <v>216</v>
      </c>
      <c r="AJ624" s="165" t="s">
        <v>216</v>
      </c>
      <c r="AK624" s="165" t="s">
        <v>216</v>
      </c>
      <c r="AL624" s="165" t="s">
        <v>216</v>
      </c>
      <c r="AM624" s="165" t="s">
        <v>216</v>
      </c>
      <c r="AN624" s="165" t="s">
        <v>216</v>
      </c>
      <c r="AO624" s="165" t="s">
        <v>216</v>
      </c>
      <c r="AP624" s="165" t="s">
        <v>216</v>
      </c>
      <c r="AQ624" s="165" t="s">
        <v>216</v>
      </c>
      <c r="AR624" s="165" t="s">
        <v>216</v>
      </c>
      <c r="AS624" s="165" t="s">
        <v>216</v>
      </c>
      <c r="AT624" s="165" t="s">
        <v>216</v>
      </c>
      <c r="AU624" s="165" t="s">
        <v>216</v>
      </c>
      <c r="AV624" s="165" t="s">
        <v>216</v>
      </c>
      <c r="AW624" s="165" t="s">
        <v>216</v>
      </c>
      <c r="AX624" s="165" t="s">
        <v>216</v>
      </c>
      <c r="AY624" s="165" t="s">
        <v>216</v>
      </c>
      <c r="AZ624" s="165" t="s">
        <v>216</v>
      </c>
      <c r="BA624" s="165" t="s">
        <v>216</v>
      </c>
      <c r="BB624" s="165" t="s">
        <v>216</v>
      </c>
      <c r="BC624" s="165" t="s">
        <v>216</v>
      </c>
      <c r="BD624" s="165" t="s">
        <v>216</v>
      </c>
      <c r="BE624" s="165" t="s">
        <v>216</v>
      </c>
      <c r="BF624" s="165" t="s">
        <v>216</v>
      </c>
      <c r="BG624" s="165" t="s">
        <v>216</v>
      </c>
      <c r="BH624" s="165" t="s">
        <v>216</v>
      </c>
      <c r="BI624" s="165" t="s">
        <v>216</v>
      </c>
      <c r="BJ624" s="165" t="s">
        <v>216</v>
      </c>
      <c r="BK624" s="165" t="s">
        <v>216</v>
      </c>
      <c r="BL624" s="165" t="s">
        <v>216</v>
      </c>
      <c r="BM624" s="165" t="s">
        <v>216</v>
      </c>
      <c r="BN624" s="165" t="s">
        <v>216</v>
      </c>
      <c r="BO624" s="165" t="s">
        <v>216</v>
      </c>
      <c r="BP624" s="165" t="s">
        <v>216</v>
      </c>
      <c r="BQ624" s="165" t="s">
        <v>216</v>
      </c>
      <c r="BR624" s="165" t="s">
        <v>216</v>
      </c>
      <c r="BS624" s="165" t="s">
        <v>216</v>
      </c>
      <c r="BT624" s="165" t="s">
        <v>216</v>
      </c>
    </row>
    <row r="625" spans="1:72" hidden="1">
      <c r="A625" s="99" t="s">
        <v>1004</v>
      </c>
      <c r="B625" s="99" t="s">
        <v>1004</v>
      </c>
      <c r="C625" s="98" t="s">
        <v>1073</v>
      </c>
      <c r="D625" s="100" t="s">
        <v>1074</v>
      </c>
      <c r="E625" s="98" t="s">
        <v>1083</v>
      </c>
      <c r="F625" s="98" t="s">
        <v>1084</v>
      </c>
      <c r="G625" s="165" t="s">
        <v>216</v>
      </c>
      <c r="H625" s="165" t="s">
        <v>216</v>
      </c>
      <c r="I625" s="165" t="s">
        <v>216</v>
      </c>
      <c r="J625" s="165" t="s">
        <v>216</v>
      </c>
      <c r="K625" s="165" t="s">
        <v>216</v>
      </c>
      <c r="L625" s="165" t="s">
        <v>216</v>
      </c>
      <c r="M625" s="165" t="s">
        <v>216</v>
      </c>
      <c r="N625" s="165" t="s">
        <v>216</v>
      </c>
      <c r="O625" s="165">
        <v>0.192</v>
      </c>
      <c r="P625" s="165" t="s">
        <v>216</v>
      </c>
      <c r="Q625" s="165" t="s">
        <v>216</v>
      </c>
      <c r="R625" s="165" t="s">
        <v>216</v>
      </c>
      <c r="S625" s="165" t="s">
        <v>216</v>
      </c>
      <c r="T625" s="165" t="s">
        <v>216</v>
      </c>
      <c r="U625" s="165" t="s">
        <v>216</v>
      </c>
      <c r="V625" s="165" t="s">
        <v>216</v>
      </c>
      <c r="W625" s="165" t="s">
        <v>216</v>
      </c>
      <c r="X625" s="165" t="s">
        <v>216</v>
      </c>
      <c r="Y625" s="165" t="s">
        <v>216</v>
      </c>
      <c r="Z625" s="165" t="s">
        <v>216</v>
      </c>
      <c r="AA625" s="165" t="s">
        <v>216</v>
      </c>
      <c r="AB625" s="165" t="s">
        <v>216</v>
      </c>
      <c r="AC625" s="165" t="s">
        <v>216</v>
      </c>
      <c r="AD625" s="165" t="s">
        <v>216</v>
      </c>
      <c r="AE625" s="165" t="s">
        <v>216</v>
      </c>
      <c r="AF625" s="165" t="s">
        <v>216</v>
      </c>
      <c r="AG625" s="165" t="s">
        <v>216</v>
      </c>
      <c r="AH625" s="165" t="s">
        <v>216</v>
      </c>
      <c r="AI625" s="165" t="s">
        <v>216</v>
      </c>
      <c r="AJ625" s="165" t="s">
        <v>216</v>
      </c>
      <c r="AK625" s="165" t="s">
        <v>216</v>
      </c>
      <c r="AL625" s="165" t="s">
        <v>216</v>
      </c>
      <c r="AM625" s="165" t="s">
        <v>216</v>
      </c>
      <c r="AN625" s="165" t="s">
        <v>216</v>
      </c>
      <c r="AO625" s="165" t="s">
        <v>216</v>
      </c>
      <c r="AP625" s="165" t="s">
        <v>216</v>
      </c>
      <c r="AQ625" s="165" t="s">
        <v>216</v>
      </c>
      <c r="AR625" s="165" t="s">
        <v>216</v>
      </c>
      <c r="AS625" s="165" t="s">
        <v>216</v>
      </c>
      <c r="AT625" s="165" t="s">
        <v>216</v>
      </c>
      <c r="AU625" s="165" t="s">
        <v>216</v>
      </c>
      <c r="AV625" s="165" t="s">
        <v>216</v>
      </c>
      <c r="AW625" s="165" t="s">
        <v>216</v>
      </c>
      <c r="AX625" s="165" t="s">
        <v>216</v>
      </c>
      <c r="AY625" s="165" t="s">
        <v>216</v>
      </c>
      <c r="AZ625" s="165" t="s">
        <v>216</v>
      </c>
      <c r="BA625" s="165" t="s">
        <v>216</v>
      </c>
      <c r="BB625" s="165" t="s">
        <v>216</v>
      </c>
      <c r="BC625" s="165" t="s">
        <v>216</v>
      </c>
      <c r="BD625" s="165" t="s">
        <v>216</v>
      </c>
      <c r="BE625" s="165" t="s">
        <v>216</v>
      </c>
      <c r="BF625" s="165" t="s">
        <v>216</v>
      </c>
      <c r="BG625" s="165" t="s">
        <v>216</v>
      </c>
      <c r="BH625" s="165" t="s">
        <v>216</v>
      </c>
      <c r="BI625" s="165" t="s">
        <v>216</v>
      </c>
      <c r="BJ625" s="165" t="s">
        <v>216</v>
      </c>
      <c r="BK625" s="165" t="s">
        <v>216</v>
      </c>
      <c r="BL625" s="165" t="s">
        <v>216</v>
      </c>
      <c r="BM625" s="165" t="s">
        <v>216</v>
      </c>
      <c r="BN625" s="165" t="s">
        <v>216</v>
      </c>
      <c r="BO625" s="165" t="s">
        <v>216</v>
      </c>
      <c r="BP625" s="165" t="s">
        <v>216</v>
      </c>
      <c r="BQ625" s="165" t="s">
        <v>216</v>
      </c>
      <c r="BR625" s="165" t="s">
        <v>216</v>
      </c>
      <c r="BS625" s="165" t="s">
        <v>216</v>
      </c>
      <c r="BT625" s="165" t="s">
        <v>216</v>
      </c>
    </row>
    <row r="626" spans="1:72" hidden="1">
      <c r="A626" s="99" t="s">
        <v>405</v>
      </c>
      <c r="B626" s="99" t="s">
        <v>470</v>
      </c>
      <c r="C626" s="98" t="s">
        <v>1085</v>
      </c>
      <c r="D626" s="100" t="s">
        <v>1086</v>
      </c>
      <c r="E626" s="98" t="s">
        <v>1087</v>
      </c>
      <c r="F626" s="98" t="s">
        <v>1088</v>
      </c>
      <c r="G626" s="165">
        <v>0.20399999999999999</v>
      </c>
      <c r="H626" s="165">
        <v>0.28100000000000003</v>
      </c>
      <c r="I626" s="165">
        <v>0.30199999999999999</v>
      </c>
      <c r="J626" s="165" t="s">
        <v>216</v>
      </c>
      <c r="K626" s="165">
        <v>0.255</v>
      </c>
      <c r="L626" s="165">
        <v>0.252</v>
      </c>
      <c r="M626" s="165">
        <v>0.27800000000000002</v>
      </c>
      <c r="N626" s="165" t="s">
        <v>216</v>
      </c>
      <c r="O626" s="165">
        <v>0.27600000000000002</v>
      </c>
      <c r="P626" s="165">
        <v>0.26300000000000001</v>
      </c>
      <c r="Q626" s="165" t="s">
        <v>216</v>
      </c>
      <c r="R626" s="165">
        <v>0.247</v>
      </c>
      <c r="S626" s="165">
        <v>0.374</v>
      </c>
      <c r="T626" s="165" t="s">
        <v>216</v>
      </c>
      <c r="U626" s="165">
        <v>0.27200000000000002</v>
      </c>
      <c r="V626" s="165" t="s">
        <v>216</v>
      </c>
      <c r="W626" s="165" t="s">
        <v>216</v>
      </c>
      <c r="X626" s="165" t="s">
        <v>216</v>
      </c>
      <c r="Y626" s="165">
        <v>0.27500000000000002</v>
      </c>
      <c r="Z626" s="165" t="s">
        <v>216</v>
      </c>
      <c r="AA626" s="165" t="s">
        <v>216</v>
      </c>
      <c r="AB626" s="165" t="s">
        <v>216</v>
      </c>
      <c r="AC626" s="165" t="s">
        <v>216</v>
      </c>
      <c r="AD626" s="165">
        <v>0.27700000000000002</v>
      </c>
      <c r="AE626" s="165" t="s">
        <v>216</v>
      </c>
      <c r="AF626" s="165" t="s">
        <v>216</v>
      </c>
      <c r="AG626" s="165">
        <v>0.23400000000000001</v>
      </c>
      <c r="AH626" s="165">
        <v>0.29099999999999998</v>
      </c>
      <c r="AI626" s="165" t="s">
        <v>216</v>
      </c>
      <c r="AJ626" s="165">
        <v>0.29099999999999998</v>
      </c>
      <c r="AK626" s="165" t="s">
        <v>216</v>
      </c>
      <c r="AL626" s="165" t="s">
        <v>216</v>
      </c>
      <c r="AM626" s="165" t="s">
        <v>216</v>
      </c>
      <c r="AN626" s="165" t="s">
        <v>216</v>
      </c>
      <c r="AO626" s="165" t="s">
        <v>216</v>
      </c>
      <c r="AP626" s="165">
        <v>0.26500000000000001</v>
      </c>
      <c r="AQ626" s="165" t="s">
        <v>216</v>
      </c>
      <c r="AR626" s="165">
        <v>0.245</v>
      </c>
      <c r="AS626" s="165">
        <v>0.24099999999999999</v>
      </c>
      <c r="AT626" s="165" t="s">
        <v>216</v>
      </c>
      <c r="AU626" s="165">
        <v>0.25900000000000001</v>
      </c>
      <c r="AV626" s="165" t="s">
        <v>216</v>
      </c>
      <c r="AW626" s="165">
        <v>0.20499999999999999</v>
      </c>
      <c r="AX626" s="165">
        <v>0.29699999999999999</v>
      </c>
      <c r="AY626" s="165">
        <v>0.23599999999999999</v>
      </c>
      <c r="AZ626" s="165">
        <v>0.38800000000000001</v>
      </c>
      <c r="BA626" s="165">
        <v>0.247</v>
      </c>
      <c r="BB626" s="165" t="s">
        <v>216</v>
      </c>
      <c r="BC626" s="165">
        <v>0.222</v>
      </c>
      <c r="BD626" s="165" t="s">
        <v>216</v>
      </c>
      <c r="BE626" s="165">
        <v>0.30299999999999999</v>
      </c>
      <c r="BF626" s="165">
        <v>0.315</v>
      </c>
      <c r="BG626" s="165">
        <v>0.29899999999999999</v>
      </c>
      <c r="BH626" s="165">
        <v>0.23300000000000001</v>
      </c>
      <c r="BI626" s="165">
        <v>0.251</v>
      </c>
      <c r="BJ626" s="165" t="s">
        <v>216</v>
      </c>
      <c r="BK626" s="165">
        <v>0.30599999999999999</v>
      </c>
      <c r="BL626" s="165">
        <v>0.28699999999999998</v>
      </c>
      <c r="BM626" s="165">
        <v>0.29199999999999998</v>
      </c>
      <c r="BN626" s="165">
        <v>0.433</v>
      </c>
      <c r="BO626" s="165" t="s">
        <v>216</v>
      </c>
      <c r="BP626" s="165">
        <v>0.23599999999999999</v>
      </c>
      <c r="BQ626" s="165" t="s">
        <v>216</v>
      </c>
      <c r="BR626" s="165" t="s">
        <v>216</v>
      </c>
      <c r="BS626" s="165" t="s">
        <v>216</v>
      </c>
      <c r="BT626" s="165">
        <v>0.25800000000000001</v>
      </c>
    </row>
    <row r="627" spans="1:72" hidden="1">
      <c r="A627" s="99" t="s">
        <v>405</v>
      </c>
      <c r="B627" s="99" t="s">
        <v>470</v>
      </c>
      <c r="C627" s="98" t="s">
        <v>1085</v>
      </c>
      <c r="D627" s="100" t="s">
        <v>1086</v>
      </c>
      <c r="E627" s="98" t="s">
        <v>1089</v>
      </c>
      <c r="F627" s="98" t="s">
        <v>1090</v>
      </c>
      <c r="G627" s="165" t="s">
        <v>216</v>
      </c>
      <c r="H627" s="165" t="s">
        <v>216</v>
      </c>
      <c r="I627" s="165" t="s">
        <v>216</v>
      </c>
      <c r="J627" s="165">
        <v>0.18099999999999999</v>
      </c>
      <c r="K627" s="165" t="s">
        <v>216</v>
      </c>
      <c r="L627" s="165" t="s">
        <v>216</v>
      </c>
      <c r="M627" s="165" t="s">
        <v>216</v>
      </c>
      <c r="N627" s="165">
        <v>0.25900000000000001</v>
      </c>
      <c r="O627" s="165" t="s">
        <v>216</v>
      </c>
      <c r="P627" s="165" t="s">
        <v>216</v>
      </c>
      <c r="Q627" s="165">
        <v>0.248</v>
      </c>
      <c r="R627" s="165" t="s">
        <v>216</v>
      </c>
      <c r="S627" s="165" t="s">
        <v>216</v>
      </c>
      <c r="T627" s="165">
        <v>0.26600000000000001</v>
      </c>
      <c r="U627" s="165" t="s">
        <v>216</v>
      </c>
      <c r="V627" s="165">
        <v>0.24299999999999999</v>
      </c>
      <c r="W627" s="165">
        <v>0.21</v>
      </c>
      <c r="X627" s="165">
        <v>0.25700000000000001</v>
      </c>
      <c r="Y627" s="165" t="s">
        <v>216</v>
      </c>
      <c r="Z627" s="165">
        <v>0.26300000000000001</v>
      </c>
      <c r="AA627" s="165">
        <v>0.252</v>
      </c>
      <c r="AB627" s="165">
        <v>0.23300000000000001</v>
      </c>
      <c r="AC627" s="165" t="s">
        <v>216</v>
      </c>
      <c r="AD627" s="165" t="s">
        <v>216</v>
      </c>
      <c r="AE627" s="165">
        <v>0.27300000000000002</v>
      </c>
      <c r="AF627" s="165">
        <v>0.23599999999999999</v>
      </c>
      <c r="AG627" s="165" t="s">
        <v>216</v>
      </c>
      <c r="AH627" s="165" t="s">
        <v>216</v>
      </c>
      <c r="AI627" s="165" t="s">
        <v>216</v>
      </c>
      <c r="AJ627" s="165" t="s">
        <v>216</v>
      </c>
      <c r="AK627" s="165">
        <v>0.28299999999999997</v>
      </c>
      <c r="AL627" s="165">
        <v>0.27400000000000002</v>
      </c>
      <c r="AM627" s="165">
        <v>0.25</v>
      </c>
      <c r="AN627" s="165">
        <v>0.254</v>
      </c>
      <c r="AO627" s="165">
        <v>0.25800000000000001</v>
      </c>
      <c r="AP627" s="165" t="s">
        <v>216</v>
      </c>
      <c r="AQ627" s="165">
        <v>0.27700000000000002</v>
      </c>
      <c r="AR627" s="165" t="s">
        <v>216</v>
      </c>
      <c r="AS627" s="165" t="s">
        <v>216</v>
      </c>
      <c r="AT627" s="165" t="s">
        <v>216</v>
      </c>
      <c r="AU627" s="165" t="s">
        <v>216</v>
      </c>
      <c r="AV627" s="165" t="s">
        <v>216</v>
      </c>
      <c r="AW627" s="165" t="s">
        <v>216</v>
      </c>
      <c r="AX627" s="165" t="s">
        <v>216</v>
      </c>
      <c r="AY627" s="165" t="s">
        <v>216</v>
      </c>
      <c r="AZ627" s="165" t="s">
        <v>216</v>
      </c>
      <c r="BA627" s="165" t="s">
        <v>216</v>
      </c>
      <c r="BB627" s="165">
        <v>0.24</v>
      </c>
      <c r="BC627" s="165" t="s">
        <v>216</v>
      </c>
      <c r="BD627" s="165">
        <v>0.23400000000000001</v>
      </c>
      <c r="BE627" s="165" t="s">
        <v>216</v>
      </c>
      <c r="BF627" s="165" t="s">
        <v>216</v>
      </c>
      <c r="BG627" s="165" t="s">
        <v>216</v>
      </c>
      <c r="BH627" s="165" t="s">
        <v>216</v>
      </c>
      <c r="BI627" s="165" t="s">
        <v>216</v>
      </c>
      <c r="BJ627" s="165">
        <v>0.26500000000000001</v>
      </c>
      <c r="BK627" s="165" t="s">
        <v>216</v>
      </c>
      <c r="BL627" s="165" t="s">
        <v>216</v>
      </c>
      <c r="BM627" s="165" t="s">
        <v>216</v>
      </c>
      <c r="BN627" s="165" t="s">
        <v>216</v>
      </c>
      <c r="BO627" s="165" t="s">
        <v>216</v>
      </c>
      <c r="BP627" s="165" t="s">
        <v>216</v>
      </c>
      <c r="BQ627" s="165">
        <v>0.25</v>
      </c>
      <c r="BR627" s="165">
        <v>0.27600000000000002</v>
      </c>
      <c r="BS627" s="165" t="s">
        <v>216</v>
      </c>
      <c r="BT627" s="165" t="s">
        <v>216</v>
      </c>
    </row>
    <row r="628" spans="1:72" hidden="1">
      <c r="A628" s="99" t="s">
        <v>405</v>
      </c>
      <c r="B628" s="99" t="s">
        <v>470</v>
      </c>
      <c r="C628" s="98" t="s">
        <v>1085</v>
      </c>
      <c r="D628" s="100" t="s">
        <v>1086</v>
      </c>
      <c r="E628" s="98" t="s">
        <v>1091</v>
      </c>
      <c r="F628" s="98" t="s">
        <v>1092</v>
      </c>
      <c r="G628" s="165" t="s">
        <v>216</v>
      </c>
      <c r="H628" s="165" t="s">
        <v>216</v>
      </c>
      <c r="I628" s="165" t="s">
        <v>216</v>
      </c>
      <c r="J628" s="165" t="s">
        <v>216</v>
      </c>
      <c r="K628" s="165" t="s">
        <v>216</v>
      </c>
      <c r="L628" s="165" t="s">
        <v>216</v>
      </c>
      <c r="M628" s="165" t="s">
        <v>216</v>
      </c>
      <c r="N628" s="165" t="s">
        <v>216</v>
      </c>
      <c r="O628" s="165" t="s">
        <v>216</v>
      </c>
      <c r="P628" s="165" t="s">
        <v>216</v>
      </c>
      <c r="Q628" s="165" t="s">
        <v>216</v>
      </c>
      <c r="R628" s="165" t="s">
        <v>216</v>
      </c>
      <c r="S628" s="165" t="s">
        <v>216</v>
      </c>
      <c r="T628" s="165" t="s">
        <v>216</v>
      </c>
      <c r="U628" s="165" t="s">
        <v>216</v>
      </c>
      <c r="V628" s="165" t="s">
        <v>216</v>
      </c>
      <c r="W628" s="165" t="s">
        <v>216</v>
      </c>
      <c r="X628" s="165" t="s">
        <v>216</v>
      </c>
      <c r="Y628" s="165" t="s">
        <v>216</v>
      </c>
      <c r="Z628" s="165" t="s">
        <v>216</v>
      </c>
      <c r="AA628" s="165" t="s">
        <v>216</v>
      </c>
      <c r="AB628" s="165" t="s">
        <v>216</v>
      </c>
      <c r="AC628" s="165">
        <v>0.29099999999999998</v>
      </c>
      <c r="AD628" s="165" t="s">
        <v>216</v>
      </c>
      <c r="AE628" s="165" t="s">
        <v>216</v>
      </c>
      <c r="AF628" s="165" t="s">
        <v>216</v>
      </c>
      <c r="AG628" s="165" t="s">
        <v>216</v>
      </c>
      <c r="AH628" s="165" t="s">
        <v>216</v>
      </c>
      <c r="AI628" s="165">
        <v>0.22700000000000001</v>
      </c>
      <c r="AJ628" s="165" t="s">
        <v>216</v>
      </c>
      <c r="AK628" s="165" t="s">
        <v>216</v>
      </c>
      <c r="AL628" s="165" t="s">
        <v>216</v>
      </c>
      <c r="AM628" s="165" t="s">
        <v>216</v>
      </c>
      <c r="AN628" s="165" t="s">
        <v>216</v>
      </c>
      <c r="AO628" s="165" t="s">
        <v>216</v>
      </c>
      <c r="AP628" s="165" t="s">
        <v>216</v>
      </c>
      <c r="AQ628" s="165" t="s">
        <v>216</v>
      </c>
      <c r="AR628" s="165" t="s">
        <v>216</v>
      </c>
      <c r="AS628" s="165" t="s">
        <v>216</v>
      </c>
      <c r="AT628" s="165">
        <v>0.24199999999999999</v>
      </c>
      <c r="AU628" s="165" t="s">
        <v>216</v>
      </c>
      <c r="AV628" s="165">
        <v>0.22500000000000001</v>
      </c>
      <c r="AW628" s="165" t="s">
        <v>216</v>
      </c>
      <c r="AX628" s="165" t="s">
        <v>216</v>
      </c>
      <c r="AY628" s="165" t="s">
        <v>216</v>
      </c>
      <c r="AZ628" s="165" t="s">
        <v>216</v>
      </c>
      <c r="BA628" s="165" t="s">
        <v>216</v>
      </c>
      <c r="BB628" s="165" t="s">
        <v>216</v>
      </c>
      <c r="BC628" s="165" t="s">
        <v>216</v>
      </c>
      <c r="BD628" s="165" t="s">
        <v>216</v>
      </c>
      <c r="BE628" s="165" t="s">
        <v>216</v>
      </c>
      <c r="BF628" s="165" t="s">
        <v>216</v>
      </c>
      <c r="BG628" s="165" t="s">
        <v>216</v>
      </c>
      <c r="BH628" s="165" t="s">
        <v>216</v>
      </c>
      <c r="BI628" s="165" t="s">
        <v>216</v>
      </c>
      <c r="BJ628" s="165" t="s">
        <v>216</v>
      </c>
      <c r="BK628" s="165" t="s">
        <v>216</v>
      </c>
      <c r="BL628" s="165" t="s">
        <v>216</v>
      </c>
      <c r="BM628" s="165" t="s">
        <v>216</v>
      </c>
      <c r="BN628" s="165" t="s">
        <v>216</v>
      </c>
      <c r="BO628" s="165" t="s">
        <v>216</v>
      </c>
      <c r="BP628" s="165" t="s">
        <v>216</v>
      </c>
      <c r="BQ628" s="165" t="s">
        <v>216</v>
      </c>
      <c r="BR628" s="165" t="s">
        <v>216</v>
      </c>
      <c r="BS628" s="165">
        <v>0.22900000000000001</v>
      </c>
      <c r="BT628" s="165" t="s">
        <v>216</v>
      </c>
    </row>
    <row r="629" spans="1:72" hidden="1">
      <c r="A629" s="99" t="s">
        <v>405</v>
      </c>
      <c r="B629" s="99" t="s">
        <v>470</v>
      </c>
      <c r="C629" s="98" t="s">
        <v>1085</v>
      </c>
      <c r="D629" s="100" t="s">
        <v>1086</v>
      </c>
      <c r="E629" s="98" t="s">
        <v>1093</v>
      </c>
      <c r="F629" s="98" t="s">
        <v>1094</v>
      </c>
      <c r="G629" s="165" t="s">
        <v>216</v>
      </c>
      <c r="H629" s="165" t="s">
        <v>216</v>
      </c>
      <c r="I629" s="165" t="s">
        <v>216</v>
      </c>
      <c r="J629" s="165" t="s">
        <v>216</v>
      </c>
      <c r="K629" s="165" t="s">
        <v>216</v>
      </c>
      <c r="L629" s="165" t="s">
        <v>216</v>
      </c>
      <c r="M629" s="165" t="s">
        <v>216</v>
      </c>
      <c r="N629" s="165" t="s">
        <v>216</v>
      </c>
      <c r="O629" s="165" t="s">
        <v>216</v>
      </c>
      <c r="P629" s="165" t="s">
        <v>216</v>
      </c>
      <c r="Q629" s="165" t="s">
        <v>216</v>
      </c>
      <c r="R629" s="165" t="s">
        <v>216</v>
      </c>
      <c r="S629" s="165" t="s">
        <v>216</v>
      </c>
      <c r="T629" s="165" t="s">
        <v>216</v>
      </c>
      <c r="U629" s="165" t="s">
        <v>216</v>
      </c>
      <c r="V629" s="165" t="s">
        <v>216</v>
      </c>
      <c r="W629" s="165" t="s">
        <v>216</v>
      </c>
      <c r="X629" s="165" t="s">
        <v>216</v>
      </c>
      <c r="Y629" s="165" t="s">
        <v>216</v>
      </c>
      <c r="Z629" s="165" t="s">
        <v>216</v>
      </c>
      <c r="AA629" s="165" t="s">
        <v>216</v>
      </c>
      <c r="AB629" s="165" t="s">
        <v>216</v>
      </c>
      <c r="AC629" s="165" t="s">
        <v>216</v>
      </c>
      <c r="AD629" s="165" t="s">
        <v>216</v>
      </c>
      <c r="AE629" s="165" t="s">
        <v>216</v>
      </c>
      <c r="AF629" s="165" t="s">
        <v>216</v>
      </c>
      <c r="AG629" s="165" t="s">
        <v>216</v>
      </c>
      <c r="AH629" s="165" t="s">
        <v>216</v>
      </c>
      <c r="AI629" s="165" t="s">
        <v>216</v>
      </c>
      <c r="AJ629" s="165" t="s">
        <v>216</v>
      </c>
      <c r="AK629" s="165" t="s">
        <v>216</v>
      </c>
      <c r="AL629" s="165" t="s">
        <v>216</v>
      </c>
      <c r="AM629" s="165" t="s">
        <v>216</v>
      </c>
      <c r="AN629" s="165" t="s">
        <v>216</v>
      </c>
      <c r="AO629" s="165" t="s">
        <v>216</v>
      </c>
      <c r="AP629" s="165" t="s">
        <v>216</v>
      </c>
      <c r="AQ629" s="165" t="s">
        <v>216</v>
      </c>
      <c r="AR629" s="165" t="s">
        <v>216</v>
      </c>
      <c r="AS629" s="165" t="s">
        <v>216</v>
      </c>
      <c r="AT629" s="165" t="s">
        <v>216</v>
      </c>
      <c r="AU629" s="165" t="s">
        <v>216</v>
      </c>
      <c r="AV629" s="165" t="s">
        <v>216</v>
      </c>
      <c r="AW629" s="165" t="s">
        <v>216</v>
      </c>
      <c r="AX629" s="165" t="s">
        <v>216</v>
      </c>
      <c r="AY629" s="165" t="s">
        <v>216</v>
      </c>
      <c r="AZ629" s="165" t="s">
        <v>216</v>
      </c>
      <c r="BA629" s="165" t="s">
        <v>216</v>
      </c>
      <c r="BB629" s="165" t="s">
        <v>216</v>
      </c>
      <c r="BC629" s="165" t="s">
        <v>216</v>
      </c>
      <c r="BD629" s="165" t="s">
        <v>216</v>
      </c>
      <c r="BE629" s="165" t="s">
        <v>216</v>
      </c>
      <c r="BF629" s="165" t="s">
        <v>216</v>
      </c>
      <c r="BG629" s="165" t="s">
        <v>216</v>
      </c>
      <c r="BH629" s="165" t="s">
        <v>216</v>
      </c>
      <c r="BI629" s="165" t="s">
        <v>216</v>
      </c>
      <c r="BJ629" s="165" t="s">
        <v>216</v>
      </c>
      <c r="BK629" s="165" t="s">
        <v>216</v>
      </c>
      <c r="BL629" s="165" t="s">
        <v>216</v>
      </c>
      <c r="BM629" s="165" t="s">
        <v>216</v>
      </c>
      <c r="BN629" s="165" t="s">
        <v>216</v>
      </c>
      <c r="BO629" s="165">
        <v>0.216</v>
      </c>
      <c r="BP629" s="165" t="s">
        <v>216</v>
      </c>
      <c r="BQ629" s="165" t="s">
        <v>216</v>
      </c>
      <c r="BR629" s="165" t="s">
        <v>216</v>
      </c>
      <c r="BS629" s="165" t="s">
        <v>216</v>
      </c>
      <c r="BT629" s="165" t="s">
        <v>216</v>
      </c>
    </row>
    <row r="630" spans="1:72" hidden="1">
      <c r="A630" s="99" t="s">
        <v>405</v>
      </c>
      <c r="B630" s="99" t="s">
        <v>1095</v>
      </c>
      <c r="C630" s="98" t="s">
        <v>1096</v>
      </c>
      <c r="D630" s="100" t="s">
        <v>1097</v>
      </c>
      <c r="E630" s="98" t="s">
        <v>522</v>
      </c>
      <c r="F630" s="98" t="s">
        <v>1098</v>
      </c>
      <c r="G630" s="165">
        <v>0.35599999999999998</v>
      </c>
      <c r="H630" s="165">
        <v>0.313</v>
      </c>
      <c r="I630" s="165">
        <v>0.33600000000000002</v>
      </c>
      <c r="J630" s="165">
        <v>0.38100000000000001</v>
      </c>
      <c r="K630" s="165">
        <v>0.371</v>
      </c>
      <c r="L630" s="165">
        <v>0.38100000000000001</v>
      </c>
      <c r="M630" s="165">
        <v>0.34699999999999998</v>
      </c>
      <c r="N630" s="165">
        <v>0.39400000000000002</v>
      </c>
      <c r="O630" s="165">
        <v>0.33400000000000002</v>
      </c>
      <c r="P630" s="165">
        <v>0.39900000000000002</v>
      </c>
      <c r="Q630" s="165">
        <v>0.35099999999999998</v>
      </c>
      <c r="R630" s="165">
        <v>0.35099999999999998</v>
      </c>
      <c r="S630" s="165">
        <v>0.36299999999999999</v>
      </c>
      <c r="T630" s="165">
        <v>0.308</v>
      </c>
      <c r="U630" s="165">
        <v>0.35699999999999998</v>
      </c>
      <c r="V630" s="165">
        <v>0.33100000000000002</v>
      </c>
      <c r="W630" s="165">
        <v>0.30499999999999999</v>
      </c>
      <c r="X630" s="165">
        <v>0.34599999999999997</v>
      </c>
      <c r="Y630" s="165">
        <v>0.34499999999999997</v>
      </c>
      <c r="Z630" s="165">
        <v>0.318</v>
      </c>
      <c r="AA630" s="165">
        <v>0.30599999999999999</v>
      </c>
      <c r="AB630" s="165">
        <v>0.32600000000000001</v>
      </c>
      <c r="AC630" s="165">
        <v>0.40699999999999997</v>
      </c>
      <c r="AD630" s="165">
        <v>0.33800000000000002</v>
      </c>
      <c r="AE630" s="165">
        <v>0.36099999999999999</v>
      </c>
      <c r="AF630" s="165">
        <v>0.318</v>
      </c>
      <c r="AG630" s="165">
        <v>0.316</v>
      </c>
      <c r="AH630" s="165">
        <v>0.36699999999999999</v>
      </c>
      <c r="AI630" s="165">
        <v>0.35699999999999998</v>
      </c>
      <c r="AJ630" s="165">
        <v>0.32800000000000001</v>
      </c>
      <c r="AK630" s="165">
        <v>0.29799999999999999</v>
      </c>
      <c r="AL630" s="165">
        <v>0.30399999999999999</v>
      </c>
      <c r="AM630" s="165">
        <v>0.35</v>
      </c>
      <c r="AN630" s="165">
        <v>0.33500000000000002</v>
      </c>
      <c r="AO630" s="165">
        <v>0.38500000000000001</v>
      </c>
      <c r="AP630" s="165">
        <v>0.317</v>
      </c>
      <c r="AQ630" s="165">
        <v>0.35199999999999998</v>
      </c>
      <c r="AR630" s="165">
        <v>0.38300000000000001</v>
      </c>
      <c r="AS630" s="165">
        <v>0.38300000000000001</v>
      </c>
      <c r="AT630" s="165">
        <v>0.32900000000000001</v>
      </c>
      <c r="AU630" s="165">
        <v>0.29099999999999998</v>
      </c>
      <c r="AV630" s="165">
        <v>0.43099999999999999</v>
      </c>
      <c r="AW630" s="165">
        <v>0.38500000000000001</v>
      </c>
      <c r="AX630" s="165">
        <v>0.35899999999999999</v>
      </c>
      <c r="AY630" s="165">
        <v>0.38</v>
      </c>
      <c r="AZ630" s="165">
        <v>0.35799999999999998</v>
      </c>
      <c r="BA630" s="165">
        <v>0.33700000000000002</v>
      </c>
      <c r="BB630" s="165">
        <v>0.30399999999999999</v>
      </c>
      <c r="BC630" s="165">
        <v>0.35199999999999998</v>
      </c>
      <c r="BD630" s="165">
        <v>0.33700000000000002</v>
      </c>
      <c r="BE630" s="165">
        <v>0.32500000000000001</v>
      </c>
      <c r="BF630" s="165">
        <v>0.29199999999999998</v>
      </c>
      <c r="BG630" s="165">
        <v>0.35</v>
      </c>
      <c r="BH630" s="165">
        <v>0.32100000000000001</v>
      </c>
      <c r="BI630" s="165">
        <v>0.34499999999999997</v>
      </c>
      <c r="BJ630" s="165">
        <v>0.31900000000000001</v>
      </c>
      <c r="BK630" s="165">
        <v>0.379</v>
      </c>
      <c r="BL630" s="165">
        <v>0.36699999999999999</v>
      </c>
      <c r="BM630" s="165">
        <v>0.34599999999999997</v>
      </c>
      <c r="BN630" s="165">
        <v>0.38700000000000001</v>
      </c>
      <c r="BO630" s="165">
        <v>0.41499999999999998</v>
      </c>
      <c r="BP630" s="165">
        <v>0.35799999999999998</v>
      </c>
      <c r="BQ630" s="165">
        <v>0.31</v>
      </c>
      <c r="BR630" s="165">
        <v>0.33400000000000002</v>
      </c>
      <c r="BS630" s="165">
        <v>0.35399999999999998</v>
      </c>
      <c r="BT630" s="165">
        <v>0.38300000000000001</v>
      </c>
    </row>
    <row r="631" spans="1:72" hidden="1">
      <c r="A631" s="99" t="s">
        <v>813</v>
      </c>
      <c r="B631" s="99" t="s">
        <v>992</v>
      </c>
      <c r="C631" s="98" t="s">
        <v>1099</v>
      </c>
      <c r="D631" s="100" t="s">
        <v>1100</v>
      </c>
      <c r="E631" s="98" t="s">
        <v>1101</v>
      </c>
      <c r="F631" s="98" t="s">
        <v>1102</v>
      </c>
      <c r="G631" s="165" t="s">
        <v>216</v>
      </c>
      <c r="H631" s="165" t="s">
        <v>216</v>
      </c>
      <c r="I631" s="165" t="s">
        <v>216</v>
      </c>
      <c r="J631" s="165" t="s">
        <v>216</v>
      </c>
      <c r="K631" s="165" t="s">
        <v>216</v>
      </c>
      <c r="L631" s="165" t="s">
        <v>216</v>
      </c>
      <c r="M631" s="165">
        <v>0.14299999999999999</v>
      </c>
      <c r="N631" s="165" t="s">
        <v>216</v>
      </c>
      <c r="O631" s="165" t="s">
        <v>216</v>
      </c>
      <c r="P631" s="165">
        <v>0.16700000000000001</v>
      </c>
      <c r="Q631" s="165" t="s">
        <v>216</v>
      </c>
      <c r="R631" s="165" t="s">
        <v>216</v>
      </c>
      <c r="S631" s="165" t="s">
        <v>216</v>
      </c>
      <c r="T631" s="165" t="s">
        <v>216</v>
      </c>
      <c r="U631" s="165" t="s">
        <v>216</v>
      </c>
      <c r="V631" s="165" t="s">
        <v>216</v>
      </c>
      <c r="W631" s="165" t="s">
        <v>216</v>
      </c>
      <c r="X631" s="165" t="s">
        <v>216</v>
      </c>
      <c r="Y631" s="165">
        <v>0.15</v>
      </c>
      <c r="Z631" s="165" t="s">
        <v>216</v>
      </c>
      <c r="AA631" s="165" t="s">
        <v>216</v>
      </c>
      <c r="AB631" s="165" t="s">
        <v>216</v>
      </c>
      <c r="AC631" s="165" t="s">
        <v>216</v>
      </c>
      <c r="AD631" s="165" t="s">
        <v>216</v>
      </c>
      <c r="AE631" s="165" t="s">
        <v>216</v>
      </c>
      <c r="AF631" s="165">
        <v>0.17599999999999999</v>
      </c>
      <c r="AG631" s="165" t="s">
        <v>216</v>
      </c>
      <c r="AH631" s="165" t="s">
        <v>216</v>
      </c>
      <c r="AI631" s="165">
        <v>0.152</v>
      </c>
      <c r="AJ631" s="165">
        <v>0.13300000000000001</v>
      </c>
      <c r="AK631" s="165" t="s">
        <v>216</v>
      </c>
      <c r="AL631" s="165" t="s">
        <v>216</v>
      </c>
      <c r="AM631" s="165" t="s">
        <v>216</v>
      </c>
      <c r="AN631" s="165" t="s">
        <v>216</v>
      </c>
      <c r="AO631" s="165" t="s">
        <v>216</v>
      </c>
      <c r="AP631" s="165">
        <v>0.114</v>
      </c>
      <c r="AQ631" s="165" t="s">
        <v>216</v>
      </c>
      <c r="AR631" s="165">
        <v>0.124</v>
      </c>
      <c r="AS631" s="165" t="s">
        <v>216</v>
      </c>
      <c r="AT631" s="165">
        <v>0.12</v>
      </c>
      <c r="AU631" s="165">
        <v>0.125</v>
      </c>
      <c r="AV631" s="165" t="s">
        <v>216</v>
      </c>
      <c r="AW631" s="165">
        <v>0.154</v>
      </c>
      <c r="AX631" s="165" t="s">
        <v>216</v>
      </c>
      <c r="AY631" s="165" t="s">
        <v>216</v>
      </c>
      <c r="AZ631" s="165" t="s">
        <v>216</v>
      </c>
      <c r="BA631" s="165">
        <v>0.115</v>
      </c>
      <c r="BB631" s="165" t="s">
        <v>216</v>
      </c>
      <c r="BC631" s="165">
        <v>0.13600000000000001</v>
      </c>
      <c r="BD631" s="165">
        <v>0.13900000000000001</v>
      </c>
      <c r="BE631" s="165">
        <v>0.13900000000000001</v>
      </c>
      <c r="BF631" s="165" t="s">
        <v>216</v>
      </c>
      <c r="BG631" s="165">
        <v>0.155</v>
      </c>
      <c r="BH631" s="165" t="s">
        <v>216</v>
      </c>
      <c r="BI631" s="165" t="s">
        <v>216</v>
      </c>
      <c r="BJ631" s="165" t="s">
        <v>216</v>
      </c>
      <c r="BK631" s="165" t="s">
        <v>216</v>
      </c>
      <c r="BL631" s="165" t="s">
        <v>216</v>
      </c>
      <c r="BM631" s="165" t="s">
        <v>216</v>
      </c>
      <c r="BN631" s="165" t="s">
        <v>216</v>
      </c>
      <c r="BO631" s="165" t="s">
        <v>216</v>
      </c>
      <c r="BP631" s="165" t="s">
        <v>216</v>
      </c>
      <c r="BQ631" s="165" t="s">
        <v>216</v>
      </c>
      <c r="BR631" s="165" t="s">
        <v>216</v>
      </c>
      <c r="BS631" s="165" t="s">
        <v>216</v>
      </c>
      <c r="BT631" s="165" t="s">
        <v>216</v>
      </c>
    </row>
    <row r="632" spans="1:72" hidden="1">
      <c r="A632" s="99" t="s">
        <v>813</v>
      </c>
      <c r="B632" s="99" t="s">
        <v>992</v>
      </c>
      <c r="C632" s="98" t="s">
        <v>1099</v>
      </c>
      <c r="D632" s="100" t="s">
        <v>1100</v>
      </c>
      <c r="E632" s="98" t="s">
        <v>997</v>
      </c>
      <c r="F632" s="98" t="s">
        <v>998</v>
      </c>
      <c r="G632" s="165" t="s">
        <v>216</v>
      </c>
      <c r="H632" s="165" t="s">
        <v>216</v>
      </c>
      <c r="I632" s="165" t="s">
        <v>216</v>
      </c>
      <c r="J632" s="165" t="s">
        <v>216</v>
      </c>
      <c r="K632" s="165" t="s">
        <v>216</v>
      </c>
      <c r="L632" s="165" t="s">
        <v>216</v>
      </c>
      <c r="M632" s="165" t="s">
        <v>216</v>
      </c>
      <c r="N632" s="165" t="s">
        <v>216</v>
      </c>
      <c r="O632" s="165">
        <v>0.19600000000000001</v>
      </c>
      <c r="P632" s="165" t="s">
        <v>216</v>
      </c>
      <c r="Q632" s="165" t="s">
        <v>216</v>
      </c>
      <c r="R632" s="165" t="s">
        <v>216</v>
      </c>
      <c r="S632" s="165" t="s">
        <v>216</v>
      </c>
      <c r="T632" s="165" t="s">
        <v>216</v>
      </c>
      <c r="U632" s="165" t="s">
        <v>216</v>
      </c>
      <c r="V632" s="165" t="s">
        <v>216</v>
      </c>
      <c r="W632" s="165" t="s">
        <v>216</v>
      </c>
      <c r="X632" s="165" t="s">
        <v>216</v>
      </c>
      <c r="Y632" s="165" t="s">
        <v>216</v>
      </c>
      <c r="Z632" s="165" t="s">
        <v>216</v>
      </c>
      <c r="AA632" s="165" t="s">
        <v>216</v>
      </c>
      <c r="AB632" s="165" t="s">
        <v>216</v>
      </c>
      <c r="AC632" s="165" t="s">
        <v>216</v>
      </c>
      <c r="AD632" s="165" t="s">
        <v>216</v>
      </c>
      <c r="AE632" s="165" t="s">
        <v>216</v>
      </c>
      <c r="AF632" s="165" t="s">
        <v>216</v>
      </c>
      <c r="AG632" s="165" t="s">
        <v>216</v>
      </c>
      <c r="AH632" s="165">
        <v>0.122</v>
      </c>
      <c r="AI632" s="165" t="s">
        <v>216</v>
      </c>
      <c r="AJ632" s="165" t="s">
        <v>216</v>
      </c>
      <c r="AK632" s="165" t="s">
        <v>216</v>
      </c>
      <c r="AL632" s="165" t="s">
        <v>216</v>
      </c>
      <c r="AM632" s="165" t="s">
        <v>216</v>
      </c>
      <c r="AN632" s="165" t="s">
        <v>216</v>
      </c>
      <c r="AO632" s="165" t="s">
        <v>216</v>
      </c>
      <c r="AP632" s="165" t="s">
        <v>216</v>
      </c>
      <c r="AQ632" s="165" t="s">
        <v>216</v>
      </c>
      <c r="AR632" s="165" t="s">
        <v>216</v>
      </c>
      <c r="AS632" s="165" t="s">
        <v>216</v>
      </c>
      <c r="AT632" s="165" t="s">
        <v>216</v>
      </c>
      <c r="AU632" s="165" t="s">
        <v>216</v>
      </c>
      <c r="AV632" s="165">
        <v>0.16500000000000001</v>
      </c>
      <c r="AW632" s="165" t="s">
        <v>216</v>
      </c>
      <c r="AX632" s="165">
        <v>0.154</v>
      </c>
      <c r="AY632" s="165" t="s">
        <v>216</v>
      </c>
      <c r="AZ632" s="165" t="s">
        <v>216</v>
      </c>
      <c r="BA632" s="165" t="s">
        <v>216</v>
      </c>
      <c r="BB632" s="165" t="s">
        <v>216</v>
      </c>
      <c r="BC632" s="165" t="s">
        <v>216</v>
      </c>
      <c r="BD632" s="165" t="s">
        <v>216</v>
      </c>
      <c r="BE632" s="165" t="s">
        <v>216</v>
      </c>
      <c r="BF632" s="165" t="s">
        <v>216</v>
      </c>
      <c r="BG632" s="165" t="s">
        <v>216</v>
      </c>
      <c r="BH632" s="165" t="s">
        <v>216</v>
      </c>
      <c r="BI632" s="165" t="s">
        <v>216</v>
      </c>
      <c r="BJ632" s="165" t="s">
        <v>216</v>
      </c>
      <c r="BK632" s="165" t="s">
        <v>216</v>
      </c>
      <c r="BL632" s="165" t="s">
        <v>216</v>
      </c>
      <c r="BM632" s="165" t="s">
        <v>216</v>
      </c>
      <c r="BN632" s="165" t="s">
        <v>216</v>
      </c>
      <c r="BO632" s="165" t="s">
        <v>216</v>
      </c>
      <c r="BP632" s="165" t="s">
        <v>216</v>
      </c>
      <c r="BQ632" s="165" t="s">
        <v>216</v>
      </c>
      <c r="BR632" s="165" t="s">
        <v>216</v>
      </c>
      <c r="BS632" s="165" t="s">
        <v>216</v>
      </c>
      <c r="BT632" s="165" t="s">
        <v>216</v>
      </c>
    </row>
    <row r="633" spans="1:72" hidden="1">
      <c r="A633" s="99" t="s">
        <v>813</v>
      </c>
      <c r="B633" s="99" t="s">
        <v>992</v>
      </c>
      <c r="C633" s="98" t="s">
        <v>1099</v>
      </c>
      <c r="D633" s="100" t="s">
        <v>1100</v>
      </c>
      <c r="E633" s="98" t="s">
        <v>1002</v>
      </c>
      <c r="F633" s="98" t="s">
        <v>1003</v>
      </c>
      <c r="G633" s="165" t="s">
        <v>216</v>
      </c>
      <c r="H633" s="165">
        <v>0.12</v>
      </c>
      <c r="I633" s="165" t="s">
        <v>216</v>
      </c>
      <c r="J633" s="165">
        <v>0.14399999999999999</v>
      </c>
      <c r="K633" s="165" t="s">
        <v>216</v>
      </c>
      <c r="L633" s="165" t="s">
        <v>216</v>
      </c>
      <c r="M633" s="165" t="s">
        <v>216</v>
      </c>
      <c r="N633" s="165" t="s">
        <v>216</v>
      </c>
      <c r="O633" s="165" t="s">
        <v>216</v>
      </c>
      <c r="P633" s="165" t="s">
        <v>216</v>
      </c>
      <c r="Q633" s="165" t="s">
        <v>216</v>
      </c>
      <c r="R633" s="165" t="s">
        <v>216</v>
      </c>
      <c r="S633" s="165" t="s">
        <v>216</v>
      </c>
      <c r="T633" s="165" t="s">
        <v>216</v>
      </c>
      <c r="U633" s="165" t="s">
        <v>216</v>
      </c>
      <c r="V633" s="165" t="s">
        <v>216</v>
      </c>
      <c r="W633" s="165" t="s">
        <v>216</v>
      </c>
      <c r="X633" s="165" t="s">
        <v>216</v>
      </c>
      <c r="Y633" s="165" t="s">
        <v>216</v>
      </c>
      <c r="Z633" s="165" t="s">
        <v>216</v>
      </c>
      <c r="AA633" s="165" t="s">
        <v>216</v>
      </c>
      <c r="AB633" s="165" t="s">
        <v>216</v>
      </c>
      <c r="AC633" s="165" t="s">
        <v>216</v>
      </c>
      <c r="AD633" s="165" t="s">
        <v>216</v>
      </c>
      <c r="AE633" s="165" t="s">
        <v>216</v>
      </c>
      <c r="AF633" s="165" t="s">
        <v>216</v>
      </c>
      <c r="AG633" s="165" t="s">
        <v>216</v>
      </c>
      <c r="AH633" s="165" t="s">
        <v>216</v>
      </c>
      <c r="AI633" s="165" t="s">
        <v>216</v>
      </c>
      <c r="AJ633" s="165" t="s">
        <v>216</v>
      </c>
      <c r="AK633" s="165" t="s">
        <v>216</v>
      </c>
      <c r="AL633" s="165" t="s">
        <v>216</v>
      </c>
      <c r="AM633" s="165" t="s">
        <v>216</v>
      </c>
      <c r="AN633" s="165" t="s">
        <v>216</v>
      </c>
      <c r="AO633" s="165" t="s">
        <v>216</v>
      </c>
      <c r="AP633" s="165" t="s">
        <v>216</v>
      </c>
      <c r="AQ633" s="165" t="s">
        <v>216</v>
      </c>
      <c r="AR633" s="165" t="s">
        <v>216</v>
      </c>
      <c r="AS633" s="165">
        <v>0.248</v>
      </c>
      <c r="AT633" s="165" t="s">
        <v>216</v>
      </c>
      <c r="AU633" s="165" t="s">
        <v>216</v>
      </c>
      <c r="AV633" s="165" t="s">
        <v>216</v>
      </c>
      <c r="AW633" s="165" t="s">
        <v>216</v>
      </c>
      <c r="AX633" s="165" t="s">
        <v>216</v>
      </c>
      <c r="AY633" s="165" t="s">
        <v>216</v>
      </c>
      <c r="AZ633" s="165" t="s">
        <v>216</v>
      </c>
      <c r="BA633" s="165" t="s">
        <v>216</v>
      </c>
      <c r="BB633" s="165" t="s">
        <v>216</v>
      </c>
      <c r="BC633" s="165" t="s">
        <v>216</v>
      </c>
      <c r="BD633" s="165" t="s">
        <v>216</v>
      </c>
      <c r="BE633" s="165" t="s">
        <v>216</v>
      </c>
      <c r="BF633" s="165">
        <v>0.14000000000000001</v>
      </c>
      <c r="BG633" s="165" t="s">
        <v>216</v>
      </c>
      <c r="BH633" s="165" t="s">
        <v>216</v>
      </c>
      <c r="BI633" s="165">
        <v>0.14799999999999999</v>
      </c>
      <c r="BJ633" s="165" t="s">
        <v>216</v>
      </c>
      <c r="BK633" s="165" t="s">
        <v>216</v>
      </c>
      <c r="BL633" s="165" t="s">
        <v>216</v>
      </c>
      <c r="BM633" s="165" t="s">
        <v>216</v>
      </c>
      <c r="BN633" s="165" t="s">
        <v>216</v>
      </c>
      <c r="BO633" s="165" t="s">
        <v>216</v>
      </c>
      <c r="BP633" s="165" t="s">
        <v>216</v>
      </c>
      <c r="BQ633" s="165" t="s">
        <v>216</v>
      </c>
      <c r="BR633" s="165" t="s">
        <v>216</v>
      </c>
      <c r="BS633" s="165" t="s">
        <v>216</v>
      </c>
      <c r="BT633" s="165" t="s">
        <v>216</v>
      </c>
    </row>
    <row r="634" spans="1:72" hidden="1">
      <c r="A634" s="99" t="s">
        <v>813</v>
      </c>
      <c r="B634" s="99" t="s">
        <v>992</v>
      </c>
      <c r="C634" s="98" t="s">
        <v>1099</v>
      </c>
      <c r="D634" s="100" t="s">
        <v>1100</v>
      </c>
      <c r="E634" s="98" t="s">
        <v>371</v>
      </c>
      <c r="F634" s="98" t="s">
        <v>1001</v>
      </c>
      <c r="G634" s="165" t="s">
        <v>216</v>
      </c>
      <c r="H634" s="165" t="s">
        <v>216</v>
      </c>
      <c r="I634" s="165" t="s">
        <v>216</v>
      </c>
      <c r="J634" s="165" t="s">
        <v>216</v>
      </c>
      <c r="K634" s="165" t="s">
        <v>216</v>
      </c>
      <c r="L634" s="165" t="s">
        <v>216</v>
      </c>
      <c r="M634" s="165" t="s">
        <v>216</v>
      </c>
      <c r="N634" s="165" t="s">
        <v>216</v>
      </c>
      <c r="O634" s="165" t="s">
        <v>216</v>
      </c>
      <c r="P634" s="165" t="s">
        <v>216</v>
      </c>
      <c r="Q634" s="165" t="s">
        <v>216</v>
      </c>
      <c r="R634" s="165" t="s">
        <v>216</v>
      </c>
      <c r="S634" s="165" t="s">
        <v>216</v>
      </c>
      <c r="T634" s="165" t="s">
        <v>216</v>
      </c>
      <c r="U634" s="165" t="s">
        <v>216</v>
      </c>
      <c r="V634" s="165" t="s">
        <v>216</v>
      </c>
      <c r="W634" s="165">
        <v>0.122</v>
      </c>
      <c r="X634" s="165" t="s">
        <v>216</v>
      </c>
      <c r="Y634" s="165" t="s">
        <v>216</v>
      </c>
      <c r="Z634" s="165" t="s">
        <v>216</v>
      </c>
      <c r="AA634" s="165" t="s">
        <v>216</v>
      </c>
      <c r="AB634" s="165" t="s">
        <v>216</v>
      </c>
      <c r="AC634" s="165" t="s">
        <v>216</v>
      </c>
      <c r="AD634" s="165" t="s">
        <v>216</v>
      </c>
      <c r="AE634" s="165" t="s">
        <v>216</v>
      </c>
      <c r="AF634" s="165" t="s">
        <v>216</v>
      </c>
      <c r="AG634" s="165" t="s">
        <v>216</v>
      </c>
      <c r="AH634" s="165" t="s">
        <v>216</v>
      </c>
      <c r="AI634" s="165" t="s">
        <v>216</v>
      </c>
      <c r="AJ634" s="165" t="s">
        <v>216</v>
      </c>
      <c r="AK634" s="165" t="s">
        <v>216</v>
      </c>
      <c r="AL634" s="165" t="s">
        <v>216</v>
      </c>
      <c r="AM634" s="165" t="s">
        <v>216</v>
      </c>
      <c r="AN634" s="165" t="s">
        <v>216</v>
      </c>
      <c r="AO634" s="165">
        <v>0.17199999999999999</v>
      </c>
      <c r="AP634" s="165" t="s">
        <v>216</v>
      </c>
      <c r="AQ634" s="165" t="s">
        <v>216</v>
      </c>
      <c r="AR634" s="165" t="s">
        <v>216</v>
      </c>
      <c r="AS634" s="165" t="s">
        <v>216</v>
      </c>
      <c r="AT634" s="165" t="s">
        <v>216</v>
      </c>
      <c r="AU634" s="165" t="s">
        <v>216</v>
      </c>
      <c r="AV634" s="165" t="s">
        <v>216</v>
      </c>
      <c r="AW634" s="165" t="s">
        <v>216</v>
      </c>
      <c r="AX634" s="165" t="s">
        <v>216</v>
      </c>
      <c r="AY634" s="165" t="s">
        <v>216</v>
      </c>
      <c r="AZ634" s="165" t="s">
        <v>216</v>
      </c>
      <c r="BA634" s="165" t="s">
        <v>216</v>
      </c>
      <c r="BB634" s="165" t="s">
        <v>216</v>
      </c>
      <c r="BC634" s="165" t="s">
        <v>216</v>
      </c>
      <c r="BD634" s="165" t="s">
        <v>216</v>
      </c>
      <c r="BE634" s="165" t="s">
        <v>216</v>
      </c>
      <c r="BF634" s="165" t="s">
        <v>216</v>
      </c>
      <c r="BG634" s="165" t="s">
        <v>216</v>
      </c>
      <c r="BH634" s="165">
        <v>0.123</v>
      </c>
      <c r="BI634" s="165" t="s">
        <v>216</v>
      </c>
      <c r="BJ634" s="165" t="s">
        <v>216</v>
      </c>
      <c r="BK634" s="165" t="s">
        <v>216</v>
      </c>
      <c r="BL634" s="165" t="s">
        <v>216</v>
      </c>
      <c r="BM634" s="165" t="s">
        <v>216</v>
      </c>
      <c r="BN634" s="165" t="s">
        <v>216</v>
      </c>
      <c r="BO634" s="165" t="s">
        <v>216</v>
      </c>
      <c r="BP634" s="165" t="s">
        <v>216</v>
      </c>
      <c r="BQ634" s="165" t="s">
        <v>216</v>
      </c>
      <c r="BR634" s="165" t="s">
        <v>216</v>
      </c>
      <c r="BS634" s="165" t="s">
        <v>216</v>
      </c>
      <c r="BT634" s="165" t="s">
        <v>216</v>
      </c>
    </row>
    <row r="635" spans="1:72" hidden="1">
      <c r="A635" s="99" t="s">
        <v>813</v>
      </c>
      <c r="B635" s="99" t="s">
        <v>992</v>
      </c>
      <c r="C635" s="98" t="s">
        <v>1099</v>
      </c>
      <c r="D635" s="100" t="s">
        <v>1100</v>
      </c>
      <c r="E635" s="98" t="s">
        <v>999</v>
      </c>
      <c r="F635" s="98" t="s">
        <v>1000</v>
      </c>
      <c r="G635" s="165" t="s">
        <v>216</v>
      </c>
      <c r="H635" s="165" t="s">
        <v>216</v>
      </c>
      <c r="I635" s="165" t="s">
        <v>216</v>
      </c>
      <c r="J635" s="165" t="s">
        <v>216</v>
      </c>
      <c r="K635" s="165">
        <v>0.113</v>
      </c>
      <c r="L635" s="165" t="s">
        <v>216</v>
      </c>
      <c r="M635" s="165" t="s">
        <v>216</v>
      </c>
      <c r="N635" s="165">
        <v>0.20699999999999999</v>
      </c>
      <c r="O635" s="165" t="s">
        <v>216</v>
      </c>
      <c r="P635" s="165" t="s">
        <v>216</v>
      </c>
      <c r="Q635" s="165">
        <v>0.17599999999999999</v>
      </c>
      <c r="R635" s="165" t="s">
        <v>216</v>
      </c>
      <c r="S635" s="165" t="s">
        <v>216</v>
      </c>
      <c r="T635" s="165" t="s">
        <v>216</v>
      </c>
      <c r="U635" s="165">
        <v>0.12</v>
      </c>
      <c r="V635" s="165" t="s">
        <v>216</v>
      </c>
      <c r="W635" s="165" t="s">
        <v>216</v>
      </c>
      <c r="X635" s="165" t="s">
        <v>216</v>
      </c>
      <c r="Y635" s="165" t="s">
        <v>216</v>
      </c>
      <c r="Z635" s="165" t="s">
        <v>216</v>
      </c>
      <c r="AA635" s="165" t="s">
        <v>216</v>
      </c>
      <c r="AB635" s="165" t="s">
        <v>216</v>
      </c>
      <c r="AC635" s="165" t="s">
        <v>216</v>
      </c>
      <c r="AD635" s="165" t="s">
        <v>216</v>
      </c>
      <c r="AE635" s="165" t="s">
        <v>216</v>
      </c>
      <c r="AF635" s="165" t="s">
        <v>216</v>
      </c>
      <c r="AG635" s="165" t="s">
        <v>216</v>
      </c>
      <c r="AH635" s="165" t="s">
        <v>216</v>
      </c>
      <c r="AI635" s="165" t="s">
        <v>216</v>
      </c>
      <c r="AJ635" s="165" t="s">
        <v>216</v>
      </c>
      <c r="AK635" s="165" t="s">
        <v>216</v>
      </c>
      <c r="AL635" s="165">
        <v>0.13100000000000001</v>
      </c>
      <c r="AM635" s="165">
        <v>0.151</v>
      </c>
      <c r="AN635" s="165" t="s">
        <v>216</v>
      </c>
      <c r="AO635" s="165" t="s">
        <v>216</v>
      </c>
      <c r="AP635" s="165" t="s">
        <v>216</v>
      </c>
      <c r="AQ635" s="165" t="s">
        <v>216</v>
      </c>
      <c r="AR635" s="165" t="s">
        <v>216</v>
      </c>
      <c r="AS635" s="165" t="s">
        <v>216</v>
      </c>
      <c r="AT635" s="165" t="s">
        <v>216</v>
      </c>
      <c r="AU635" s="165" t="s">
        <v>216</v>
      </c>
      <c r="AV635" s="165" t="s">
        <v>216</v>
      </c>
      <c r="AW635" s="165" t="s">
        <v>216</v>
      </c>
      <c r="AX635" s="165" t="s">
        <v>216</v>
      </c>
      <c r="AY635" s="165" t="s">
        <v>216</v>
      </c>
      <c r="AZ635" s="165" t="s">
        <v>216</v>
      </c>
      <c r="BA635" s="165" t="s">
        <v>216</v>
      </c>
      <c r="BB635" s="165" t="s">
        <v>216</v>
      </c>
      <c r="BC635" s="165" t="s">
        <v>216</v>
      </c>
      <c r="BD635" s="165" t="s">
        <v>216</v>
      </c>
      <c r="BE635" s="165" t="s">
        <v>216</v>
      </c>
      <c r="BF635" s="165" t="s">
        <v>216</v>
      </c>
      <c r="BG635" s="165" t="s">
        <v>216</v>
      </c>
      <c r="BH635" s="165" t="s">
        <v>216</v>
      </c>
      <c r="BI635" s="165" t="s">
        <v>216</v>
      </c>
      <c r="BJ635" s="165">
        <v>0.182</v>
      </c>
      <c r="BK635" s="165" t="s">
        <v>216</v>
      </c>
      <c r="BL635" s="165">
        <v>0.157</v>
      </c>
      <c r="BM635" s="165" t="s">
        <v>216</v>
      </c>
      <c r="BN635" s="165" t="s">
        <v>216</v>
      </c>
      <c r="BO635" s="165" t="s">
        <v>216</v>
      </c>
      <c r="BP635" s="165" t="s">
        <v>216</v>
      </c>
      <c r="BQ635" s="165" t="s">
        <v>216</v>
      </c>
      <c r="BR635" s="165" t="s">
        <v>216</v>
      </c>
      <c r="BS635" s="165">
        <v>0.13900000000000001</v>
      </c>
      <c r="BT635" s="165" t="s">
        <v>216</v>
      </c>
    </row>
    <row r="636" spans="1:72" hidden="1">
      <c r="A636" s="99" t="s">
        <v>813</v>
      </c>
      <c r="B636" s="99" t="s">
        <v>992</v>
      </c>
      <c r="C636" s="98" t="s">
        <v>1099</v>
      </c>
      <c r="D636" s="100" t="s">
        <v>1100</v>
      </c>
      <c r="E636" s="98" t="s">
        <v>1103</v>
      </c>
      <c r="F636" s="98" t="s">
        <v>1104</v>
      </c>
      <c r="G636" s="165" t="s">
        <v>216</v>
      </c>
      <c r="H636" s="165" t="s">
        <v>216</v>
      </c>
      <c r="I636" s="165" t="s">
        <v>216</v>
      </c>
      <c r="J636" s="165" t="s">
        <v>216</v>
      </c>
      <c r="K636" s="165" t="s">
        <v>216</v>
      </c>
      <c r="L636" s="165" t="s">
        <v>216</v>
      </c>
      <c r="M636" s="165" t="s">
        <v>216</v>
      </c>
      <c r="N636" s="165" t="s">
        <v>216</v>
      </c>
      <c r="O636" s="165" t="s">
        <v>216</v>
      </c>
      <c r="P636" s="165" t="s">
        <v>216</v>
      </c>
      <c r="Q636" s="165" t="s">
        <v>216</v>
      </c>
      <c r="R636" s="165" t="s">
        <v>216</v>
      </c>
      <c r="S636" s="165" t="s">
        <v>216</v>
      </c>
      <c r="T636" s="165" t="s">
        <v>216</v>
      </c>
      <c r="U636" s="165" t="s">
        <v>216</v>
      </c>
      <c r="V636" s="165" t="s">
        <v>216</v>
      </c>
      <c r="W636" s="165" t="s">
        <v>216</v>
      </c>
      <c r="X636" s="165" t="s">
        <v>216</v>
      </c>
      <c r="Y636" s="165" t="s">
        <v>216</v>
      </c>
      <c r="Z636" s="165" t="s">
        <v>216</v>
      </c>
      <c r="AA636" s="165" t="s">
        <v>216</v>
      </c>
      <c r="AB636" s="165" t="s">
        <v>216</v>
      </c>
      <c r="AC636" s="165" t="s">
        <v>216</v>
      </c>
      <c r="AD636" s="165" t="s">
        <v>216</v>
      </c>
      <c r="AE636" s="165" t="s">
        <v>216</v>
      </c>
      <c r="AF636" s="165" t="s">
        <v>216</v>
      </c>
      <c r="AG636" s="165">
        <v>0.16700000000000001</v>
      </c>
      <c r="AH636" s="165" t="s">
        <v>216</v>
      </c>
      <c r="AI636" s="165" t="s">
        <v>216</v>
      </c>
      <c r="AJ636" s="165" t="s">
        <v>216</v>
      </c>
      <c r="AK636" s="165" t="s">
        <v>216</v>
      </c>
      <c r="AL636" s="165" t="s">
        <v>216</v>
      </c>
      <c r="AM636" s="165" t="s">
        <v>216</v>
      </c>
      <c r="AN636" s="165" t="s">
        <v>216</v>
      </c>
      <c r="AO636" s="165" t="s">
        <v>216</v>
      </c>
      <c r="AP636" s="165" t="s">
        <v>216</v>
      </c>
      <c r="AQ636" s="165" t="s">
        <v>216</v>
      </c>
      <c r="AR636" s="165" t="s">
        <v>216</v>
      </c>
      <c r="AS636" s="165" t="s">
        <v>216</v>
      </c>
      <c r="AT636" s="165" t="s">
        <v>216</v>
      </c>
      <c r="AU636" s="165" t="s">
        <v>216</v>
      </c>
      <c r="AV636" s="165" t="s">
        <v>216</v>
      </c>
      <c r="AW636" s="165" t="s">
        <v>216</v>
      </c>
      <c r="AX636" s="165" t="s">
        <v>216</v>
      </c>
      <c r="AY636" s="165" t="s">
        <v>216</v>
      </c>
      <c r="AZ636" s="165" t="s">
        <v>216</v>
      </c>
      <c r="BA636" s="165" t="s">
        <v>216</v>
      </c>
      <c r="BB636" s="165" t="s">
        <v>216</v>
      </c>
      <c r="BC636" s="165" t="s">
        <v>216</v>
      </c>
      <c r="BD636" s="165" t="s">
        <v>216</v>
      </c>
      <c r="BE636" s="165" t="s">
        <v>216</v>
      </c>
      <c r="BF636" s="165" t="s">
        <v>216</v>
      </c>
      <c r="BG636" s="165" t="s">
        <v>216</v>
      </c>
      <c r="BH636" s="165" t="s">
        <v>216</v>
      </c>
      <c r="BI636" s="165" t="s">
        <v>216</v>
      </c>
      <c r="BJ636" s="165" t="s">
        <v>216</v>
      </c>
      <c r="BK636" s="165" t="s">
        <v>216</v>
      </c>
      <c r="BL636" s="165" t="s">
        <v>216</v>
      </c>
      <c r="BM636" s="165" t="s">
        <v>216</v>
      </c>
      <c r="BN636" s="165" t="s">
        <v>216</v>
      </c>
      <c r="BO636" s="165" t="s">
        <v>216</v>
      </c>
      <c r="BP636" s="165" t="s">
        <v>216</v>
      </c>
      <c r="BQ636" s="165" t="s">
        <v>216</v>
      </c>
      <c r="BR636" s="165" t="s">
        <v>216</v>
      </c>
      <c r="BS636" s="165" t="s">
        <v>216</v>
      </c>
      <c r="BT636" s="165" t="s">
        <v>216</v>
      </c>
    </row>
    <row r="637" spans="1:72" hidden="1">
      <c r="A637" s="99" t="s">
        <v>813</v>
      </c>
      <c r="B637" s="99" t="s">
        <v>992</v>
      </c>
      <c r="C637" s="98" t="s">
        <v>1099</v>
      </c>
      <c r="D637" s="100" t="s">
        <v>1100</v>
      </c>
      <c r="E637" s="98" t="s">
        <v>225</v>
      </c>
      <c r="F637" s="98" t="s">
        <v>688</v>
      </c>
      <c r="G637" s="165">
        <v>0.14899999999999999</v>
      </c>
      <c r="H637" s="165" t="s">
        <v>216</v>
      </c>
      <c r="I637" s="165">
        <v>0.13400000000000001</v>
      </c>
      <c r="J637" s="165" t="s">
        <v>216</v>
      </c>
      <c r="K637" s="165" t="s">
        <v>216</v>
      </c>
      <c r="L637" s="165" t="s">
        <v>216</v>
      </c>
      <c r="M637" s="165" t="s">
        <v>216</v>
      </c>
      <c r="N637" s="165" t="s">
        <v>216</v>
      </c>
      <c r="O637" s="165" t="s">
        <v>216</v>
      </c>
      <c r="P637" s="165" t="s">
        <v>216</v>
      </c>
      <c r="Q637" s="165" t="s">
        <v>216</v>
      </c>
      <c r="R637" s="165" t="s">
        <v>216</v>
      </c>
      <c r="S637" s="165">
        <v>0.17</v>
      </c>
      <c r="T637" s="165" t="s">
        <v>216</v>
      </c>
      <c r="U637" s="165" t="s">
        <v>216</v>
      </c>
      <c r="V637" s="165" t="s">
        <v>216</v>
      </c>
      <c r="W637" s="165" t="s">
        <v>216</v>
      </c>
      <c r="X637" s="165">
        <v>0.159</v>
      </c>
      <c r="Y637" s="165" t="s">
        <v>216</v>
      </c>
      <c r="Z637" s="165">
        <v>0.14199999999999999</v>
      </c>
      <c r="AA637" s="165">
        <v>0.19900000000000001</v>
      </c>
      <c r="AB637" s="165" t="s">
        <v>216</v>
      </c>
      <c r="AC637" s="165" t="s">
        <v>216</v>
      </c>
      <c r="AD637" s="165">
        <v>0.158</v>
      </c>
      <c r="AE637" s="165">
        <v>0.161</v>
      </c>
      <c r="AF637" s="165" t="s">
        <v>216</v>
      </c>
      <c r="AG637" s="165" t="s">
        <v>216</v>
      </c>
      <c r="AH637" s="165" t="s">
        <v>216</v>
      </c>
      <c r="AI637" s="165" t="s">
        <v>216</v>
      </c>
      <c r="AJ637" s="165" t="s">
        <v>216</v>
      </c>
      <c r="AK637" s="165" t="s">
        <v>216</v>
      </c>
      <c r="AL637" s="165" t="s">
        <v>216</v>
      </c>
      <c r="AM637" s="165" t="s">
        <v>216</v>
      </c>
      <c r="AN637" s="165">
        <v>0.18099999999999999</v>
      </c>
      <c r="AO637" s="165" t="s">
        <v>216</v>
      </c>
      <c r="AP637" s="165" t="s">
        <v>216</v>
      </c>
      <c r="AQ637" s="165" t="s">
        <v>216</v>
      </c>
      <c r="AR637" s="165" t="s">
        <v>216</v>
      </c>
      <c r="AS637" s="165" t="s">
        <v>216</v>
      </c>
      <c r="AT637" s="165" t="s">
        <v>216</v>
      </c>
      <c r="AU637" s="165" t="s">
        <v>216</v>
      </c>
      <c r="AV637" s="165" t="s">
        <v>216</v>
      </c>
      <c r="AW637" s="165" t="s">
        <v>216</v>
      </c>
      <c r="AX637" s="165" t="s">
        <v>216</v>
      </c>
      <c r="AY637" s="165">
        <v>0.126</v>
      </c>
      <c r="AZ637" s="165" t="s">
        <v>216</v>
      </c>
      <c r="BA637" s="165" t="s">
        <v>216</v>
      </c>
      <c r="BB637" s="165">
        <v>0.16400000000000001</v>
      </c>
      <c r="BC637" s="165" t="s">
        <v>216</v>
      </c>
      <c r="BD637" s="165" t="s">
        <v>216</v>
      </c>
      <c r="BE637" s="165" t="s">
        <v>216</v>
      </c>
      <c r="BF637" s="165" t="s">
        <v>216</v>
      </c>
      <c r="BG637" s="165" t="s">
        <v>216</v>
      </c>
      <c r="BH637" s="165" t="s">
        <v>216</v>
      </c>
      <c r="BI637" s="165" t="s">
        <v>216</v>
      </c>
      <c r="BJ637" s="165" t="s">
        <v>216</v>
      </c>
      <c r="BK637" s="165">
        <v>0.16400000000000001</v>
      </c>
      <c r="BL637" s="165" t="s">
        <v>216</v>
      </c>
      <c r="BM637" s="165">
        <v>0.108</v>
      </c>
      <c r="BN637" s="165">
        <v>0.17599999999999999</v>
      </c>
      <c r="BO637" s="165" t="s">
        <v>216</v>
      </c>
      <c r="BP637" s="165">
        <v>0.16700000000000001</v>
      </c>
      <c r="BQ637" s="165" t="s">
        <v>216</v>
      </c>
      <c r="BR637" s="165">
        <v>0.185</v>
      </c>
      <c r="BS637" s="165" t="s">
        <v>216</v>
      </c>
      <c r="BT637" s="165" t="s">
        <v>216</v>
      </c>
    </row>
    <row r="638" spans="1:72" hidden="1">
      <c r="A638" s="99" t="s">
        <v>813</v>
      </c>
      <c r="B638" s="99" t="s">
        <v>992</v>
      </c>
      <c r="C638" s="98" t="s">
        <v>1099</v>
      </c>
      <c r="D638" s="100" t="s">
        <v>1100</v>
      </c>
      <c r="E638" s="98" t="s">
        <v>995</v>
      </c>
      <c r="F638" s="98" t="s">
        <v>996</v>
      </c>
      <c r="G638" s="165" t="s">
        <v>216</v>
      </c>
      <c r="H638" s="165" t="s">
        <v>216</v>
      </c>
      <c r="I638" s="165" t="s">
        <v>216</v>
      </c>
      <c r="J638" s="165" t="s">
        <v>216</v>
      </c>
      <c r="K638" s="165" t="s">
        <v>216</v>
      </c>
      <c r="L638" s="165">
        <v>0.152</v>
      </c>
      <c r="M638" s="165" t="s">
        <v>216</v>
      </c>
      <c r="N638" s="165" t="s">
        <v>216</v>
      </c>
      <c r="O638" s="165" t="s">
        <v>216</v>
      </c>
      <c r="P638" s="165" t="s">
        <v>216</v>
      </c>
      <c r="Q638" s="165" t="s">
        <v>216</v>
      </c>
      <c r="R638" s="165">
        <v>0.18</v>
      </c>
      <c r="S638" s="165" t="s">
        <v>216</v>
      </c>
      <c r="T638" s="165">
        <v>0.186</v>
      </c>
      <c r="U638" s="165" t="s">
        <v>216</v>
      </c>
      <c r="V638" s="165">
        <v>0.192</v>
      </c>
      <c r="W638" s="165" t="s">
        <v>216</v>
      </c>
      <c r="X638" s="165" t="s">
        <v>216</v>
      </c>
      <c r="Y638" s="165" t="s">
        <v>216</v>
      </c>
      <c r="Z638" s="165" t="s">
        <v>216</v>
      </c>
      <c r="AA638" s="165" t="s">
        <v>216</v>
      </c>
      <c r="AB638" s="165">
        <v>0.17</v>
      </c>
      <c r="AC638" s="165">
        <v>0.17699999999999999</v>
      </c>
      <c r="AD638" s="165" t="s">
        <v>216</v>
      </c>
      <c r="AE638" s="165" t="s">
        <v>216</v>
      </c>
      <c r="AF638" s="165" t="s">
        <v>216</v>
      </c>
      <c r="AG638" s="165" t="s">
        <v>216</v>
      </c>
      <c r="AH638" s="165" t="s">
        <v>216</v>
      </c>
      <c r="AI638" s="165" t="s">
        <v>216</v>
      </c>
      <c r="AJ638" s="165" t="s">
        <v>216</v>
      </c>
      <c r="AK638" s="165">
        <v>0.192</v>
      </c>
      <c r="AL638" s="165" t="s">
        <v>216</v>
      </c>
      <c r="AM638" s="165" t="s">
        <v>216</v>
      </c>
      <c r="AN638" s="165" t="s">
        <v>216</v>
      </c>
      <c r="AO638" s="165" t="s">
        <v>216</v>
      </c>
      <c r="AP638" s="165" t="s">
        <v>216</v>
      </c>
      <c r="AQ638" s="165">
        <v>0.154</v>
      </c>
      <c r="AR638" s="165" t="s">
        <v>216</v>
      </c>
      <c r="AS638" s="165" t="s">
        <v>216</v>
      </c>
      <c r="AT638" s="165" t="s">
        <v>216</v>
      </c>
      <c r="AU638" s="165" t="s">
        <v>216</v>
      </c>
      <c r="AV638" s="165" t="s">
        <v>216</v>
      </c>
      <c r="AW638" s="165" t="s">
        <v>216</v>
      </c>
      <c r="AX638" s="165" t="s">
        <v>216</v>
      </c>
      <c r="AY638" s="165" t="s">
        <v>216</v>
      </c>
      <c r="AZ638" s="165" t="s">
        <v>216</v>
      </c>
      <c r="BA638" s="165" t="s">
        <v>216</v>
      </c>
      <c r="BB638" s="165" t="s">
        <v>216</v>
      </c>
      <c r="BC638" s="165" t="s">
        <v>216</v>
      </c>
      <c r="BD638" s="165" t="s">
        <v>216</v>
      </c>
      <c r="BE638" s="165" t="s">
        <v>216</v>
      </c>
      <c r="BF638" s="165" t="s">
        <v>216</v>
      </c>
      <c r="BG638" s="165" t="s">
        <v>216</v>
      </c>
      <c r="BH638" s="165" t="s">
        <v>216</v>
      </c>
      <c r="BI638" s="165" t="s">
        <v>216</v>
      </c>
      <c r="BJ638" s="165" t="s">
        <v>216</v>
      </c>
      <c r="BK638" s="165" t="s">
        <v>216</v>
      </c>
      <c r="BL638" s="165" t="s">
        <v>216</v>
      </c>
      <c r="BM638" s="165" t="s">
        <v>216</v>
      </c>
      <c r="BN638" s="165" t="s">
        <v>216</v>
      </c>
      <c r="BO638" s="165">
        <v>0.21299999999999999</v>
      </c>
      <c r="BP638" s="165" t="s">
        <v>216</v>
      </c>
      <c r="BQ638" s="165">
        <v>0.192</v>
      </c>
      <c r="BR638" s="165" t="s">
        <v>216</v>
      </c>
      <c r="BS638" s="165" t="s">
        <v>216</v>
      </c>
      <c r="BT638" s="165">
        <v>0.191</v>
      </c>
    </row>
    <row r="639" spans="1:72" hidden="1">
      <c r="A639" s="99" t="s">
        <v>813</v>
      </c>
      <c r="B639" s="99" t="s">
        <v>992</v>
      </c>
      <c r="C639" s="98" t="s">
        <v>1099</v>
      </c>
      <c r="D639" s="100" t="s">
        <v>1100</v>
      </c>
      <c r="E639" s="98" t="s">
        <v>1105</v>
      </c>
      <c r="F639" s="98" t="s">
        <v>1106</v>
      </c>
      <c r="G639" s="165" t="s">
        <v>216</v>
      </c>
      <c r="H639" s="165" t="s">
        <v>216</v>
      </c>
      <c r="I639" s="165" t="s">
        <v>216</v>
      </c>
      <c r="J639" s="165" t="s">
        <v>216</v>
      </c>
      <c r="K639" s="165" t="s">
        <v>216</v>
      </c>
      <c r="L639" s="165" t="s">
        <v>216</v>
      </c>
      <c r="M639" s="165" t="s">
        <v>216</v>
      </c>
      <c r="N639" s="165" t="s">
        <v>216</v>
      </c>
      <c r="O639" s="165" t="s">
        <v>216</v>
      </c>
      <c r="P639" s="165" t="s">
        <v>216</v>
      </c>
      <c r="Q639" s="165" t="s">
        <v>216</v>
      </c>
      <c r="R639" s="165" t="s">
        <v>216</v>
      </c>
      <c r="S639" s="165" t="s">
        <v>216</v>
      </c>
      <c r="T639" s="165" t="s">
        <v>216</v>
      </c>
      <c r="U639" s="165" t="s">
        <v>216</v>
      </c>
      <c r="V639" s="165" t="s">
        <v>216</v>
      </c>
      <c r="W639" s="165" t="s">
        <v>216</v>
      </c>
      <c r="X639" s="165" t="s">
        <v>216</v>
      </c>
      <c r="Y639" s="165" t="s">
        <v>216</v>
      </c>
      <c r="Z639" s="165" t="s">
        <v>216</v>
      </c>
      <c r="AA639" s="165" t="s">
        <v>216</v>
      </c>
      <c r="AB639" s="165" t="s">
        <v>216</v>
      </c>
      <c r="AC639" s="165" t="s">
        <v>216</v>
      </c>
      <c r="AD639" s="165" t="s">
        <v>216</v>
      </c>
      <c r="AE639" s="165" t="s">
        <v>216</v>
      </c>
      <c r="AF639" s="165" t="s">
        <v>216</v>
      </c>
      <c r="AG639" s="165" t="s">
        <v>216</v>
      </c>
      <c r="AH639" s="165" t="s">
        <v>216</v>
      </c>
      <c r="AI639" s="165" t="s">
        <v>216</v>
      </c>
      <c r="AJ639" s="165" t="s">
        <v>216</v>
      </c>
      <c r="AK639" s="165" t="s">
        <v>216</v>
      </c>
      <c r="AL639" s="165" t="s">
        <v>216</v>
      </c>
      <c r="AM639" s="165" t="s">
        <v>216</v>
      </c>
      <c r="AN639" s="165" t="s">
        <v>216</v>
      </c>
      <c r="AO639" s="165" t="s">
        <v>216</v>
      </c>
      <c r="AP639" s="165" t="s">
        <v>216</v>
      </c>
      <c r="AQ639" s="165" t="s">
        <v>216</v>
      </c>
      <c r="AR639" s="165" t="s">
        <v>216</v>
      </c>
      <c r="AS639" s="165" t="s">
        <v>216</v>
      </c>
      <c r="AT639" s="165" t="s">
        <v>216</v>
      </c>
      <c r="AU639" s="165" t="s">
        <v>216</v>
      </c>
      <c r="AV639" s="165" t="s">
        <v>216</v>
      </c>
      <c r="AW639" s="165" t="s">
        <v>216</v>
      </c>
      <c r="AX639" s="165" t="s">
        <v>216</v>
      </c>
      <c r="AY639" s="165" t="s">
        <v>216</v>
      </c>
      <c r="AZ639" s="165">
        <v>0.17399999999999999</v>
      </c>
      <c r="BA639" s="165" t="s">
        <v>216</v>
      </c>
      <c r="BB639" s="165" t="s">
        <v>216</v>
      </c>
      <c r="BC639" s="165" t="s">
        <v>216</v>
      </c>
      <c r="BD639" s="165" t="s">
        <v>216</v>
      </c>
      <c r="BE639" s="165" t="s">
        <v>216</v>
      </c>
      <c r="BF639" s="165" t="s">
        <v>216</v>
      </c>
      <c r="BG639" s="165" t="s">
        <v>216</v>
      </c>
      <c r="BH639" s="165" t="s">
        <v>216</v>
      </c>
      <c r="BI639" s="165" t="s">
        <v>216</v>
      </c>
      <c r="BJ639" s="165" t="s">
        <v>216</v>
      </c>
      <c r="BK639" s="165" t="s">
        <v>216</v>
      </c>
      <c r="BL639" s="165" t="s">
        <v>216</v>
      </c>
      <c r="BM639" s="165" t="s">
        <v>216</v>
      </c>
      <c r="BN639" s="165" t="s">
        <v>216</v>
      </c>
      <c r="BO639" s="165" t="s">
        <v>216</v>
      </c>
      <c r="BP639" s="165" t="s">
        <v>216</v>
      </c>
      <c r="BQ639" s="165" t="s">
        <v>216</v>
      </c>
      <c r="BR639" s="165" t="s">
        <v>216</v>
      </c>
      <c r="BS639" s="165" t="s">
        <v>216</v>
      </c>
      <c r="BT639" s="165" t="s">
        <v>216</v>
      </c>
    </row>
    <row r="640" spans="1:72" hidden="1">
      <c r="A640" s="99" t="s">
        <v>1004</v>
      </c>
      <c r="B640" s="99" t="s">
        <v>1004</v>
      </c>
      <c r="C640" s="98" t="s">
        <v>1107</v>
      </c>
      <c r="D640" s="100" t="s">
        <v>1108</v>
      </c>
      <c r="E640" s="98" t="s">
        <v>1011</v>
      </c>
      <c r="F640" s="98" t="s">
        <v>1012</v>
      </c>
      <c r="G640" s="165">
        <v>0.192</v>
      </c>
      <c r="H640" s="165" t="s">
        <v>216</v>
      </c>
      <c r="I640" s="165">
        <v>0.247</v>
      </c>
      <c r="J640" s="165" t="s">
        <v>216</v>
      </c>
      <c r="K640" s="165" t="s">
        <v>216</v>
      </c>
      <c r="L640" s="165" t="s">
        <v>216</v>
      </c>
      <c r="M640" s="165" t="s">
        <v>216</v>
      </c>
      <c r="N640" s="165">
        <v>0.16500000000000001</v>
      </c>
      <c r="O640" s="165" t="s">
        <v>216</v>
      </c>
      <c r="P640" s="165">
        <v>0.22</v>
      </c>
      <c r="Q640" s="165">
        <v>0.159</v>
      </c>
      <c r="R640" s="165" t="s">
        <v>216</v>
      </c>
      <c r="S640" s="165" t="s">
        <v>216</v>
      </c>
      <c r="T640" s="165">
        <v>0.222</v>
      </c>
      <c r="U640" s="165">
        <v>0.23</v>
      </c>
      <c r="V640" s="165">
        <v>0.18099999999999999</v>
      </c>
      <c r="W640" s="165" t="s">
        <v>216</v>
      </c>
      <c r="X640" s="165" t="s">
        <v>216</v>
      </c>
      <c r="Y640" s="165" t="s">
        <v>216</v>
      </c>
      <c r="Z640" s="165" t="s">
        <v>216</v>
      </c>
      <c r="AA640" s="165" t="s">
        <v>216</v>
      </c>
      <c r="AB640" s="165" t="s">
        <v>216</v>
      </c>
      <c r="AC640" s="165">
        <v>0.151</v>
      </c>
      <c r="AD640" s="165" t="s">
        <v>216</v>
      </c>
      <c r="AE640" s="165" t="s">
        <v>216</v>
      </c>
      <c r="AF640" s="165" t="s">
        <v>216</v>
      </c>
      <c r="AG640" s="165" t="s">
        <v>216</v>
      </c>
      <c r="AH640" s="165">
        <v>0.18</v>
      </c>
      <c r="AI640" s="165" t="s">
        <v>216</v>
      </c>
      <c r="AJ640" s="165">
        <v>0.154</v>
      </c>
      <c r="AK640" s="165" t="s">
        <v>216</v>
      </c>
      <c r="AL640" s="165">
        <v>0.158</v>
      </c>
      <c r="AM640" s="165">
        <v>0.25800000000000001</v>
      </c>
      <c r="AN640" s="165">
        <v>0.157</v>
      </c>
      <c r="AO640" s="165">
        <v>0.17199999999999999</v>
      </c>
      <c r="AP640" s="165" t="s">
        <v>216</v>
      </c>
      <c r="AQ640" s="165">
        <v>0.19800000000000001</v>
      </c>
      <c r="AR640" s="165" t="s">
        <v>216</v>
      </c>
      <c r="AS640" s="165" t="s">
        <v>216</v>
      </c>
      <c r="AT640" s="165" t="s">
        <v>216</v>
      </c>
      <c r="AU640" s="165" t="s">
        <v>216</v>
      </c>
      <c r="AV640" s="165" t="s">
        <v>216</v>
      </c>
      <c r="AW640" s="165" t="s">
        <v>216</v>
      </c>
      <c r="AX640" s="165" t="s">
        <v>216</v>
      </c>
      <c r="AY640" s="165" t="s">
        <v>216</v>
      </c>
      <c r="AZ640" s="165" t="s">
        <v>216</v>
      </c>
      <c r="BA640" s="165">
        <v>0.182</v>
      </c>
      <c r="BB640" s="165">
        <v>0.23300000000000001</v>
      </c>
      <c r="BC640" s="165" t="s">
        <v>216</v>
      </c>
      <c r="BD640" s="165" t="s">
        <v>216</v>
      </c>
      <c r="BE640" s="165">
        <v>0.219</v>
      </c>
      <c r="BF640" s="165" t="s">
        <v>216</v>
      </c>
      <c r="BG640" s="165">
        <v>0.19400000000000001</v>
      </c>
      <c r="BH640" s="165">
        <v>0.19</v>
      </c>
      <c r="BI640" s="165" t="s">
        <v>216</v>
      </c>
      <c r="BJ640" s="165">
        <v>0.23599999999999999</v>
      </c>
      <c r="BK640" s="165" t="s">
        <v>216</v>
      </c>
      <c r="BL640" s="165">
        <v>0.183</v>
      </c>
      <c r="BM640" s="165" t="s">
        <v>216</v>
      </c>
      <c r="BN640" s="165">
        <v>0.216</v>
      </c>
      <c r="BO640" s="165" t="s">
        <v>216</v>
      </c>
      <c r="BP640" s="165">
        <v>0.16200000000000001</v>
      </c>
      <c r="BQ640" s="165">
        <v>0.25600000000000001</v>
      </c>
      <c r="BR640" s="165" t="s">
        <v>216</v>
      </c>
      <c r="BS640" s="165" t="s">
        <v>216</v>
      </c>
      <c r="BT640" s="165">
        <v>0.185</v>
      </c>
    </row>
    <row r="641" spans="1:72" hidden="1">
      <c r="A641" s="99" t="s">
        <v>1004</v>
      </c>
      <c r="B641" s="99" t="s">
        <v>1004</v>
      </c>
      <c r="C641" s="98" t="s">
        <v>1107</v>
      </c>
      <c r="D641" s="100" t="s">
        <v>1108</v>
      </c>
      <c r="E641" s="98" t="s">
        <v>1007</v>
      </c>
      <c r="F641" s="98" t="s">
        <v>1008</v>
      </c>
      <c r="G641" s="165" t="s">
        <v>216</v>
      </c>
      <c r="H641" s="165">
        <v>0.2</v>
      </c>
      <c r="I641" s="165" t="s">
        <v>216</v>
      </c>
      <c r="J641" s="165" t="s">
        <v>216</v>
      </c>
      <c r="K641" s="165" t="s">
        <v>216</v>
      </c>
      <c r="L641" s="165" t="s">
        <v>216</v>
      </c>
      <c r="M641" s="165">
        <v>0.17299999999999999</v>
      </c>
      <c r="N641" s="165" t="s">
        <v>216</v>
      </c>
      <c r="O641" s="165" t="s">
        <v>216</v>
      </c>
      <c r="P641" s="165" t="s">
        <v>216</v>
      </c>
      <c r="Q641" s="165" t="s">
        <v>216</v>
      </c>
      <c r="R641" s="165" t="s">
        <v>216</v>
      </c>
      <c r="S641" s="165" t="s">
        <v>216</v>
      </c>
      <c r="T641" s="165" t="s">
        <v>216</v>
      </c>
      <c r="U641" s="165" t="s">
        <v>216</v>
      </c>
      <c r="V641" s="165" t="s">
        <v>216</v>
      </c>
      <c r="W641" s="165" t="s">
        <v>216</v>
      </c>
      <c r="X641" s="165">
        <v>0.18</v>
      </c>
      <c r="Y641" s="165" t="s">
        <v>216</v>
      </c>
      <c r="Z641" s="165" t="s">
        <v>216</v>
      </c>
      <c r="AA641" s="165" t="s">
        <v>216</v>
      </c>
      <c r="AB641" s="165" t="s">
        <v>216</v>
      </c>
      <c r="AC641" s="165" t="s">
        <v>216</v>
      </c>
      <c r="AD641" s="165" t="s">
        <v>216</v>
      </c>
      <c r="AE641" s="165" t="s">
        <v>216</v>
      </c>
      <c r="AF641" s="165" t="s">
        <v>216</v>
      </c>
      <c r="AG641" s="165" t="s">
        <v>216</v>
      </c>
      <c r="AH641" s="165" t="s">
        <v>216</v>
      </c>
      <c r="AI641" s="165" t="s">
        <v>216</v>
      </c>
      <c r="AJ641" s="165" t="s">
        <v>216</v>
      </c>
      <c r="AK641" s="165" t="s">
        <v>216</v>
      </c>
      <c r="AL641" s="165" t="s">
        <v>216</v>
      </c>
      <c r="AM641" s="165" t="s">
        <v>216</v>
      </c>
      <c r="AN641" s="165" t="s">
        <v>216</v>
      </c>
      <c r="AO641" s="165" t="s">
        <v>216</v>
      </c>
      <c r="AP641" s="165" t="s">
        <v>216</v>
      </c>
      <c r="AQ641" s="165" t="s">
        <v>216</v>
      </c>
      <c r="AR641" s="165" t="s">
        <v>216</v>
      </c>
      <c r="AS641" s="165" t="s">
        <v>216</v>
      </c>
      <c r="AT641" s="165" t="s">
        <v>216</v>
      </c>
      <c r="AU641" s="165" t="s">
        <v>216</v>
      </c>
      <c r="AV641" s="165" t="s">
        <v>216</v>
      </c>
      <c r="AW641" s="165" t="s">
        <v>216</v>
      </c>
      <c r="AX641" s="165" t="s">
        <v>216</v>
      </c>
      <c r="AY641" s="165" t="s">
        <v>216</v>
      </c>
      <c r="AZ641" s="165" t="s">
        <v>216</v>
      </c>
      <c r="BA641" s="165" t="s">
        <v>216</v>
      </c>
      <c r="BB641" s="165" t="s">
        <v>216</v>
      </c>
      <c r="BC641" s="165">
        <v>0.19400000000000001</v>
      </c>
      <c r="BD641" s="165">
        <v>0.20799999999999999</v>
      </c>
      <c r="BE641" s="165" t="s">
        <v>216</v>
      </c>
      <c r="BF641" s="165" t="s">
        <v>216</v>
      </c>
      <c r="BG641" s="165" t="s">
        <v>216</v>
      </c>
      <c r="BH641" s="165" t="s">
        <v>216</v>
      </c>
      <c r="BI641" s="165">
        <v>0.20699999999999999</v>
      </c>
      <c r="BJ641" s="165" t="s">
        <v>216</v>
      </c>
      <c r="BK641" s="165">
        <v>0.17699999999999999</v>
      </c>
      <c r="BL641" s="165" t="s">
        <v>216</v>
      </c>
      <c r="BM641" s="165" t="s">
        <v>216</v>
      </c>
      <c r="BN641" s="165" t="s">
        <v>216</v>
      </c>
      <c r="BO641" s="165" t="s">
        <v>216</v>
      </c>
      <c r="BP641" s="165" t="s">
        <v>216</v>
      </c>
      <c r="BQ641" s="165" t="s">
        <v>216</v>
      </c>
      <c r="BR641" s="165" t="s">
        <v>216</v>
      </c>
      <c r="BS641" s="165" t="s">
        <v>216</v>
      </c>
      <c r="BT641" s="165" t="s">
        <v>216</v>
      </c>
    </row>
    <row r="642" spans="1:72" hidden="1">
      <c r="A642" s="99" t="s">
        <v>1004</v>
      </c>
      <c r="B642" s="99" t="s">
        <v>1004</v>
      </c>
      <c r="C642" s="98" t="s">
        <v>1107</v>
      </c>
      <c r="D642" s="100" t="s">
        <v>1108</v>
      </c>
      <c r="E642" s="98" t="s">
        <v>1015</v>
      </c>
      <c r="F642" s="98" t="s">
        <v>1016</v>
      </c>
      <c r="G642" s="165" t="s">
        <v>216</v>
      </c>
      <c r="H642" s="165" t="s">
        <v>216</v>
      </c>
      <c r="I642" s="165" t="s">
        <v>216</v>
      </c>
      <c r="J642" s="165" t="s">
        <v>216</v>
      </c>
      <c r="K642" s="165" t="s">
        <v>216</v>
      </c>
      <c r="L642" s="165">
        <v>0.20599999999999999</v>
      </c>
      <c r="M642" s="165" t="s">
        <v>216</v>
      </c>
      <c r="N642" s="165" t="s">
        <v>216</v>
      </c>
      <c r="O642" s="165">
        <v>0.25800000000000001</v>
      </c>
      <c r="P642" s="165" t="s">
        <v>216</v>
      </c>
      <c r="Q642" s="165" t="s">
        <v>216</v>
      </c>
      <c r="R642" s="165">
        <v>0.19400000000000001</v>
      </c>
      <c r="S642" s="165">
        <v>0.19700000000000001</v>
      </c>
      <c r="T642" s="165" t="s">
        <v>216</v>
      </c>
      <c r="U642" s="165" t="s">
        <v>216</v>
      </c>
      <c r="V642" s="165" t="s">
        <v>216</v>
      </c>
      <c r="W642" s="165">
        <v>0.16700000000000001</v>
      </c>
      <c r="X642" s="165" t="s">
        <v>216</v>
      </c>
      <c r="Y642" s="165" t="s">
        <v>216</v>
      </c>
      <c r="Z642" s="165" t="s">
        <v>216</v>
      </c>
      <c r="AA642" s="165" t="s">
        <v>216</v>
      </c>
      <c r="AB642" s="165" t="s">
        <v>216</v>
      </c>
      <c r="AC642" s="165" t="s">
        <v>216</v>
      </c>
      <c r="AD642" s="165">
        <v>0.183</v>
      </c>
      <c r="AE642" s="165" t="s">
        <v>216</v>
      </c>
      <c r="AF642" s="165" t="s">
        <v>216</v>
      </c>
      <c r="AG642" s="165">
        <v>0.189</v>
      </c>
      <c r="AH642" s="165" t="s">
        <v>216</v>
      </c>
      <c r="AI642" s="165" t="s">
        <v>216</v>
      </c>
      <c r="AJ642" s="165" t="s">
        <v>216</v>
      </c>
      <c r="AK642" s="165">
        <v>0.223</v>
      </c>
      <c r="AL642" s="165" t="s">
        <v>216</v>
      </c>
      <c r="AM642" s="165" t="s">
        <v>216</v>
      </c>
      <c r="AN642" s="165" t="s">
        <v>216</v>
      </c>
      <c r="AO642" s="165" t="s">
        <v>216</v>
      </c>
      <c r="AP642" s="165">
        <v>0.218</v>
      </c>
      <c r="AQ642" s="165" t="s">
        <v>216</v>
      </c>
      <c r="AR642" s="165" t="s">
        <v>216</v>
      </c>
      <c r="AS642" s="165" t="s">
        <v>216</v>
      </c>
      <c r="AT642" s="165" t="s">
        <v>216</v>
      </c>
      <c r="AU642" s="165">
        <v>0.222</v>
      </c>
      <c r="AV642" s="165" t="s">
        <v>216</v>
      </c>
      <c r="AW642" s="165" t="s">
        <v>216</v>
      </c>
      <c r="AX642" s="165">
        <v>0.186</v>
      </c>
      <c r="AY642" s="165" t="s">
        <v>216</v>
      </c>
      <c r="AZ642" s="165">
        <v>0.22</v>
      </c>
      <c r="BA642" s="165" t="s">
        <v>216</v>
      </c>
      <c r="BB642" s="165" t="s">
        <v>216</v>
      </c>
      <c r="BC642" s="165" t="s">
        <v>216</v>
      </c>
      <c r="BD642" s="165" t="s">
        <v>216</v>
      </c>
      <c r="BE642" s="165" t="s">
        <v>216</v>
      </c>
      <c r="BF642" s="165">
        <v>0.20699999999999999</v>
      </c>
      <c r="BG642" s="165" t="s">
        <v>216</v>
      </c>
      <c r="BH642" s="165" t="s">
        <v>216</v>
      </c>
      <c r="BI642" s="165" t="s">
        <v>216</v>
      </c>
      <c r="BJ642" s="165" t="s">
        <v>216</v>
      </c>
      <c r="BK642" s="165" t="s">
        <v>216</v>
      </c>
      <c r="BL642" s="165" t="s">
        <v>216</v>
      </c>
      <c r="BM642" s="165" t="s">
        <v>216</v>
      </c>
      <c r="BN642" s="165" t="s">
        <v>216</v>
      </c>
      <c r="BO642" s="165" t="s">
        <v>216</v>
      </c>
      <c r="BP642" s="165" t="s">
        <v>216</v>
      </c>
      <c r="BQ642" s="165" t="s">
        <v>216</v>
      </c>
      <c r="BR642" s="165" t="s">
        <v>216</v>
      </c>
      <c r="BS642" s="165" t="s">
        <v>216</v>
      </c>
      <c r="BT642" s="165" t="s">
        <v>216</v>
      </c>
    </row>
    <row r="643" spans="1:72" hidden="1">
      <c r="A643" s="99" t="s">
        <v>1004</v>
      </c>
      <c r="B643" s="99" t="s">
        <v>1004</v>
      </c>
      <c r="C643" s="98" t="s">
        <v>1107</v>
      </c>
      <c r="D643" s="100" t="s">
        <v>1108</v>
      </c>
      <c r="E643" s="98" t="s">
        <v>1009</v>
      </c>
      <c r="F643" s="98" t="s">
        <v>1010</v>
      </c>
      <c r="G643" s="165" t="s">
        <v>216</v>
      </c>
      <c r="H643" s="165" t="s">
        <v>216</v>
      </c>
      <c r="I643" s="165" t="s">
        <v>216</v>
      </c>
      <c r="J643" s="165">
        <v>0.16600000000000001</v>
      </c>
      <c r="K643" s="165">
        <v>0.19700000000000001</v>
      </c>
      <c r="L643" s="165" t="s">
        <v>216</v>
      </c>
      <c r="M643" s="165" t="s">
        <v>216</v>
      </c>
      <c r="N643" s="165" t="s">
        <v>216</v>
      </c>
      <c r="O643" s="165" t="s">
        <v>216</v>
      </c>
      <c r="P643" s="165" t="s">
        <v>216</v>
      </c>
      <c r="Q643" s="165" t="s">
        <v>216</v>
      </c>
      <c r="R643" s="165" t="s">
        <v>216</v>
      </c>
      <c r="S643" s="165" t="s">
        <v>216</v>
      </c>
      <c r="T643" s="165" t="s">
        <v>216</v>
      </c>
      <c r="U643" s="165" t="s">
        <v>216</v>
      </c>
      <c r="V643" s="165" t="s">
        <v>216</v>
      </c>
      <c r="W643" s="165" t="s">
        <v>216</v>
      </c>
      <c r="X643" s="165" t="s">
        <v>216</v>
      </c>
      <c r="Y643" s="165">
        <v>0.188</v>
      </c>
      <c r="Z643" s="165">
        <v>0.16600000000000001</v>
      </c>
      <c r="AA643" s="165">
        <v>0.20599999999999999</v>
      </c>
      <c r="AB643" s="165">
        <v>0.20899999999999999</v>
      </c>
      <c r="AC643" s="165" t="s">
        <v>216</v>
      </c>
      <c r="AD643" s="165" t="s">
        <v>216</v>
      </c>
      <c r="AE643" s="165" t="s">
        <v>216</v>
      </c>
      <c r="AF643" s="165">
        <v>0.17499999999999999</v>
      </c>
      <c r="AG643" s="165" t="s">
        <v>216</v>
      </c>
      <c r="AH643" s="165" t="s">
        <v>216</v>
      </c>
      <c r="AI643" s="165">
        <v>0.17899999999999999</v>
      </c>
      <c r="AJ643" s="165" t="s">
        <v>216</v>
      </c>
      <c r="AK643" s="165" t="s">
        <v>216</v>
      </c>
      <c r="AL643" s="165" t="s">
        <v>216</v>
      </c>
      <c r="AM643" s="165" t="s">
        <v>216</v>
      </c>
      <c r="AN643" s="165" t="s">
        <v>216</v>
      </c>
      <c r="AO643" s="165" t="s">
        <v>216</v>
      </c>
      <c r="AP643" s="165" t="s">
        <v>216</v>
      </c>
      <c r="AQ643" s="165" t="s">
        <v>216</v>
      </c>
      <c r="AR643" s="165">
        <v>0.19700000000000001</v>
      </c>
      <c r="AS643" s="165">
        <v>0.17499999999999999</v>
      </c>
      <c r="AT643" s="165">
        <v>0.183</v>
      </c>
      <c r="AU643" s="165" t="s">
        <v>216</v>
      </c>
      <c r="AV643" s="165">
        <v>0.20699999999999999</v>
      </c>
      <c r="AW643" s="165" t="s">
        <v>216</v>
      </c>
      <c r="AX643" s="165" t="s">
        <v>216</v>
      </c>
      <c r="AY643" s="165" t="s">
        <v>216</v>
      </c>
      <c r="AZ643" s="165" t="s">
        <v>216</v>
      </c>
      <c r="BA643" s="165" t="s">
        <v>216</v>
      </c>
      <c r="BB643" s="165" t="s">
        <v>216</v>
      </c>
      <c r="BC643" s="165" t="s">
        <v>216</v>
      </c>
      <c r="BD643" s="165" t="s">
        <v>216</v>
      </c>
      <c r="BE643" s="165" t="s">
        <v>216</v>
      </c>
      <c r="BF643" s="165" t="s">
        <v>216</v>
      </c>
      <c r="BG643" s="165" t="s">
        <v>216</v>
      </c>
      <c r="BH643" s="165" t="s">
        <v>216</v>
      </c>
      <c r="BI643" s="165" t="s">
        <v>216</v>
      </c>
      <c r="BJ643" s="165" t="s">
        <v>216</v>
      </c>
      <c r="BK643" s="165" t="s">
        <v>216</v>
      </c>
      <c r="BL643" s="165" t="s">
        <v>216</v>
      </c>
      <c r="BM643" s="165">
        <v>0.19900000000000001</v>
      </c>
      <c r="BN643" s="165" t="s">
        <v>216</v>
      </c>
      <c r="BO643" s="165">
        <v>0.16700000000000001</v>
      </c>
      <c r="BP643" s="165" t="s">
        <v>216</v>
      </c>
      <c r="BQ643" s="165" t="s">
        <v>216</v>
      </c>
      <c r="BR643" s="165">
        <v>0.19900000000000001</v>
      </c>
      <c r="BS643" s="165" t="s">
        <v>216</v>
      </c>
      <c r="BT643" s="165" t="s">
        <v>216</v>
      </c>
    </row>
    <row r="644" spans="1:72" hidden="1">
      <c r="A644" s="99" t="s">
        <v>1004</v>
      </c>
      <c r="B644" s="99" t="s">
        <v>1004</v>
      </c>
      <c r="C644" s="98" t="s">
        <v>1107</v>
      </c>
      <c r="D644" s="100" t="s">
        <v>1108</v>
      </c>
      <c r="E644" s="98" t="s">
        <v>1013</v>
      </c>
      <c r="F644" s="98" t="s">
        <v>1014</v>
      </c>
      <c r="G644" s="165" t="s">
        <v>216</v>
      </c>
      <c r="H644" s="165" t="s">
        <v>216</v>
      </c>
      <c r="I644" s="165" t="s">
        <v>216</v>
      </c>
      <c r="J644" s="165" t="s">
        <v>216</v>
      </c>
      <c r="K644" s="165" t="s">
        <v>216</v>
      </c>
      <c r="L644" s="165" t="s">
        <v>216</v>
      </c>
      <c r="M644" s="165" t="s">
        <v>216</v>
      </c>
      <c r="N644" s="165" t="s">
        <v>216</v>
      </c>
      <c r="O644" s="165" t="s">
        <v>216</v>
      </c>
      <c r="P644" s="165" t="s">
        <v>216</v>
      </c>
      <c r="Q644" s="165" t="s">
        <v>216</v>
      </c>
      <c r="R644" s="165" t="s">
        <v>216</v>
      </c>
      <c r="S644" s="165" t="s">
        <v>216</v>
      </c>
      <c r="T644" s="165" t="s">
        <v>216</v>
      </c>
      <c r="U644" s="165" t="s">
        <v>216</v>
      </c>
      <c r="V644" s="165" t="s">
        <v>216</v>
      </c>
      <c r="W644" s="165" t="s">
        <v>216</v>
      </c>
      <c r="X644" s="165" t="s">
        <v>216</v>
      </c>
      <c r="Y644" s="165" t="s">
        <v>216</v>
      </c>
      <c r="Z644" s="165" t="s">
        <v>216</v>
      </c>
      <c r="AA644" s="165" t="s">
        <v>216</v>
      </c>
      <c r="AB644" s="165" t="s">
        <v>216</v>
      </c>
      <c r="AC644" s="165" t="s">
        <v>216</v>
      </c>
      <c r="AD644" s="165" t="s">
        <v>216</v>
      </c>
      <c r="AE644" s="165">
        <v>0.20799999999999999</v>
      </c>
      <c r="AF644" s="165" t="s">
        <v>216</v>
      </c>
      <c r="AG644" s="165" t="s">
        <v>216</v>
      </c>
      <c r="AH644" s="165" t="s">
        <v>216</v>
      </c>
      <c r="AI644" s="165" t="s">
        <v>216</v>
      </c>
      <c r="AJ644" s="165" t="s">
        <v>216</v>
      </c>
      <c r="AK644" s="165" t="s">
        <v>216</v>
      </c>
      <c r="AL644" s="165" t="s">
        <v>216</v>
      </c>
      <c r="AM644" s="165" t="s">
        <v>216</v>
      </c>
      <c r="AN644" s="165" t="s">
        <v>216</v>
      </c>
      <c r="AO644" s="165" t="s">
        <v>216</v>
      </c>
      <c r="AP644" s="165" t="s">
        <v>216</v>
      </c>
      <c r="AQ644" s="165" t="s">
        <v>216</v>
      </c>
      <c r="AR644" s="165" t="s">
        <v>216</v>
      </c>
      <c r="AS644" s="165" t="s">
        <v>216</v>
      </c>
      <c r="AT644" s="165" t="s">
        <v>216</v>
      </c>
      <c r="AU644" s="165" t="s">
        <v>216</v>
      </c>
      <c r="AV644" s="165" t="s">
        <v>216</v>
      </c>
      <c r="AW644" s="165">
        <v>0.214</v>
      </c>
      <c r="AX644" s="165" t="s">
        <v>216</v>
      </c>
      <c r="AY644" s="165">
        <v>0.155</v>
      </c>
      <c r="AZ644" s="165" t="s">
        <v>216</v>
      </c>
      <c r="BA644" s="165" t="s">
        <v>216</v>
      </c>
      <c r="BB644" s="165" t="s">
        <v>216</v>
      </c>
      <c r="BC644" s="165" t="s">
        <v>216</v>
      </c>
      <c r="BD644" s="165" t="s">
        <v>216</v>
      </c>
      <c r="BE644" s="165" t="s">
        <v>216</v>
      </c>
      <c r="BF644" s="165" t="s">
        <v>216</v>
      </c>
      <c r="BG644" s="165" t="s">
        <v>216</v>
      </c>
      <c r="BH644" s="165" t="s">
        <v>216</v>
      </c>
      <c r="BI644" s="165" t="s">
        <v>216</v>
      </c>
      <c r="BJ644" s="165" t="s">
        <v>216</v>
      </c>
      <c r="BK644" s="165" t="s">
        <v>216</v>
      </c>
      <c r="BL644" s="165" t="s">
        <v>216</v>
      </c>
      <c r="BM644" s="165" t="s">
        <v>216</v>
      </c>
      <c r="BN644" s="165" t="s">
        <v>216</v>
      </c>
      <c r="BO644" s="165" t="s">
        <v>216</v>
      </c>
      <c r="BP644" s="165" t="s">
        <v>216</v>
      </c>
      <c r="BQ644" s="165" t="s">
        <v>216</v>
      </c>
      <c r="BR644" s="165" t="s">
        <v>216</v>
      </c>
      <c r="BS644" s="165">
        <v>0.18099999999999999</v>
      </c>
      <c r="BT644" s="165" t="s">
        <v>216</v>
      </c>
    </row>
    <row r="645" spans="1:72" hidden="1">
      <c r="A645" s="99" t="s">
        <v>243</v>
      </c>
      <c r="B645" s="99" t="s">
        <v>244</v>
      </c>
      <c r="C645" s="98" t="s">
        <v>1109</v>
      </c>
      <c r="D645" s="100" t="s">
        <v>1110</v>
      </c>
      <c r="E645" s="98" t="s">
        <v>1021</v>
      </c>
      <c r="F645" s="98" t="s">
        <v>1022</v>
      </c>
      <c r="G645" s="165">
        <v>0.129</v>
      </c>
      <c r="H645" s="165">
        <v>0.19600000000000001</v>
      </c>
      <c r="I645" s="165" t="s">
        <v>216</v>
      </c>
      <c r="J645" s="165">
        <v>0.159</v>
      </c>
      <c r="K645" s="165" t="s">
        <v>216</v>
      </c>
      <c r="L645" s="165">
        <v>0.21299999999999999</v>
      </c>
      <c r="M645" s="165" t="s">
        <v>216</v>
      </c>
      <c r="N645" s="165">
        <v>0.185</v>
      </c>
      <c r="O645" s="165" t="s">
        <v>216</v>
      </c>
      <c r="P645" s="165">
        <v>0.26</v>
      </c>
      <c r="Q645" s="165" t="s">
        <v>216</v>
      </c>
      <c r="R645" s="165">
        <v>0.22600000000000001</v>
      </c>
      <c r="S645" s="165" t="s">
        <v>216</v>
      </c>
      <c r="T645" s="165" t="s">
        <v>216</v>
      </c>
      <c r="U645" s="165">
        <v>0.17899999999999999</v>
      </c>
      <c r="V645" s="165">
        <v>0.252</v>
      </c>
      <c r="W645" s="165">
        <v>0.121</v>
      </c>
      <c r="X645" s="165">
        <v>0.221</v>
      </c>
      <c r="Y645" s="165">
        <v>0.188</v>
      </c>
      <c r="Z645" s="165">
        <v>0.222</v>
      </c>
      <c r="AA645" s="165" t="s">
        <v>216</v>
      </c>
      <c r="AB645" s="165" t="s">
        <v>216</v>
      </c>
      <c r="AC645" s="165" t="s">
        <v>216</v>
      </c>
      <c r="AD645" s="165">
        <v>0.159</v>
      </c>
      <c r="AE645" s="165">
        <v>0.16</v>
      </c>
      <c r="AF645" s="165">
        <v>0.18099999999999999</v>
      </c>
      <c r="AG645" s="165">
        <v>0.20300000000000001</v>
      </c>
      <c r="AH645" s="165" t="s">
        <v>216</v>
      </c>
      <c r="AI645" s="165">
        <v>0.20100000000000001</v>
      </c>
      <c r="AJ645" s="165">
        <v>0.20499999999999999</v>
      </c>
      <c r="AK645" s="165" t="s">
        <v>216</v>
      </c>
      <c r="AL645" s="165">
        <v>0.19900000000000001</v>
      </c>
      <c r="AM645" s="165" t="s">
        <v>216</v>
      </c>
      <c r="AN645" s="165" t="s">
        <v>216</v>
      </c>
      <c r="AO645" s="165">
        <v>0.16800000000000001</v>
      </c>
      <c r="AP645" s="165" t="s">
        <v>216</v>
      </c>
      <c r="AQ645" s="165" t="s">
        <v>216</v>
      </c>
      <c r="AR645" s="165">
        <v>0.151</v>
      </c>
      <c r="AS645" s="165" t="s">
        <v>216</v>
      </c>
      <c r="AT645" s="165" t="s">
        <v>216</v>
      </c>
      <c r="AU645" s="165">
        <v>0.20499999999999999</v>
      </c>
      <c r="AV645" s="165">
        <v>0.17899999999999999</v>
      </c>
      <c r="AW645" s="165">
        <v>0.17799999999999999</v>
      </c>
      <c r="AX645" s="165" t="s">
        <v>216</v>
      </c>
      <c r="AY645" s="165" t="s">
        <v>216</v>
      </c>
      <c r="AZ645" s="165">
        <v>0.17799999999999999</v>
      </c>
      <c r="BA645" s="165">
        <v>0.253</v>
      </c>
      <c r="BB645" s="165">
        <v>0.187</v>
      </c>
      <c r="BC645" s="165" t="s">
        <v>216</v>
      </c>
      <c r="BD645" s="165" t="s">
        <v>216</v>
      </c>
      <c r="BE645" s="165">
        <v>0.23400000000000001</v>
      </c>
      <c r="BF645" s="165" t="s">
        <v>216</v>
      </c>
      <c r="BG645" s="165">
        <v>0.14199999999999999</v>
      </c>
      <c r="BH645" s="165" t="s">
        <v>216</v>
      </c>
      <c r="BI645" s="165">
        <v>0.185</v>
      </c>
      <c r="BJ645" s="165" t="s">
        <v>216</v>
      </c>
      <c r="BK645" s="165">
        <v>0.20599999999999999</v>
      </c>
      <c r="BL645" s="165">
        <v>0.16400000000000001</v>
      </c>
      <c r="BM645" s="165">
        <v>0.17699999999999999</v>
      </c>
      <c r="BN645" s="165" t="s">
        <v>216</v>
      </c>
      <c r="BO645" s="165">
        <v>0.188</v>
      </c>
      <c r="BP645" s="165" t="s">
        <v>216</v>
      </c>
      <c r="BQ645" s="165" t="s">
        <v>216</v>
      </c>
      <c r="BR645" s="165">
        <v>0.248</v>
      </c>
      <c r="BS645" s="165" t="s">
        <v>216</v>
      </c>
      <c r="BT645" s="165">
        <v>0.161</v>
      </c>
    </row>
    <row r="646" spans="1:72" hidden="1">
      <c r="A646" s="99" t="s">
        <v>243</v>
      </c>
      <c r="B646" s="99" t="s">
        <v>244</v>
      </c>
      <c r="C646" s="98" t="s">
        <v>1109</v>
      </c>
      <c r="D646" s="100" t="s">
        <v>1110</v>
      </c>
      <c r="E646" s="98" t="s">
        <v>1111</v>
      </c>
      <c r="F646" s="98" t="s">
        <v>216</v>
      </c>
      <c r="G646" s="165" t="s">
        <v>216</v>
      </c>
      <c r="H646" s="165" t="s">
        <v>216</v>
      </c>
      <c r="I646" s="165">
        <v>0.24199999999999999</v>
      </c>
      <c r="J646" s="165" t="s">
        <v>216</v>
      </c>
      <c r="K646" s="165">
        <v>0.2</v>
      </c>
      <c r="L646" s="165" t="s">
        <v>216</v>
      </c>
      <c r="M646" s="165" t="s">
        <v>216</v>
      </c>
      <c r="N646" s="165" t="s">
        <v>216</v>
      </c>
      <c r="O646" s="165">
        <v>0.16900000000000001</v>
      </c>
      <c r="P646" s="165" t="s">
        <v>216</v>
      </c>
      <c r="Q646" s="165" t="s">
        <v>216</v>
      </c>
      <c r="R646" s="165" t="s">
        <v>216</v>
      </c>
      <c r="S646" s="165" t="s">
        <v>216</v>
      </c>
      <c r="T646" s="165">
        <v>0.193</v>
      </c>
      <c r="U646" s="165" t="s">
        <v>216</v>
      </c>
      <c r="V646" s="165" t="s">
        <v>216</v>
      </c>
      <c r="W646" s="165" t="s">
        <v>216</v>
      </c>
      <c r="X646" s="165" t="s">
        <v>216</v>
      </c>
      <c r="Y646" s="165" t="s">
        <v>216</v>
      </c>
      <c r="Z646" s="165" t="s">
        <v>216</v>
      </c>
      <c r="AA646" s="165">
        <v>0.14499999999999999</v>
      </c>
      <c r="AB646" s="165">
        <v>0.19</v>
      </c>
      <c r="AC646" s="165">
        <v>0.23100000000000001</v>
      </c>
      <c r="AD646" s="165" t="s">
        <v>216</v>
      </c>
      <c r="AE646" s="165" t="s">
        <v>216</v>
      </c>
      <c r="AF646" s="165" t="s">
        <v>216</v>
      </c>
      <c r="AG646" s="165" t="s">
        <v>216</v>
      </c>
      <c r="AH646" s="165">
        <v>0.19800000000000001</v>
      </c>
      <c r="AI646" s="165" t="s">
        <v>216</v>
      </c>
      <c r="AJ646" s="165" t="s">
        <v>216</v>
      </c>
      <c r="AK646" s="165" t="s">
        <v>216</v>
      </c>
      <c r="AL646" s="165" t="s">
        <v>216</v>
      </c>
      <c r="AM646" s="165">
        <v>0.22500000000000001</v>
      </c>
      <c r="AN646" s="165">
        <v>0.17299999999999999</v>
      </c>
      <c r="AO646" s="165" t="s">
        <v>216</v>
      </c>
      <c r="AP646" s="165" t="s">
        <v>216</v>
      </c>
      <c r="AQ646" s="165" t="s">
        <v>216</v>
      </c>
      <c r="AR646" s="165" t="s">
        <v>216</v>
      </c>
      <c r="AS646" s="165">
        <v>0.20799999999999999</v>
      </c>
      <c r="AT646" s="165" t="s">
        <v>216</v>
      </c>
      <c r="AU646" s="165" t="s">
        <v>216</v>
      </c>
      <c r="AV646" s="165" t="s">
        <v>216</v>
      </c>
      <c r="AW646" s="165" t="s">
        <v>216</v>
      </c>
      <c r="AX646" s="165" t="s">
        <v>216</v>
      </c>
      <c r="AY646" s="165">
        <v>0.13200000000000001</v>
      </c>
      <c r="AZ646" s="165" t="s">
        <v>216</v>
      </c>
      <c r="BA646" s="165" t="s">
        <v>216</v>
      </c>
      <c r="BB646" s="165" t="s">
        <v>216</v>
      </c>
      <c r="BC646" s="165">
        <v>0.17799999999999999</v>
      </c>
      <c r="BD646" s="165">
        <v>0.20799999999999999</v>
      </c>
      <c r="BE646" s="165" t="s">
        <v>216</v>
      </c>
      <c r="BF646" s="165">
        <v>0.17199999999999999</v>
      </c>
      <c r="BG646" s="165" t="s">
        <v>216</v>
      </c>
      <c r="BH646" s="165">
        <v>0.23799999999999999</v>
      </c>
      <c r="BI646" s="165" t="s">
        <v>216</v>
      </c>
      <c r="BJ646" s="165">
        <v>0.26600000000000001</v>
      </c>
      <c r="BK646" s="165" t="s">
        <v>216</v>
      </c>
      <c r="BL646" s="165" t="s">
        <v>216</v>
      </c>
      <c r="BM646" s="165" t="s">
        <v>216</v>
      </c>
      <c r="BN646" s="165" t="s">
        <v>216</v>
      </c>
      <c r="BO646" s="165" t="s">
        <v>216</v>
      </c>
      <c r="BP646" s="165">
        <v>0.19600000000000001</v>
      </c>
      <c r="BQ646" s="165">
        <v>0.14099999999999999</v>
      </c>
      <c r="BR646" s="165" t="s">
        <v>216</v>
      </c>
      <c r="BS646" s="165">
        <v>0.21199999999999999</v>
      </c>
      <c r="BT646" s="165" t="s">
        <v>216</v>
      </c>
    </row>
    <row r="647" spans="1:72" hidden="1">
      <c r="A647" s="99" t="s">
        <v>243</v>
      </c>
      <c r="B647" s="99" t="s">
        <v>244</v>
      </c>
      <c r="C647" s="98" t="s">
        <v>1109</v>
      </c>
      <c r="D647" s="100" t="s">
        <v>1110</v>
      </c>
      <c r="E647" s="98" t="s">
        <v>227</v>
      </c>
      <c r="F647" s="98" t="s">
        <v>228</v>
      </c>
      <c r="G647" s="165" t="s">
        <v>216</v>
      </c>
      <c r="H647" s="165" t="s">
        <v>216</v>
      </c>
      <c r="I647" s="165" t="s">
        <v>216</v>
      </c>
      <c r="J647" s="165" t="s">
        <v>216</v>
      </c>
      <c r="K647" s="165" t="s">
        <v>216</v>
      </c>
      <c r="L647" s="165" t="s">
        <v>216</v>
      </c>
      <c r="M647" s="165" t="s">
        <v>216</v>
      </c>
      <c r="N647" s="165" t="s">
        <v>216</v>
      </c>
      <c r="O647" s="165" t="s">
        <v>216</v>
      </c>
      <c r="P647" s="165" t="s">
        <v>216</v>
      </c>
      <c r="Q647" s="165">
        <v>0.20399999999999999</v>
      </c>
      <c r="R647" s="165" t="s">
        <v>216</v>
      </c>
      <c r="S647" s="165" t="s">
        <v>216</v>
      </c>
      <c r="T647" s="165" t="s">
        <v>216</v>
      </c>
      <c r="U647" s="165" t="s">
        <v>216</v>
      </c>
      <c r="V647" s="165" t="s">
        <v>216</v>
      </c>
      <c r="W647" s="165" t="s">
        <v>216</v>
      </c>
      <c r="X647" s="165" t="s">
        <v>216</v>
      </c>
      <c r="Y647" s="165" t="s">
        <v>216</v>
      </c>
      <c r="Z647" s="165" t="s">
        <v>216</v>
      </c>
      <c r="AA647" s="165" t="s">
        <v>216</v>
      </c>
      <c r="AB647" s="165" t="s">
        <v>216</v>
      </c>
      <c r="AC647" s="165" t="s">
        <v>216</v>
      </c>
      <c r="AD647" s="165" t="s">
        <v>216</v>
      </c>
      <c r="AE647" s="165" t="s">
        <v>216</v>
      </c>
      <c r="AF647" s="165" t="s">
        <v>216</v>
      </c>
      <c r="AG647" s="165" t="s">
        <v>216</v>
      </c>
      <c r="AH647" s="165" t="s">
        <v>216</v>
      </c>
      <c r="AI647" s="165" t="s">
        <v>216</v>
      </c>
      <c r="AJ647" s="165" t="s">
        <v>216</v>
      </c>
      <c r="AK647" s="165" t="s">
        <v>216</v>
      </c>
      <c r="AL647" s="165" t="s">
        <v>216</v>
      </c>
      <c r="AM647" s="165" t="s">
        <v>216</v>
      </c>
      <c r="AN647" s="165" t="s">
        <v>216</v>
      </c>
      <c r="AO647" s="165" t="s">
        <v>216</v>
      </c>
      <c r="AP647" s="165" t="s">
        <v>216</v>
      </c>
      <c r="AQ647" s="165" t="s">
        <v>216</v>
      </c>
      <c r="AR647" s="165" t="s">
        <v>216</v>
      </c>
      <c r="AS647" s="165" t="s">
        <v>216</v>
      </c>
      <c r="AT647" s="165" t="s">
        <v>216</v>
      </c>
      <c r="AU647" s="165" t="s">
        <v>216</v>
      </c>
      <c r="AV647" s="165" t="s">
        <v>216</v>
      </c>
      <c r="AW647" s="165" t="s">
        <v>216</v>
      </c>
      <c r="AX647" s="165" t="s">
        <v>216</v>
      </c>
      <c r="AY647" s="165" t="s">
        <v>216</v>
      </c>
      <c r="AZ647" s="165" t="s">
        <v>216</v>
      </c>
      <c r="BA647" s="165" t="s">
        <v>216</v>
      </c>
      <c r="BB647" s="165" t="s">
        <v>216</v>
      </c>
      <c r="BC647" s="165" t="s">
        <v>216</v>
      </c>
      <c r="BD647" s="165" t="s">
        <v>216</v>
      </c>
      <c r="BE647" s="165" t="s">
        <v>216</v>
      </c>
      <c r="BF647" s="165" t="s">
        <v>216</v>
      </c>
      <c r="BG647" s="165" t="s">
        <v>216</v>
      </c>
      <c r="BH647" s="165" t="s">
        <v>216</v>
      </c>
      <c r="BI647" s="165" t="s">
        <v>216</v>
      </c>
      <c r="BJ647" s="165" t="s">
        <v>216</v>
      </c>
      <c r="BK647" s="165" t="s">
        <v>216</v>
      </c>
      <c r="BL647" s="165" t="s">
        <v>216</v>
      </c>
      <c r="BM647" s="165" t="s">
        <v>216</v>
      </c>
      <c r="BN647" s="165" t="s">
        <v>216</v>
      </c>
      <c r="BO647" s="165" t="s">
        <v>216</v>
      </c>
      <c r="BP647" s="165" t="s">
        <v>216</v>
      </c>
      <c r="BQ647" s="165" t="s">
        <v>216</v>
      </c>
      <c r="BR647" s="165" t="s">
        <v>216</v>
      </c>
      <c r="BS647" s="165" t="s">
        <v>216</v>
      </c>
      <c r="BT647" s="165" t="s">
        <v>216</v>
      </c>
    </row>
    <row r="648" spans="1:72" hidden="1">
      <c r="A648" s="99" t="s">
        <v>243</v>
      </c>
      <c r="B648" s="99" t="s">
        <v>244</v>
      </c>
      <c r="C648" s="98" t="s">
        <v>1109</v>
      </c>
      <c r="D648" s="100" t="s">
        <v>1110</v>
      </c>
      <c r="E648" s="98" t="s">
        <v>1019</v>
      </c>
      <c r="F648" s="98" t="s">
        <v>1020</v>
      </c>
      <c r="G648" s="165" t="s">
        <v>216</v>
      </c>
      <c r="H648" s="165" t="s">
        <v>216</v>
      </c>
      <c r="I648" s="165" t="s">
        <v>216</v>
      </c>
      <c r="J648" s="165" t="s">
        <v>216</v>
      </c>
      <c r="K648" s="165" t="s">
        <v>216</v>
      </c>
      <c r="L648" s="165" t="s">
        <v>216</v>
      </c>
      <c r="M648" s="165">
        <v>0.222</v>
      </c>
      <c r="N648" s="165" t="s">
        <v>216</v>
      </c>
      <c r="O648" s="165" t="s">
        <v>216</v>
      </c>
      <c r="P648" s="165" t="s">
        <v>216</v>
      </c>
      <c r="Q648" s="165" t="s">
        <v>216</v>
      </c>
      <c r="R648" s="165" t="s">
        <v>216</v>
      </c>
      <c r="S648" s="165">
        <v>0.23200000000000001</v>
      </c>
      <c r="T648" s="165" t="s">
        <v>216</v>
      </c>
      <c r="U648" s="165" t="s">
        <v>216</v>
      </c>
      <c r="V648" s="165" t="s">
        <v>216</v>
      </c>
      <c r="W648" s="165" t="s">
        <v>216</v>
      </c>
      <c r="X648" s="165" t="s">
        <v>216</v>
      </c>
      <c r="Y648" s="165" t="s">
        <v>216</v>
      </c>
      <c r="Z648" s="165" t="s">
        <v>216</v>
      </c>
      <c r="AA648" s="165" t="s">
        <v>216</v>
      </c>
      <c r="AB648" s="165" t="s">
        <v>216</v>
      </c>
      <c r="AC648" s="165" t="s">
        <v>216</v>
      </c>
      <c r="AD648" s="165" t="s">
        <v>216</v>
      </c>
      <c r="AE648" s="165" t="s">
        <v>216</v>
      </c>
      <c r="AF648" s="165" t="s">
        <v>216</v>
      </c>
      <c r="AG648" s="165" t="s">
        <v>216</v>
      </c>
      <c r="AH648" s="165" t="s">
        <v>216</v>
      </c>
      <c r="AI648" s="165" t="s">
        <v>216</v>
      </c>
      <c r="AJ648" s="165" t="s">
        <v>216</v>
      </c>
      <c r="AK648" s="165" t="s">
        <v>216</v>
      </c>
      <c r="AL648" s="165" t="s">
        <v>216</v>
      </c>
      <c r="AM648" s="165" t="s">
        <v>216</v>
      </c>
      <c r="AN648" s="165" t="s">
        <v>216</v>
      </c>
      <c r="AO648" s="165" t="s">
        <v>216</v>
      </c>
      <c r="AP648" s="165" t="s">
        <v>216</v>
      </c>
      <c r="AQ648" s="165" t="s">
        <v>216</v>
      </c>
      <c r="AR648" s="165" t="s">
        <v>216</v>
      </c>
      <c r="AS648" s="165" t="s">
        <v>216</v>
      </c>
      <c r="AT648" s="165" t="s">
        <v>216</v>
      </c>
      <c r="AU648" s="165" t="s">
        <v>216</v>
      </c>
      <c r="AV648" s="165" t="s">
        <v>216</v>
      </c>
      <c r="AW648" s="165" t="s">
        <v>216</v>
      </c>
      <c r="AX648" s="165">
        <v>0.22900000000000001</v>
      </c>
      <c r="AY648" s="165" t="s">
        <v>216</v>
      </c>
      <c r="AZ648" s="165" t="s">
        <v>216</v>
      </c>
      <c r="BA648" s="165" t="s">
        <v>216</v>
      </c>
      <c r="BB648" s="165" t="s">
        <v>216</v>
      </c>
      <c r="BC648" s="165" t="s">
        <v>216</v>
      </c>
      <c r="BD648" s="165" t="s">
        <v>216</v>
      </c>
      <c r="BE648" s="165" t="s">
        <v>216</v>
      </c>
      <c r="BF648" s="165" t="s">
        <v>216</v>
      </c>
      <c r="BG648" s="165" t="s">
        <v>216</v>
      </c>
      <c r="BH648" s="165" t="s">
        <v>216</v>
      </c>
      <c r="BI648" s="165" t="s">
        <v>216</v>
      </c>
      <c r="BJ648" s="165" t="s">
        <v>216</v>
      </c>
      <c r="BK648" s="165" t="s">
        <v>216</v>
      </c>
      <c r="BL648" s="165" t="s">
        <v>216</v>
      </c>
      <c r="BM648" s="165" t="s">
        <v>216</v>
      </c>
      <c r="BN648" s="165" t="s">
        <v>216</v>
      </c>
      <c r="BO648" s="165" t="s">
        <v>216</v>
      </c>
      <c r="BP648" s="165" t="s">
        <v>216</v>
      </c>
      <c r="BQ648" s="165" t="s">
        <v>216</v>
      </c>
      <c r="BR648" s="165" t="s">
        <v>216</v>
      </c>
      <c r="BS648" s="165" t="s">
        <v>216</v>
      </c>
      <c r="BT648" s="165" t="s">
        <v>216</v>
      </c>
    </row>
    <row r="649" spans="1:72" hidden="1">
      <c r="A649" s="99" t="s">
        <v>243</v>
      </c>
      <c r="B649" s="99" t="s">
        <v>244</v>
      </c>
      <c r="C649" s="98" t="s">
        <v>1109</v>
      </c>
      <c r="D649" s="100" t="s">
        <v>1110</v>
      </c>
      <c r="E649" s="98" t="s">
        <v>1112</v>
      </c>
      <c r="F649" s="98" t="s">
        <v>1113</v>
      </c>
      <c r="G649" s="165" t="s">
        <v>216</v>
      </c>
      <c r="H649" s="165" t="s">
        <v>216</v>
      </c>
      <c r="I649" s="165" t="s">
        <v>216</v>
      </c>
      <c r="J649" s="165" t="s">
        <v>216</v>
      </c>
      <c r="K649" s="165" t="s">
        <v>216</v>
      </c>
      <c r="L649" s="165" t="s">
        <v>216</v>
      </c>
      <c r="M649" s="165" t="s">
        <v>216</v>
      </c>
      <c r="N649" s="165" t="s">
        <v>216</v>
      </c>
      <c r="O649" s="165" t="s">
        <v>216</v>
      </c>
      <c r="P649" s="165" t="s">
        <v>216</v>
      </c>
      <c r="Q649" s="165" t="s">
        <v>216</v>
      </c>
      <c r="R649" s="165" t="s">
        <v>216</v>
      </c>
      <c r="S649" s="165" t="s">
        <v>216</v>
      </c>
      <c r="T649" s="165" t="s">
        <v>216</v>
      </c>
      <c r="U649" s="165" t="s">
        <v>216</v>
      </c>
      <c r="V649" s="165" t="s">
        <v>216</v>
      </c>
      <c r="W649" s="165" t="s">
        <v>216</v>
      </c>
      <c r="X649" s="165" t="s">
        <v>216</v>
      </c>
      <c r="Y649" s="165" t="s">
        <v>216</v>
      </c>
      <c r="Z649" s="165" t="s">
        <v>216</v>
      </c>
      <c r="AA649" s="165" t="s">
        <v>216</v>
      </c>
      <c r="AB649" s="165" t="s">
        <v>216</v>
      </c>
      <c r="AC649" s="165" t="s">
        <v>216</v>
      </c>
      <c r="AD649" s="165" t="s">
        <v>216</v>
      </c>
      <c r="AE649" s="165" t="s">
        <v>216</v>
      </c>
      <c r="AF649" s="165" t="s">
        <v>216</v>
      </c>
      <c r="AG649" s="165" t="s">
        <v>216</v>
      </c>
      <c r="AH649" s="165" t="s">
        <v>216</v>
      </c>
      <c r="AI649" s="165" t="s">
        <v>216</v>
      </c>
      <c r="AJ649" s="165" t="s">
        <v>216</v>
      </c>
      <c r="AK649" s="165">
        <v>0.17699999999999999</v>
      </c>
      <c r="AL649" s="165" t="s">
        <v>216</v>
      </c>
      <c r="AM649" s="165" t="s">
        <v>216</v>
      </c>
      <c r="AN649" s="165" t="s">
        <v>216</v>
      </c>
      <c r="AO649" s="165" t="s">
        <v>216</v>
      </c>
      <c r="AP649" s="165">
        <v>0.20200000000000001</v>
      </c>
      <c r="AQ649" s="165">
        <v>0.17100000000000001</v>
      </c>
      <c r="AR649" s="165" t="s">
        <v>216</v>
      </c>
      <c r="AS649" s="165" t="s">
        <v>216</v>
      </c>
      <c r="AT649" s="165">
        <v>0.19800000000000001</v>
      </c>
      <c r="AU649" s="165" t="s">
        <v>216</v>
      </c>
      <c r="AV649" s="165" t="s">
        <v>216</v>
      </c>
      <c r="AW649" s="165" t="s">
        <v>216</v>
      </c>
      <c r="AX649" s="165" t="s">
        <v>216</v>
      </c>
      <c r="AY649" s="165" t="s">
        <v>216</v>
      </c>
      <c r="AZ649" s="165" t="s">
        <v>216</v>
      </c>
      <c r="BA649" s="165" t="s">
        <v>216</v>
      </c>
      <c r="BB649" s="165" t="s">
        <v>216</v>
      </c>
      <c r="BC649" s="165" t="s">
        <v>216</v>
      </c>
      <c r="BD649" s="165" t="s">
        <v>216</v>
      </c>
      <c r="BE649" s="165" t="s">
        <v>216</v>
      </c>
      <c r="BF649" s="165" t="s">
        <v>216</v>
      </c>
      <c r="BG649" s="165" t="s">
        <v>216</v>
      </c>
      <c r="BH649" s="165" t="s">
        <v>216</v>
      </c>
      <c r="BI649" s="165" t="s">
        <v>216</v>
      </c>
      <c r="BJ649" s="165" t="s">
        <v>216</v>
      </c>
      <c r="BK649" s="165" t="s">
        <v>216</v>
      </c>
      <c r="BL649" s="165" t="s">
        <v>216</v>
      </c>
      <c r="BM649" s="165" t="s">
        <v>216</v>
      </c>
      <c r="BN649" s="165">
        <v>0.22500000000000001</v>
      </c>
      <c r="BO649" s="165" t="s">
        <v>216</v>
      </c>
      <c r="BP649" s="165" t="s">
        <v>216</v>
      </c>
      <c r="BQ649" s="165" t="s">
        <v>216</v>
      </c>
      <c r="BR649" s="165" t="s">
        <v>216</v>
      </c>
      <c r="BS649" s="165" t="s">
        <v>216</v>
      </c>
      <c r="BT649" s="165" t="s">
        <v>216</v>
      </c>
    </row>
    <row r="650" spans="1:72" hidden="1">
      <c r="A650" s="99" t="s">
        <v>405</v>
      </c>
      <c r="B650" s="99" t="s">
        <v>406</v>
      </c>
      <c r="C650" s="98" t="s">
        <v>1114</v>
      </c>
      <c r="D650" s="100" t="s">
        <v>1115</v>
      </c>
      <c r="E650" s="98" t="s">
        <v>1116</v>
      </c>
      <c r="F650" s="98" t="s">
        <v>1117</v>
      </c>
      <c r="G650" s="165">
        <v>0.21199999999999999</v>
      </c>
      <c r="H650" s="165" t="s">
        <v>216</v>
      </c>
      <c r="I650" s="165" t="s">
        <v>216</v>
      </c>
      <c r="J650" s="165" t="s">
        <v>216</v>
      </c>
      <c r="K650" s="165" t="s">
        <v>216</v>
      </c>
      <c r="L650" s="165" t="s">
        <v>216</v>
      </c>
      <c r="M650" s="165" t="s">
        <v>216</v>
      </c>
      <c r="N650" s="165" t="s">
        <v>216</v>
      </c>
      <c r="O650" s="165">
        <v>0.14000000000000001</v>
      </c>
      <c r="P650" s="165" t="s">
        <v>216</v>
      </c>
      <c r="Q650" s="165" t="s">
        <v>216</v>
      </c>
      <c r="R650" s="165" t="s">
        <v>216</v>
      </c>
      <c r="S650" s="165" t="s">
        <v>216</v>
      </c>
      <c r="T650" s="165" t="s">
        <v>216</v>
      </c>
      <c r="U650" s="165" t="s">
        <v>216</v>
      </c>
      <c r="V650" s="165" t="s">
        <v>216</v>
      </c>
      <c r="W650" s="165" t="s">
        <v>216</v>
      </c>
      <c r="X650" s="165" t="s">
        <v>216</v>
      </c>
      <c r="Y650" s="165" t="s">
        <v>216</v>
      </c>
      <c r="Z650" s="165" t="s">
        <v>216</v>
      </c>
      <c r="AA650" s="165" t="s">
        <v>216</v>
      </c>
      <c r="AB650" s="165" t="s">
        <v>216</v>
      </c>
      <c r="AC650" s="165" t="s">
        <v>216</v>
      </c>
      <c r="AD650" s="165" t="s">
        <v>216</v>
      </c>
      <c r="AE650" s="165" t="s">
        <v>216</v>
      </c>
      <c r="AF650" s="165" t="s">
        <v>216</v>
      </c>
      <c r="AG650" s="165" t="s">
        <v>216</v>
      </c>
      <c r="AH650" s="165" t="s">
        <v>216</v>
      </c>
      <c r="AI650" s="165" t="s">
        <v>216</v>
      </c>
      <c r="AJ650" s="165" t="s">
        <v>216</v>
      </c>
      <c r="AK650" s="165" t="s">
        <v>216</v>
      </c>
      <c r="AL650" s="165" t="s">
        <v>216</v>
      </c>
      <c r="AM650" s="165" t="s">
        <v>216</v>
      </c>
      <c r="AN650" s="165" t="s">
        <v>216</v>
      </c>
      <c r="AO650" s="165" t="s">
        <v>216</v>
      </c>
      <c r="AP650" s="165" t="s">
        <v>216</v>
      </c>
      <c r="AQ650" s="165" t="s">
        <v>216</v>
      </c>
      <c r="AR650" s="165" t="s">
        <v>216</v>
      </c>
      <c r="AS650" s="165" t="s">
        <v>216</v>
      </c>
      <c r="AT650" s="165" t="s">
        <v>216</v>
      </c>
      <c r="AU650" s="165" t="s">
        <v>216</v>
      </c>
      <c r="AV650" s="165" t="s">
        <v>216</v>
      </c>
      <c r="AW650" s="165" t="s">
        <v>216</v>
      </c>
      <c r="AX650" s="165" t="s">
        <v>216</v>
      </c>
      <c r="AY650" s="165" t="s">
        <v>216</v>
      </c>
      <c r="AZ650" s="165" t="s">
        <v>216</v>
      </c>
      <c r="BA650" s="165" t="s">
        <v>216</v>
      </c>
      <c r="BB650" s="165" t="s">
        <v>216</v>
      </c>
      <c r="BC650" s="165" t="s">
        <v>216</v>
      </c>
      <c r="BD650" s="165" t="s">
        <v>216</v>
      </c>
      <c r="BE650" s="165" t="s">
        <v>216</v>
      </c>
      <c r="BF650" s="165" t="s">
        <v>216</v>
      </c>
      <c r="BG650" s="165">
        <v>0.22600000000000001</v>
      </c>
      <c r="BH650" s="165" t="s">
        <v>216</v>
      </c>
      <c r="BI650" s="165" t="s">
        <v>216</v>
      </c>
      <c r="BJ650" s="165" t="s">
        <v>216</v>
      </c>
      <c r="BK650" s="165" t="s">
        <v>216</v>
      </c>
      <c r="BL650" s="165" t="s">
        <v>216</v>
      </c>
      <c r="BM650" s="165" t="s">
        <v>216</v>
      </c>
      <c r="BN650" s="165" t="s">
        <v>216</v>
      </c>
      <c r="BO650" s="165" t="s">
        <v>216</v>
      </c>
      <c r="BP650" s="165" t="s">
        <v>216</v>
      </c>
      <c r="BQ650" s="165" t="s">
        <v>216</v>
      </c>
      <c r="BR650" s="165" t="s">
        <v>216</v>
      </c>
      <c r="BS650" s="165" t="s">
        <v>216</v>
      </c>
      <c r="BT650" s="165" t="s">
        <v>216</v>
      </c>
    </row>
    <row r="651" spans="1:72" hidden="1">
      <c r="A651" s="99" t="s">
        <v>405</v>
      </c>
      <c r="B651" s="99" t="s">
        <v>406</v>
      </c>
      <c r="C651" s="98" t="s">
        <v>1114</v>
      </c>
      <c r="D651" s="100" t="s">
        <v>1115</v>
      </c>
      <c r="E651" s="98" t="s">
        <v>1029</v>
      </c>
      <c r="F651" s="98" t="s">
        <v>1030</v>
      </c>
      <c r="G651" s="165" t="s">
        <v>216</v>
      </c>
      <c r="H651" s="165">
        <v>0.151</v>
      </c>
      <c r="I651" s="165">
        <v>0.154</v>
      </c>
      <c r="J651" s="165" t="s">
        <v>216</v>
      </c>
      <c r="K651" s="165">
        <v>0.16200000000000001</v>
      </c>
      <c r="L651" s="165" t="s">
        <v>216</v>
      </c>
      <c r="M651" s="165">
        <v>0.192</v>
      </c>
      <c r="N651" s="165">
        <v>0.218</v>
      </c>
      <c r="O651" s="165" t="s">
        <v>216</v>
      </c>
      <c r="P651" s="165" t="s">
        <v>216</v>
      </c>
      <c r="Q651" s="165" t="s">
        <v>216</v>
      </c>
      <c r="R651" s="165">
        <v>0.16300000000000001</v>
      </c>
      <c r="S651" s="165" t="s">
        <v>216</v>
      </c>
      <c r="T651" s="165" t="s">
        <v>216</v>
      </c>
      <c r="U651" s="165" t="s">
        <v>216</v>
      </c>
      <c r="V651" s="165" t="s">
        <v>216</v>
      </c>
      <c r="W651" s="165">
        <v>0.22900000000000001</v>
      </c>
      <c r="X651" s="165">
        <v>0.19600000000000001</v>
      </c>
      <c r="Y651" s="165" t="s">
        <v>216</v>
      </c>
      <c r="Z651" s="165">
        <v>0.155</v>
      </c>
      <c r="AA651" s="165" t="s">
        <v>216</v>
      </c>
      <c r="AB651" s="165">
        <v>0.157</v>
      </c>
      <c r="AC651" s="165" t="s">
        <v>216</v>
      </c>
      <c r="AD651" s="165">
        <v>0.19600000000000001</v>
      </c>
      <c r="AE651" s="165" t="s">
        <v>216</v>
      </c>
      <c r="AF651" s="165" t="s">
        <v>216</v>
      </c>
      <c r="AG651" s="165" t="s">
        <v>216</v>
      </c>
      <c r="AH651" s="165">
        <v>0.215</v>
      </c>
      <c r="AI651" s="165" t="s">
        <v>216</v>
      </c>
      <c r="AJ651" s="165" t="s">
        <v>216</v>
      </c>
      <c r="AK651" s="165" t="s">
        <v>216</v>
      </c>
      <c r="AL651" s="165">
        <v>0.20499999999999999</v>
      </c>
      <c r="AM651" s="165" t="s">
        <v>216</v>
      </c>
      <c r="AN651" s="165">
        <v>0.155</v>
      </c>
      <c r="AO651" s="165" t="s">
        <v>216</v>
      </c>
      <c r="AP651" s="165">
        <v>0.17299999999999999</v>
      </c>
      <c r="AQ651" s="165">
        <v>0.13700000000000001</v>
      </c>
      <c r="AR651" s="165">
        <v>0.17399999999999999</v>
      </c>
      <c r="AS651" s="165" t="s">
        <v>216</v>
      </c>
      <c r="AT651" s="165">
        <v>0.18</v>
      </c>
      <c r="AU651" s="165">
        <v>0.22600000000000001</v>
      </c>
      <c r="AV651" s="165" t="s">
        <v>216</v>
      </c>
      <c r="AW651" s="165" t="s">
        <v>216</v>
      </c>
      <c r="AX651" s="165" t="s">
        <v>216</v>
      </c>
      <c r="AY651" s="165" t="s">
        <v>216</v>
      </c>
      <c r="AZ651" s="165">
        <v>0.22900000000000001</v>
      </c>
      <c r="BA651" s="165" t="s">
        <v>216</v>
      </c>
      <c r="BB651" s="165">
        <v>0.19</v>
      </c>
      <c r="BC651" s="165" t="s">
        <v>216</v>
      </c>
      <c r="BD651" s="165" t="s">
        <v>216</v>
      </c>
      <c r="BE651" s="165" t="s">
        <v>216</v>
      </c>
      <c r="BF651" s="165">
        <v>0.24199999999999999</v>
      </c>
      <c r="BG651" s="165" t="s">
        <v>216</v>
      </c>
      <c r="BH651" s="165">
        <v>0.127</v>
      </c>
      <c r="BI651" s="165" t="s">
        <v>216</v>
      </c>
      <c r="BJ651" s="165" t="s">
        <v>216</v>
      </c>
      <c r="BK651" s="165">
        <v>0.23899999999999999</v>
      </c>
      <c r="BL651" s="165" t="s">
        <v>216</v>
      </c>
      <c r="BM651" s="165">
        <v>0.188</v>
      </c>
      <c r="BN651" s="165" t="s">
        <v>216</v>
      </c>
      <c r="BO651" s="165" t="s">
        <v>216</v>
      </c>
      <c r="BP651" s="165">
        <v>0.15</v>
      </c>
      <c r="BQ651" s="165" t="s">
        <v>216</v>
      </c>
      <c r="BR651" s="165" t="s">
        <v>216</v>
      </c>
      <c r="BS651" s="165" t="s">
        <v>216</v>
      </c>
      <c r="BT651" s="165" t="s">
        <v>216</v>
      </c>
    </row>
    <row r="652" spans="1:72" hidden="1">
      <c r="A652" s="99" t="s">
        <v>405</v>
      </c>
      <c r="B652" s="99" t="s">
        <v>406</v>
      </c>
      <c r="C652" s="98" t="s">
        <v>1114</v>
      </c>
      <c r="D652" s="100" t="s">
        <v>1115</v>
      </c>
      <c r="E652" s="98" t="s">
        <v>1027</v>
      </c>
      <c r="F652" s="98" t="s">
        <v>1028</v>
      </c>
      <c r="G652" s="165" t="s">
        <v>216</v>
      </c>
      <c r="H652" s="165" t="s">
        <v>216</v>
      </c>
      <c r="I652" s="165" t="s">
        <v>216</v>
      </c>
      <c r="J652" s="165">
        <v>0.17499999999999999</v>
      </c>
      <c r="K652" s="165" t="s">
        <v>216</v>
      </c>
      <c r="L652" s="165" t="s">
        <v>216</v>
      </c>
      <c r="M652" s="165" t="s">
        <v>216</v>
      </c>
      <c r="N652" s="165" t="s">
        <v>216</v>
      </c>
      <c r="O652" s="165" t="s">
        <v>216</v>
      </c>
      <c r="P652" s="165" t="s">
        <v>216</v>
      </c>
      <c r="Q652" s="165">
        <v>0.188</v>
      </c>
      <c r="R652" s="165" t="s">
        <v>216</v>
      </c>
      <c r="S652" s="165" t="s">
        <v>216</v>
      </c>
      <c r="T652" s="165" t="s">
        <v>216</v>
      </c>
      <c r="U652" s="165">
        <v>0.17</v>
      </c>
      <c r="V652" s="165" t="s">
        <v>216</v>
      </c>
      <c r="W652" s="165" t="s">
        <v>216</v>
      </c>
      <c r="X652" s="165" t="s">
        <v>216</v>
      </c>
      <c r="Y652" s="165">
        <v>0.158</v>
      </c>
      <c r="Z652" s="165" t="s">
        <v>216</v>
      </c>
      <c r="AA652" s="165" t="s">
        <v>216</v>
      </c>
      <c r="AB652" s="165" t="s">
        <v>216</v>
      </c>
      <c r="AC652" s="165">
        <v>0.188</v>
      </c>
      <c r="AD652" s="165" t="s">
        <v>216</v>
      </c>
      <c r="AE652" s="165" t="s">
        <v>216</v>
      </c>
      <c r="AF652" s="165" t="s">
        <v>216</v>
      </c>
      <c r="AG652" s="165">
        <v>0.23</v>
      </c>
      <c r="AH652" s="165" t="s">
        <v>216</v>
      </c>
      <c r="AI652" s="165" t="s">
        <v>216</v>
      </c>
      <c r="AJ652" s="165" t="s">
        <v>216</v>
      </c>
      <c r="AK652" s="165" t="s">
        <v>216</v>
      </c>
      <c r="AL652" s="165" t="s">
        <v>216</v>
      </c>
      <c r="AM652" s="165" t="s">
        <v>216</v>
      </c>
      <c r="AN652" s="165" t="s">
        <v>216</v>
      </c>
      <c r="AO652" s="165" t="s">
        <v>216</v>
      </c>
      <c r="AP652" s="165" t="s">
        <v>216</v>
      </c>
      <c r="AQ652" s="165" t="s">
        <v>216</v>
      </c>
      <c r="AR652" s="165" t="s">
        <v>216</v>
      </c>
      <c r="AS652" s="165" t="s">
        <v>216</v>
      </c>
      <c r="AT652" s="165" t="s">
        <v>216</v>
      </c>
      <c r="AU652" s="165" t="s">
        <v>216</v>
      </c>
      <c r="AV652" s="165" t="s">
        <v>216</v>
      </c>
      <c r="AW652" s="165" t="s">
        <v>216</v>
      </c>
      <c r="AX652" s="165">
        <v>0.24399999999999999</v>
      </c>
      <c r="AY652" s="165" t="s">
        <v>216</v>
      </c>
      <c r="AZ652" s="165" t="s">
        <v>216</v>
      </c>
      <c r="BA652" s="165">
        <v>0.19500000000000001</v>
      </c>
      <c r="BB652" s="165" t="s">
        <v>216</v>
      </c>
      <c r="BC652" s="165" t="s">
        <v>216</v>
      </c>
      <c r="BD652" s="165" t="s">
        <v>216</v>
      </c>
      <c r="BE652" s="165" t="s">
        <v>216</v>
      </c>
      <c r="BF652" s="165" t="s">
        <v>216</v>
      </c>
      <c r="BG652" s="165" t="s">
        <v>216</v>
      </c>
      <c r="BH652" s="165" t="s">
        <v>216</v>
      </c>
      <c r="BI652" s="165">
        <v>0.187</v>
      </c>
      <c r="BJ652" s="165" t="s">
        <v>216</v>
      </c>
      <c r="BK652" s="165" t="s">
        <v>216</v>
      </c>
      <c r="BL652" s="165" t="s">
        <v>216</v>
      </c>
      <c r="BM652" s="165" t="s">
        <v>216</v>
      </c>
      <c r="BN652" s="165" t="s">
        <v>216</v>
      </c>
      <c r="BO652" s="165" t="s">
        <v>216</v>
      </c>
      <c r="BP652" s="165" t="s">
        <v>216</v>
      </c>
      <c r="BQ652" s="165" t="s">
        <v>216</v>
      </c>
      <c r="BR652" s="165" t="s">
        <v>216</v>
      </c>
      <c r="BS652" s="165" t="s">
        <v>216</v>
      </c>
      <c r="BT652" s="165" t="s">
        <v>216</v>
      </c>
    </row>
    <row r="653" spans="1:72" hidden="1">
      <c r="A653" s="99" t="s">
        <v>405</v>
      </c>
      <c r="B653" s="99" t="s">
        <v>406</v>
      </c>
      <c r="C653" s="98" t="s">
        <v>1114</v>
      </c>
      <c r="D653" s="100" t="s">
        <v>1115</v>
      </c>
      <c r="E653" s="98" t="s">
        <v>999</v>
      </c>
      <c r="F653" s="98" t="s">
        <v>1118</v>
      </c>
      <c r="G653" s="165" t="s">
        <v>216</v>
      </c>
      <c r="H653" s="165" t="s">
        <v>216</v>
      </c>
      <c r="I653" s="165" t="s">
        <v>216</v>
      </c>
      <c r="J653" s="165" t="s">
        <v>216</v>
      </c>
      <c r="K653" s="165" t="s">
        <v>216</v>
      </c>
      <c r="L653" s="165" t="s">
        <v>216</v>
      </c>
      <c r="M653" s="165" t="s">
        <v>216</v>
      </c>
      <c r="N653" s="165" t="s">
        <v>216</v>
      </c>
      <c r="O653" s="165" t="s">
        <v>216</v>
      </c>
      <c r="P653" s="165" t="s">
        <v>216</v>
      </c>
      <c r="Q653" s="165" t="s">
        <v>216</v>
      </c>
      <c r="R653" s="165" t="s">
        <v>216</v>
      </c>
      <c r="S653" s="165" t="s">
        <v>216</v>
      </c>
      <c r="T653" s="165" t="s">
        <v>216</v>
      </c>
      <c r="U653" s="165" t="s">
        <v>216</v>
      </c>
      <c r="V653" s="165" t="s">
        <v>216</v>
      </c>
      <c r="W653" s="165" t="s">
        <v>216</v>
      </c>
      <c r="X653" s="165" t="s">
        <v>216</v>
      </c>
      <c r="Y653" s="165" t="s">
        <v>216</v>
      </c>
      <c r="Z653" s="165" t="s">
        <v>216</v>
      </c>
      <c r="AA653" s="165" t="s">
        <v>216</v>
      </c>
      <c r="AB653" s="165" t="s">
        <v>216</v>
      </c>
      <c r="AC653" s="165" t="s">
        <v>216</v>
      </c>
      <c r="AD653" s="165" t="s">
        <v>216</v>
      </c>
      <c r="AE653" s="165" t="s">
        <v>216</v>
      </c>
      <c r="AF653" s="165" t="s">
        <v>216</v>
      </c>
      <c r="AG653" s="165" t="s">
        <v>216</v>
      </c>
      <c r="AH653" s="165" t="s">
        <v>216</v>
      </c>
      <c r="AI653" s="165" t="s">
        <v>216</v>
      </c>
      <c r="AJ653" s="165" t="s">
        <v>216</v>
      </c>
      <c r="AK653" s="165" t="s">
        <v>216</v>
      </c>
      <c r="AL653" s="165" t="s">
        <v>216</v>
      </c>
      <c r="AM653" s="165" t="s">
        <v>216</v>
      </c>
      <c r="AN653" s="165" t="s">
        <v>216</v>
      </c>
      <c r="AO653" s="165" t="s">
        <v>216</v>
      </c>
      <c r="AP653" s="165" t="s">
        <v>216</v>
      </c>
      <c r="AQ653" s="165" t="s">
        <v>216</v>
      </c>
      <c r="AR653" s="165" t="s">
        <v>216</v>
      </c>
      <c r="AS653" s="165" t="s">
        <v>216</v>
      </c>
      <c r="AT653" s="165" t="s">
        <v>216</v>
      </c>
      <c r="AU653" s="165" t="s">
        <v>216</v>
      </c>
      <c r="AV653" s="165" t="s">
        <v>216</v>
      </c>
      <c r="AW653" s="165" t="s">
        <v>216</v>
      </c>
      <c r="AX653" s="165" t="s">
        <v>216</v>
      </c>
      <c r="AY653" s="165" t="s">
        <v>216</v>
      </c>
      <c r="AZ653" s="165" t="s">
        <v>216</v>
      </c>
      <c r="BA653" s="165" t="s">
        <v>216</v>
      </c>
      <c r="BB653" s="165" t="s">
        <v>216</v>
      </c>
      <c r="BC653" s="165">
        <v>0.13100000000000001</v>
      </c>
      <c r="BD653" s="165" t="s">
        <v>216</v>
      </c>
      <c r="BE653" s="165" t="s">
        <v>216</v>
      </c>
      <c r="BF653" s="165" t="s">
        <v>216</v>
      </c>
      <c r="BG653" s="165" t="s">
        <v>216</v>
      </c>
      <c r="BH653" s="165" t="s">
        <v>216</v>
      </c>
      <c r="BI653" s="165" t="s">
        <v>216</v>
      </c>
      <c r="BJ653" s="165" t="s">
        <v>216</v>
      </c>
      <c r="BK653" s="165" t="s">
        <v>216</v>
      </c>
      <c r="BL653" s="165" t="s">
        <v>216</v>
      </c>
      <c r="BM653" s="165" t="s">
        <v>216</v>
      </c>
      <c r="BN653" s="165" t="s">
        <v>216</v>
      </c>
      <c r="BO653" s="165" t="s">
        <v>216</v>
      </c>
      <c r="BP653" s="165" t="s">
        <v>216</v>
      </c>
      <c r="BQ653" s="165">
        <v>0.153</v>
      </c>
      <c r="BR653" s="165" t="s">
        <v>216</v>
      </c>
      <c r="BS653" s="165">
        <v>0.114</v>
      </c>
      <c r="BT653" s="165" t="s">
        <v>216</v>
      </c>
    </row>
    <row r="654" spans="1:72" hidden="1">
      <c r="A654" s="99" t="s">
        <v>405</v>
      </c>
      <c r="B654" s="99" t="s">
        <v>406</v>
      </c>
      <c r="C654" s="98" t="s">
        <v>1114</v>
      </c>
      <c r="D654" s="100" t="s">
        <v>1115</v>
      </c>
      <c r="E654" s="98" t="s">
        <v>1025</v>
      </c>
      <c r="F654" s="98" t="s">
        <v>1026</v>
      </c>
      <c r="G654" s="165" t="s">
        <v>216</v>
      </c>
      <c r="H654" s="165" t="s">
        <v>216</v>
      </c>
      <c r="I654" s="165" t="s">
        <v>216</v>
      </c>
      <c r="J654" s="165" t="s">
        <v>216</v>
      </c>
      <c r="K654" s="165" t="s">
        <v>216</v>
      </c>
      <c r="L654" s="165">
        <v>0.16400000000000001</v>
      </c>
      <c r="M654" s="165" t="s">
        <v>216</v>
      </c>
      <c r="N654" s="165" t="s">
        <v>216</v>
      </c>
      <c r="O654" s="165" t="s">
        <v>216</v>
      </c>
      <c r="P654" s="165">
        <v>0.22900000000000001</v>
      </c>
      <c r="Q654" s="165" t="s">
        <v>216</v>
      </c>
      <c r="R654" s="165" t="s">
        <v>216</v>
      </c>
      <c r="S654" s="165">
        <v>0.224</v>
      </c>
      <c r="T654" s="165" t="s">
        <v>216</v>
      </c>
      <c r="U654" s="165" t="s">
        <v>216</v>
      </c>
      <c r="V654" s="165" t="s">
        <v>216</v>
      </c>
      <c r="W654" s="165" t="s">
        <v>216</v>
      </c>
      <c r="X654" s="165" t="s">
        <v>216</v>
      </c>
      <c r="Y654" s="165" t="s">
        <v>216</v>
      </c>
      <c r="Z654" s="165" t="s">
        <v>216</v>
      </c>
      <c r="AA654" s="165" t="s">
        <v>216</v>
      </c>
      <c r="AB654" s="165" t="s">
        <v>216</v>
      </c>
      <c r="AC654" s="165" t="s">
        <v>216</v>
      </c>
      <c r="AD654" s="165" t="s">
        <v>216</v>
      </c>
      <c r="AE654" s="165">
        <v>0.187</v>
      </c>
      <c r="AF654" s="165">
        <v>0.184</v>
      </c>
      <c r="AG654" s="165" t="s">
        <v>216</v>
      </c>
      <c r="AH654" s="165" t="s">
        <v>216</v>
      </c>
      <c r="AI654" s="165">
        <v>0.17</v>
      </c>
      <c r="AJ654" s="165">
        <v>0.14299999999999999</v>
      </c>
      <c r="AK654" s="165">
        <v>0.2</v>
      </c>
      <c r="AL654" s="165" t="s">
        <v>216</v>
      </c>
      <c r="AM654" s="165">
        <v>0.20200000000000001</v>
      </c>
      <c r="AN654" s="165" t="s">
        <v>216</v>
      </c>
      <c r="AO654" s="165">
        <v>0.20399999999999999</v>
      </c>
      <c r="AP654" s="165" t="s">
        <v>216</v>
      </c>
      <c r="AQ654" s="165" t="s">
        <v>216</v>
      </c>
      <c r="AR654" s="165" t="s">
        <v>216</v>
      </c>
      <c r="AS654" s="165" t="s">
        <v>216</v>
      </c>
      <c r="AT654" s="165" t="s">
        <v>216</v>
      </c>
      <c r="AU654" s="165" t="s">
        <v>216</v>
      </c>
      <c r="AV654" s="165">
        <v>0.188</v>
      </c>
      <c r="AW654" s="165">
        <v>0.14699999999999999</v>
      </c>
      <c r="AX654" s="165" t="s">
        <v>216</v>
      </c>
      <c r="AY654" s="165">
        <v>0.191</v>
      </c>
      <c r="AZ654" s="165" t="s">
        <v>216</v>
      </c>
      <c r="BA654" s="165" t="s">
        <v>216</v>
      </c>
      <c r="BB654" s="165" t="s">
        <v>216</v>
      </c>
      <c r="BC654" s="165" t="s">
        <v>216</v>
      </c>
      <c r="BD654" s="165" t="s">
        <v>216</v>
      </c>
      <c r="BE654" s="165">
        <v>0.223</v>
      </c>
      <c r="BF654" s="165" t="s">
        <v>216</v>
      </c>
      <c r="BG654" s="165" t="s">
        <v>216</v>
      </c>
      <c r="BH654" s="165" t="s">
        <v>216</v>
      </c>
      <c r="BI654" s="165" t="s">
        <v>216</v>
      </c>
      <c r="BJ654" s="165">
        <v>0.17100000000000001</v>
      </c>
      <c r="BK654" s="165" t="s">
        <v>216</v>
      </c>
      <c r="BL654" s="165">
        <v>0.16300000000000001</v>
      </c>
      <c r="BM654" s="165" t="s">
        <v>216</v>
      </c>
      <c r="BN654" s="165">
        <v>0.14499999999999999</v>
      </c>
      <c r="BO654" s="165">
        <v>0.28299999999999997</v>
      </c>
      <c r="BP654" s="165" t="s">
        <v>216</v>
      </c>
      <c r="BQ654" s="165" t="s">
        <v>216</v>
      </c>
      <c r="BR654" s="165">
        <v>0.184</v>
      </c>
      <c r="BS654" s="165" t="s">
        <v>216</v>
      </c>
      <c r="BT654" s="165">
        <v>0.16500000000000001</v>
      </c>
    </row>
    <row r="655" spans="1:72" hidden="1">
      <c r="A655" s="99" t="s">
        <v>405</v>
      </c>
      <c r="B655" s="99" t="s">
        <v>406</v>
      </c>
      <c r="C655" s="98" t="s">
        <v>1114</v>
      </c>
      <c r="D655" s="100" t="s">
        <v>1115</v>
      </c>
      <c r="E655" s="98" t="s">
        <v>1119</v>
      </c>
      <c r="F655" s="98" t="s">
        <v>1120</v>
      </c>
      <c r="G655" s="165" t="s">
        <v>216</v>
      </c>
      <c r="H655" s="165" t="s">
        <v>216</v>
      </c>
      <c r="I655" s="165" t="s">
        <v>216</v>
      </c>
      <c r="J655" s="165" t="s">
        <v>216</v>
      </c>
      <c r="K655" s="165" t="s">
        <v>216</v>
      </c>
      <c r="L655" s="165" t="s">
        <v>216</v>
      </c>
      <c r="M655" s="165" t="s">
        <v>216</v>
      </c>
      <c r="N655" s="165" t="s">
        <v>216</v>
      </c>
      <c r="O655" s="165" t="s">
        <v>216</v>
      </c>
      <c r="P655" s="165" t="s">
        <v>216</v>
      </c>
      <c r="Q655" s="165" t="s">
        <v>216</v>
      </c>
      <c r="R655" s="165" t="s">
        <v>216</v>
      </c>
      <c r="S655" s="165" t="s">
        <v>216</v>
      </c>
      <c r="T655" s="165" t="s">
        <v>216</v>
      </c>
      <c r="U655" s="165" t="s">
        <v>216</v>
      </c>
      <c r="V655" s="165">
        <v>0.23400000000000001</v>
      </c>
      <c r="W655" s="165" t="s">
        <v>216</v>
      </c>
      <c r="X655" s="165" t="s">
        <v>216</v>
      </c>
      <c r="Y655" s="165" t="s">
        <v>216</v>
      </c>
      <c r="Z655" s="165" t="s">
        <v>216</v>
      </c>
      <c r="AA655" s="165" t="s">
        <v>216</v>
      </c>
      <c r="AB655" s="165" t="s">
        <v>216</v>
      </c>
      <c r="AC655" s="165" t="s">
        <v>216</v>
      </c>
      <c r="AD655" s="165" t="s">
        <v>216</v>
      </c>
      <c r="AE655" s="165" t="s">
        <v>216</v>
      </c>
      <c r="AF655" s="165" t="s">
        <v>216</v>
      </c>
      <c r="AG655" s="165" t="s">
        <v>216</v>
      </c>
      <c r="AH655" s="165" t="s">
        <v>216</v>
      </c>
      <c r="AI655" s="165" t="s">
        <v>216</v>
      </c>
      <c r="AJ655" s="165" t="s">
        <v>216</v>
      </c>
      <c r="AK655" s="165" t="s">
        <v>216</v>
      </c>
      <c r="AL655" s="165" t="s">
        <v>216</v>
      </c>
      <c r="AM655" s="165" t="s">
        <v>216</v>
      </c>
      <c r="AN655" s="165" t="s">
        <v>216</v>
      </c>
      <c r="AO655" s="165" t="s">
        <v>216</v>
      </c>
      <c r="AP655" s="165" t="s">
        <v>216</v>
      </c>
      <c r="AQ655" s="165" t="s">
        <v>216</v>
      </c>
      <c r="AR655" s="165" t="s">
        <v>216</v>
      </c>
      <c r="AS655" s="165">
        <v>0.23400000000000001</v>
      </c>
      <c r="AT655" s="165" t="s">
        <v>216</v>
      </c>
      <c r="AU655" s="165" t="s">
        <v>216</v>
      </c>
      <c r="AV655" s="165" t="s">
        <v>216</v>
      </c>
      <c r="AW655" s="165" t="s">
        <v>216</v>
      </c>
      <c r="AX655" s="165" t="s">
        <v>216</v>
      </c>
      <c r="AY655" s="165" t="s">
        <v>216</v>
      </c>
      <c r="AZ655" s="165" t="s">
        <v>216</v>
      </c>
      <c r="BA655" s="165" t="s">
        <v>216</v>
      </c>
      <c r="BB655" s="165" t="s">
        <v>216</v>
      </c>
      <c r="BC655" s="165" t="s">
        <v>216</v>
      </c>
      <c r="BD655" s="165">
        <v>0.13100000000000001</v>
      </c>
      <c r="BE655" s="165" t="s">
        <v>216</v>
      </c>
      <c r="BF655" s="165" t="s">
        <v>216</v>
      </c>
      <c r="BG655" s="165" t="s">
        <v>216</v>
      </c>
      <c r="BH655" s="165" t="s">
        <v>216</v>
      </c>
      <c r="BI655" s="165" t="s">
        <v>216</v>
      </c>
      <c r="BJ655" s="165" t="s">
        <v>216</v>
      </c>
      <c r="BK655" s="165" t="s">
        <v>216</v>
      </c>
      <c r="BL655" s="165" t="s">
        <v>216</v>
      </c>
      <c r="BM655" s="165" t="s">
        <v>216</v>
      </c>
      <c r="BN655" s="165" t="s">
        <v>216</v>
      </c>
      <c r="BO655" s="165" t="s">
        <v>216</v>
      </c>
      <c r="BP655" s="165" t="s">
        <v>216</v>
      </c>
      <c r="BQ655" s="165" t="s">
        <v>216</v>
      </c>
      <c r="BR655" s="165" t="s">
        <v>216</v>
      </c>
      <c r="BS655" s="165" t="s">
        <v>216</v>
      </c>
      <c r="BT655" s="165" t="s">
        <v>216</v>
      </c>
    </row>
    <row r="656" spans="1:72" hidden="1">
      <c r="A656" s="99" t="s">
        <v>405</v>
      </c>
      <c r="B656" s="99" t="s">
        <v>406</v>
      </c>
      <c r="C656" s="98" t="s">
        <v>1114</v>
      </c>
      <c r="D656" s="100" t="s">
        <v>1115</v>
      </c>
      <c r="E656" s="98" t="s">
        <v>1121</v>
      </c>
      <c r="F656" s="98" t="s">
        <v>1122</v>
      </c>
      <c r="G656" s="165" t="s">
        <v>216</v>
      </c>
      <c r="H656" s="165" t="s">
        <v>216</v>
      </c>
      <c r="I656" s="165" t="s">
        <v>216</v>
      </c>
      <c r="J656" s="165" t="s">
        <v>216</v>
      </c>
      <c r="K656" s="165" t="s">
        <v>216</v>
      </c>
      <c r="L656" s="165" t="s">
        <v>216</v>
      </c>
      <c r="M656" s="165" t="s">
        <v>216</v>
      </c>
      <c r="N656" s="165" t="s">
        <v>216</v>
      </c>
      <c r="O656" s="165" t="s">
        <v>216</v>
      </c>
      <c r="P656" s="165" t="s">
        <v>216</v>
      </c>
      <c r="Q656" s="165" t="s">
        <v>216</v>
      </c>
      <c r="R656" s="165" t="s">
        <v>216</v>
      </c>
      <c r="S656" s="165" t="s">
        <v>216</v>
      </c>
      <c r="T656" s="165">
        <v>0.21199999999999999</v>
      </c>
      <c r="U656" s="165" t="s">
        <v>216</v>
      </c>
      <c r="V656" s="165" t="s">
        <v>216</v>
      </c>
      <c r="W656" s="165" t="s">
        <v>216</v>
      </c>
      <c r="X656" s="165" t="s">
        <v>216</v>
      </c>
      <c r="Y656" s="165" t="s">
        <v>216</v>
      </c>
      <c r="Z656" s="165" t="s">
        <v>216</v>
      </c>
      <c r="AA656" s="165">
        <v>0.14899999999999999</v>
      </c>
      <c r="AB656" s="165" t="s">
        <v>216</v>
      </c>
      <c r="AC656" s="165" t="s">
        <v>216</v>
      </c>
      <c r="AD656" s="165" t="s">
        <v>216</v>
      </c>
      <c r="AE656" s="165" t="s">
        <v>216</v>
      </c>
      <c r="AF656" s="165" t="s">
        <v>216</v>
      </c>
      <c r="AG656" s="165" t="s">
        <v>216</v>
      </c>
      <c r="AH656" s="165" t="s">
        <v>216</v>
      </c>
      <c r="AI656" s="165" t="s">
        <v>216</v>
      </c>
      <c r="AJ656" s="165" t="s">
        <v>216</v>
      </c>
      <c r="AK656" s="165" t="s">
        <v>216</v>
      </c>
      <c r="AL656" s="165" t="s">
        <v>216</v>
      </c>
      <c r="AM656" s="165" t="s">
        <v>216</v>
      </c>
      <c r="AN656" s="165" t="s">
        <v>216</v>
      </c>
      <c r="AO656" s="165" t="s">
        <v>216</v>
      </c>
      <c r="AP656" s="165" t="s">
        <v>216</v>
      </c>
      <c r="AQ656" s="165" t="s">
        <v>216</v>
      </c>
      <c r="AR656" s="165" t="s">
        <v>216</v>
      </c>
      <c r="AS656" s="165" t="s">
        <v>216</v>
      </c>
      <c r="AT656" s="165" t="s">
        <v>216</v>
      </c>
      <c r="AU656" s="165" t="s">
        <v>216</v>
      </c>
      <c r="AV656" s="165" t="s">
        <v>216</v>
      </c>
      <c r="AW656" s="165" t="s">
        <v>216</v>
      </c>
      <c r="AX656" s="165" t="s">
        <v>216</v>
      </c>
      <c r="AY656" s="165" t="s">
        <v>216</v>
      </c>
      <c r="AZ656" s="165" t="s">
        <v>216</v>
      </c>
      <c r="BA656" s="165" t="s">
        <v>216</v>
      </c>
      <c r="BB656" s="165" t="s">
        <v>216</v>
      </c>
      <c r="BC656" s="165" t="s">
        <v>216</v>
      </c>
      <c r="BD656" s="165" t="s">
        <v>216</v>
      </c>
      <c r="BE656" s="165" t="s">
        <v>216</v>
      </c>
      <c r="BF656" s="165" t="s">
        <v>216</v>
      </c>
      <c r="BG656" s="165" t="s">
        <v>216</v>
      </c>
      <c r="BH656" s="165" t="s">
        <v>216</v>
      </c>
      <c r="BI656" s="165" t="s">
        <v>216</v>
      </c>
      <c r="BJ656" s="165" t="s">
        <v>216</v>
      </c>
      <c r="BK656" s="165" t="s">
        <v>216</v>
      </c>
      <c r="BL656" s="165" t="s">
        <v>216</v>
      </c>
      <c r="BM656" s="165" t="s">
        <v>216</v>
      </c>
      <c r="BN656" s="165" t="s">
        <v>216</v>
      </c>
      <c r="BO656" s="165" t="s">
        <v>216</v>
      </c>
      <c r="BP656" s="165" t="s">
        <v>216</v>
      </c>
      <c r="BQ656" s="165" t="s">
        <v>216</v>
      </c>
      <c r="BR656" s="165" t="s">
        <v>216</v>
      </c>
      <c r="BS656" s="165" t="s">
        <v>216</v>
      </c>
      <c r="BT656" s="165" t="s">
        <v>216</v>
      </c>
    </row>
    <row r="657" spans="1:72" hidden="1">
      <c r="A657" s="99" t="s">
        <v>1004</v>
      </c>
      <c r="B657" s="99" t="s">
        <v>1004</v>
      </c>
      <c r="C657" s="98" t="s">
        <v>1123</v>
      </c>
      <c r="D657" s="100" t="s">
        <v>1124</v>
      </c>
      <c r="E657" s="98" t="s">
        <v>1039</v>
      </c>
      <c r="F657" s="98" t="s">
        <v>1040</v>
      </c>
      <c r="G657" s="165" t="s">
        <v>216</v>
      </c>
      <c r="H657" s="165">
        <v>0.19600000000000001</v>
      </c>
      <c r="I657" s="165" t="s">
        <v>216</v>
      </c>
      <c r="J657" s="165" t="s">
        <v>216</v>
      </c>
      <c r="K657" s="165" t="s">
        <v>216</v>
      </c>
      <c r="L657" s="165">
        <v>0.216</v>
      </c>
      <c r="M657" s="165" t="s">
        <v>216</v>
      </c>
      <c r="N657" s="165" t="s">
        <v>216</v>
      </c>
      <c r="O657" s="165" t="s">
        <v>216</v>
      </c>
      <c r="P657" s="165" t="s">
        <v>216</v>
      </c>
      <c r="Q657" s="165" t="s">
        <v>216</v>
      </c>
      <c r="R657" s="165" t="s">
        <v>216</v>
      </c>
      <c r="S657" s="165" t="s">
        <v>216</v>
      </c>
      <c r="T657" s="165" t="s">
        <v>216</v>
      </c>
      <c r="U657" s="165" t="s">
        <v>216</v>
      </c>
      <c r="V657" s="165" t="s">
        <v>216</v>
      </c>
      <c r="W657" s="165">
        <v>0.17399999999999999</v>
      </c>
      <c r="X657" s="165" t="s">
        <v>216</v>
      </c>
      <c r="Y657" s="165" t="s">
        <v>216</v>
      </c>
      <c r="Z657" s="165" t="s">
        <v>216</v>
      </c>
      <c r="AA657" s="165" t="s">
        <v>216</v>
      </c>
      <c r="AB657" s="165" t="s">
        <v>216</v>
      </c>
      <c r="AC657" s="165" t="s">
        <v>216</v>
      </c>
      <c r="AD657" s="165" t="s">
        <v>216</v>
      </c>
      <c r="AE657" s="165" t="s">
        <v>216</v>
      </c>
      <c r="AF657" s="165" t="s">
        <v>216</v>
      </c>
      <c r="AG657" s="165" t="s">
        <v>216</v>
      </c>
      <c r="AH657" s="165" t="s">
        <v>216</v>
      </c>
      <c r="AI657" s="165">
        <v>0.215</v>
      </c>
      <c r="AJ657" s="165" t="s">
        <v>216</v>
      </c>
      <c r="AK657" s="165" t="s">
        <v>216</v>
      </c>
      <c r="AL657" s="165" t="s">
        <v>216</v>
      </c>
      <c r="AM657" s="165" t="s">
        <v>216</v>
      </c>
      <c r="AN657" s="165" t="s">
        <v>216</v>
      </c>
      <c r="AO657" s="165" t="s">
        <v>216</v>
      </c>
      <c r="AP657" s="165" t="s">
        <v>216</v>
      </c>
      <c r="AQ657" s="165" t="s">
        <v>216</v>
      </c>
      <c r="AR657" s="165" t="s">
        <v>216</v>
      </c>
      <c r="AS657" s="165" t="s">
        <v>216</v>
      </c>
      <c r="AT657" s="165">
        <v>0.19800000000000001</v>
      </c>
      <c r="AU657" s="165" t="s">
        <v>216</v>
      </c>
      <c r="AV657" s="165">
        <v>0.23899999999999999</v>
      </c>
      <c r="AW657" s="165" t="s">
        <v>216</v>
      </c>
      <c r="AX657" s="165" t="s">
        <v>216</v>
      </c>
      <c r="AY657" s="165" t="s">
        <v>216</v>
      </c>
      <c r="AZ657" s="165">
        <v>0.152</v>
      </c>
      <c r="BA657" s="165" t="s">
        <v>216</v>
      </c>
      <c r="BB657" s="165" t="s">
        <v>216</v>
      </c>
      <c r="BC657" s="165" t="s">
        <v>216</v>
      </c>
      <c r="BD657" s="165" t="s">
        <v>216</v>
      </c>
      <c r="BE657" s="165" t="s">
        <v>216</v>
      </c>
      <c r="BF657" s="165">
        <v>0.23100000000000001</v>
      </c>
      <c r="BG657" s="165">
        <v>0.14899999999999999</v>
      </c>
      <c r="BH657" s="165" t="s">
        <v>216</v>
      </c>
      <c r="BI657" s="165">
        <v>0.192</v>
      </c>
      <c r="BJ657" s="165" t="s">
        <v>216</v>
      </c>
      <c r="BK657" s="165" t="s">
        <v>216</v>
      </c>
      <c r="BL657" s="165" t="s">
        <v>216</v>
      </c>
      <c r="BM657" s="165">
        <v>0.17899999999999999</v>
      </c>
      <c r="BN657" s="165" t="s">
        <v>216</v>
      </c>
      <c r="BO657" s="165">
        <v>0.17399999999999999</v>
      </c>
      <c r="BP657" s="165" t="s">
        <v>216</v>
      </c>
      <c r="BQ657" s="165" t="s">
        <v>216</v>
      </c>
      <c r="BR657" s="165">
        <v>0.19800000000000001</v>
      </c>
      <c r="BS657" s="165" t="s">
        <v>216</v>
      </c>
      <c r="BT657" s="165" t="s">
        <v>216</v>
      </c>
    </row>
    <row r="658" spans="1:72" hidden="1">
      <c r="A658" s="99" t="s">
        <v>1004</v>
      </c>
      <c r="B658" s="99" t="s">
        <v>1004</v>
      </c>
      <c r="C658" s="98" t="s">
        <v>1123</v>
      </c>
      <c r="D658" s="100" t="s">
        <v>1124</v>
      </c>
      <c r="E658" s="98" t="s">
        <v>1033</v>
      </c>
      <c r="F658" s="98" t="s">
        <v>1034</v>
      </c>
      <c r="G658" s="165">
        <v>0.19700000000000001</v>
      </c>
      <c r="H658" s="165" t="s">
        <v>216</v>
      </c>
      <c r="I658" s="165" t="s">
        <v>216</v>
      </c>
      <c r="J658" s="165">
        <v>0.19800000000000001</v>
      </c>
      <c r="K658" s="165" t="s">
        <v>216</v>
      </c>
      <c r="L658" s="165" t="s">
        <v>216</v>
      </c>
      <c r="M658" s="165">
        <v>0.17</v>
      </c>
      <c r="N658" s="165" t="s">
        <v>216</v>
      </c>
      <c r="O658" s="165" t="s">
        <v>216</v>
      </c>
      <c r="P658" s="165">
        <v>0.218</v>
      </c>
      <c r="Q658" s="165" t="s">
        <v>216</v>
      </c>
      <c r="R658" s="165" t="s">
        <v>216</v>
      </c>
      <c r="S658" s="165">
        <v>0.182</v>
      </c>
      <c r="T658" s="165">
        <v>0.23100000000000001</v>
      </c>
      <c r="U658" s="165">
        <v>0.188</v>
      </c>
      <c r="V658" s="165" t="s">
        <v>216</v>
      </c>
      <c r="W658" s="165" t="s">
        <v>216</v>
      </c>
      <c r="X658" s="165">
        <v>0.17499999999999999</v>
      </c>
      <c r="Y658" s="165" t="s">
        <v>216</v>
      </c>
      <c r="Z658" s="165" t="s">
        <v>216</v>
      </c>
      <c r="AA658" s="165" t="s">
        <v>216</v>
      </c>
      <c r="AB658" s="165" t="s">
        <v>216</v>
      </c>
      <c r="AC658" s="165" t="s">
        <v>216</v>
      </c>
      <c r="AD658" s="165" t="s">
        <v>216</v>
      </c>
      <c r="AE658" s="165">
        <v>0.14399999999999999</v>
      </c>
      <c r="AF658" s="165" t="s">
        <v>216</v>
      </c>
      <c r="AG658" s="165">
        <v>0.17899999999999999</v>
      </c>
      <c r="AH658" s="165">
        <v>0.18099999999999999</v>
      </c>
      <c r="AI658" s="165" t="s">
        <v>216</v>
      </c>
      <c r="AJ658" s="165">
        <v>0.17100000000000001</v>
      </c>
      <c r="AK658" s="165" t="s">
        <v>216</v>
      </c>
      <c r="AL658" s="165" t="s">
        <v>216</v>
      </c>
      <c r="AM658" s="165">
        <v>0.20100000000000001</v>
      </c>
      <c r="AN658" s="165" t="s">
        <v>216</v>
      </c>
      <c r="AO658" s="165" t="s">
        <v>216</v>
      </c>
      <c r="AP658" s="165" t="s">
        <v>216</v>
      </c>
      <c r="AQ658" s="165" t="s">
        <v>216</v>
      </c>
      <c r="AR658" s="165" t="s">
        <v>216</v>
      </c>
      <c r="AS658" s="165" t="s">
        <v>216</v>
      </c>
      <c r="AT658" s="165" t="s">
        <v>216</v>
      </c>
      <c r="AU658" s="165" t="s">
        <v>216</v>
      </c>
      <c r="AV658" s="165" t="s">
        <v>216</v>
      </c>
      <c r="AW658" s="165">
        <v>0.191</v>
      </c>
      <c r="AX658" s="165" t="s">
        <v>216</v>
      </c>
      <c r="AY658" s="165" t="s">
        <v>216</v>
      </c>
      <c r="AZ658" s="165" t="s">
        <v>216</v>
      </c>
      <c r="BA658" s="165" t="s">
        <v>216</v>
      </c>
      <c r="BB658" s="165" t="s">
        <v>216</v>
      </c>
      <c r="BC658" s="165">
        <v>0.17599999999999999</v>
      </c>
      <c r="BD658" s="165" t="s">
        <v>216</v>
      </c>
      <c r="BE658" s="165" t="s">
        <v>216</v>
      </c>
      <c r="BF658" s="165" t="s">
        <v>216</v>
      </c>
      <c r="BG658" s="165" t="s">
        <v>216</v>
      </c>
      <c r="BH658" s="165" t="s">
        <v>216</v>
      </c>
      <c r="BI658" s="165" t="s">
        <v>216</v>
      </c>
      <c r="BJ658" s="165">
        <v>0.19800000000000001</v>
      </c>
      <c r="BK658" s="165" t="s">
        <v>216</v>
      </c>
      <c r="BL658" s="165">
        <v>0.16200000000000001</v>
      </c>
      <c r="BM658" s="165" t="s">
        <v>216</v>
      </c>
      <c r="BN658" s="165">
        <v>0.185</v>
      </c>
      <c r="BO658" s="165" t="s">
        <v>216</v>
      </c>
      <c r="BP658" s="165" t="s">
        <v>216</v>
      </c>
      <c r="BQ658" s="165" t="s">
        <v>216</v>
      </c>
      <c r="BR658" s="165" t="s">
        <v>216</v>
      </c>
      <c r="BS658" s="165">
        <v>0.13600000000000001</v>
      </c>
      <c r="BT658" s="165" t="s">
        <v>216</v>
      </c>
    </row>
    <row r="659" spans="1:72" hidden="1">
      <c r="A659" s="99" t="s">
        <v>1004</v>
      </c>
      <c r="B659" s="99" t="s">
        <v>1004</v>
      </c>
      <c r="C659" s="98" t="s">
        <v>1123</v>
      </c>
      <c r="D659" s="100" t="s">
        <v>1124</v>
      </c>
      <c r="E659" s="98" t="s">
        <v>1125</v>
      </c>
      <c r="F659" s="98" t="s">
        <v>1126</v>
      </c>
      <c r="G659" s="165" t="s">
        <v>216</v>
      </c>
      <c r="H659" s="165" t="s">
        <v>216</v>
      </c>
      <c r="I659" s="165" t="s">
        <v>216</v>
      </c>
      <c r="J659" s="165" t="s">
        <v>216</v>
      </c>
      <c r="K659" s="165" t="s">
        <v>216</v>
      </c>
      <c r="L659" s="165" t="s">
        <v>216</v>
      </c>
      <c r="M659" s="165" t="s">
        <v>216</v>
      </c>
      <c r="N659" s="165" t="s">
        <v>216</v>
      </c>
      <c r="O659" s="165" t="s">
        <v>216</v>
      </c>
      <c r="P659" s="165" t="s">
        <v>216</v>
      </c>
      <c r="Q659" s="165">
        <v>0.13500000000000001</v>
      </c>
      <c r="R659" s="165" t="s">
        <v>216</v>
      </c>
      <c r="S659" s="165" t="s">
        <v>216</v>
      </c>
      <c r="T659" s="165" t="s">
        <v>216</v>
      </c>
      <c r="U659" s="165" t="s">
        <v>216</v>
      </c>
      <c r="V659" s="165" t="s">
        <v>216</v>
      </c>
      <c r="W659" s="165" t="s">
        <v>216</v>
      </c>
      <c r="X659" s="165" t="s">
        <v>216</v>
      </c>
      <c r="Y659" s="165" t="s">
        <v>216</v>
      </c>
      <c r="Z659" s="165" t="s">
        <v>216</v>
      </c>
      <c r="AA659" s="165" t="s">
        <v>216</v>
      </c>
      <c r="AB659" s="165" t="s">
        <v>216</v>
      </c>
      <c r="AC659" s="165" t="s">
        <v>216</v>
      </c>
      <c r="AD659" s="165" t="s">
        <v>216</v>
      </c>
      <c r="AE659" s="165" t="s">
        <v>216</v>
      </c>
      <c r="AF659" s="165" t="s">
        <v>216</v>
      </c>
      <c r="AG659" s="165" t="s">
        <v>216</v>
      </c>
      <c r="AH659" s="165" t="s">
        <v>216</v>
      </c>
      <c r="AI659" s="165" t="s">
        <v>216</v>
      </c>
      <c r="AJ659" s="165" t="s">
        <v>216</v>
      </c>
      <c r="AK659" s="165" t="s">
        <v>216</v>
      </c>
      <c r="AL659" s="165" t="s">
        <v>216</v>
      </c>
      <c r="AM659" s="165" t="s">
        <v>216</v>
      </c>
      <c r="AN659" s="165" t="s">
        <v>216</v>
      </c>
      <c r="AO659" s="165" t="s">
        <v>216</v>
      </c>
      <c r="AP659" s="165" t="s">
        <v>216</v>
      </c>
      <c r="AQ659" s="165" t="s">
        <v>216</v>
      </c>
      <c r="AR659" s="165" t="s">
        <v>216</v>
      </c>
      <c r="AS659" s="165" t="s">
        <v>216</v>
      </c>
      <c r="AT659" s="165" t="s">
        <v>216</v>
      </c>
      <c r="AU659" s="165" t="s">
        <v>216</v>
      </c>
      <c r="AV659" s="165" t="s">
        <v>216</v>
      </c>
      <c r="AW659" s="165" t="s">
        <v>216</v>
      </c>
      <c r="AX659" s="165" t="s">
        <v>216</v>
      </c>
      <c r="AY659" s="165" t="s">
        <v>216</v>
      </c>
      <c r="AZ659" s="165" t="s">
        <v>216</v>
      </c>
      <c r="BA659" s="165" t="s">
        <v>216</v>
      </c>
      <c r="BB659" s="165" t="s">
        <v>216</v>
      </c>
      <c r="BC659" s="165" t="s">
        <v>216</v>
      </c>
      <c r="BD659" s="165" t="s">
        <v>216</v>
      </c>
      <c r="BE659" s="165" t="s">
        <v>216</v>
      </c>
      <c r="BF659" s="165" t="s">
        <v>216</v>
      </c>
      <c r="BG659" s="165" t="s">
        <v>216</v>
      </c>
      <c r="BH659" s="165" t="s">
        <v>216</v>
      </c>
      <c r="BI659" s="165" t="s">
        <v>216</v>
      </c>
      <c r="BJ659" s="165" t="s">
        <v>216</v>
      </c>
      <c r="BK659" s="165" t="s">
        <v>216</v>
      </c>
      <c r="BL659" s="165" t="s">
        <v>216</v>
      </c>
      <c r="BM659" s="165" t="s">
        <v>216</v>
      </c>
      <c r="BN659" s="165" t="s">
        <v>216</v>
      </c>
      <c r="BO659" s="165" t="s">
        <v>216</v>
      </c>
      <c r="BP659" s="165" t="s">
        <v>216</v>
      </c>
      <c r="BQ659" s="165" t="s">
        <v>216</v>
      </c>
      <c r="BR659" s="165" t="s">
        <v>216</v>
      </c>
      <c r="BS659" s="165" t="s">
        <v>216</v>
      </c>
      <c r="BT659" s="165" t="s">
        <v>216</v>
      </c>
    </row>
    <row r="660" spans="1:72" hidden="1">
      <c r="A660" s="99" t="s">
        <v>1004</v>
      </c>
      <c r="B660" s="99" t="s">
        <v>1004</v>
      </c>
      <c r="C660" s="98" t="s">
        <v>1123</v>
      </c>
      <c r="D660" s="100" t="s">
        <v>1124</v>
      </c>
      <c r="E660" s="98" t="s">
        <v>1037</v>
      </c>
      <c r="F660" s="98" t="s">
        <v>1038</v>
      </c>
      <c r="G660" s="165" t="s">
        <v>216</v>
      </c>
      <c r="H660" s="165" t="s">
        <v>216</v>
      </c>
      <c r="I660" s="165" t="s">
        <v>216</v>
      </c>
      <c r="J660" s="165" t="s">
        <v>216</v>
      </c>
      <c r="K660" s="165" t="s">
        <v>216</v>
      </c>
      <c r="L660" s="165" t="s">
        <v>216</v>
      </c>
      <c r="M660" s="165" t="s">
        <v>216</v>
      </c>
      <c r="N660" s="165">
        <v>0.186</v>
      </c>
      <c r="O660" s="165" t="s">
        <v>216</v>
      </c>
      <c r="P660" s="165" t="s">
        <v>216</v>
      </c>
      <c r="Q660" s="165" t="s">
        <v>216</v>
      </c>
      <c r="R660" s="165" t="s">
        <v>216</v>
      </c>
      <c r="S660" s="165" t="s">
        <v>216</v>
      </c>
      <c r="T660" s="165" t="s">
        <v>216</v>
      </c>
      <c r="U660" s="165" t="s">
        <v>216</v>
      </c>
      <c r="V660" s="165">
        <v>0.20399999999999999</v>
      </c>
      <c r="W660" s="165" t="s">
        <v>216</v>
      </c>
      <c r="X660" s="165" t="s">
        <v>216</v>
      </c>
      <c r="Y660" s="165">
        <v>0.155</v>
      </c>
      <c r="Z660" s="165" t="s">
        <v>216</v>
      </c>
      <c r="AA660" s="165" t="s">
        <v>216</v>
      </c>
      <c r="AB660" s="165">
        <v>0.19400000000000001</v>
      </c>
      <c r="AC660" s="165" t="s">
        <v>216</v>
      </c>
      <c r="AD660" s="165">
        <v>0.21299999999999999</v>
      </c>
      <c r="AE660" s="165" t="s">
        <v>216</v>
      </c>
      <c r="AF660" s="165" t="s">
        <v>216</v>
      </c>
      <c r="AG660" s="165" t="s">
        <v>216</v>
      </c>
      <c r="AH660" s="165" t="s">
        <v>216</v>
      </c>
      <c r="AI660" s="165" t="s">
        <v>216</v>
      </c>
      <c r="AJ660" s="165" t="s">
        <v>216</v>
      </c>
      <c r="AK660" s="165" t="s">
        <v>216</v>
      </c>
      <c r="AL660" s="165" t="s">
        <v>216</v>
      </c>
      <c r="AM660" s="165" t="s">
        <v>216</v>
      </c>
      <c r="AN660" s="165" t="s">
        <v>216</v>
      </c>
      <c r="AO660" s="165" t="s">
        <v>216</v>
      </c>
      <c r="AP660" s="165" t="s">
        <v>216</v>
      </c>
      <c r="AQ660" s="165" t="s">
        <v>216</v>
      </c>
      <c r="AR660" s="165" t="s">
        <v>216</v>
      </c>
      <c r="AS660" s="165" t="s">
        <v>216</v>
      </c>
      <c r="AT660" s="165" t="s">
        <v>216</v>
      </c>
      <c r="AU660" s="165">
        <v>0.189</v>
      </c>
      <c r="AV660" s="165" t="s">
        <v>216</v>
      </c>
      <c r="AW660" s="165" t="s">
        <v>216</v>
      </c>
      <c r="AX660" s="165">
        <v>0.17899999999999999</v>
      </c>
      <c r="AY660" s="165" t="s">
        <v>216</v>
      </c>
      <c r="AZ660" s="165" t="s">
        <v>216</v>
      </c>
      <c r="BA660" s="165">
        <v>0.16200000000000001</v>
      </c>
      <c r="BB660" s="165">
        <v>0.192</v>
      </c>
      <c r="BC660" s="165" t="s">
        <v>216</v>
      </c>
      <c r="BD660" s="165" t="s">
        <v>216</v>
      </c>
      <c r="BE660" s="165">
        <v>0.16800000000000001</v>
      </c>
      <c r="BF660" s="165" t="s">
        <v>216</v>
      </c>
      <c r="BG660" s="165" t="s">
        <v>216</v>
      </c>
      <c r="BH660" s="165" t="s">
        <v>216</v>
      </c>
      <c r="BI660" s="165" t="s">
        <v>216</v>
      </c>
      <c r="BJ660" s="165" t="s">
        <v>216</v>
      </c>
      <c r="BK660" s="165" t="s">
        <v>216</v>
      </c>
      <c r="BL660" s="165" t="s">
        <v>216</v>
      </c>
      <c r="BM660" s="165" t="s">
        <v>216</v>
      </c>
      <c r="BN660" s="165" t="s">
        <v>216</v>
      </c>
      <c r="BO660" s="165" t="s">
        <v>216</v>
      </c>
      <c r="BP660" s="165" t="s">
        <v>216</v>
      </c>
      <c r="BQ660" s="165" t="s">
        <v>216</v>
      </c>
      <c r="BR660" s="165" t="s">
        <v>216</v>
      </c>
      <c r="BS660" s="165" t="s">
        <v>216</v>
      </c>
      <c r="BT660" s="165" t="s">
        <v>216</v>
      </c>
    </row>
    <row r="661" spans="1:72" hidden="1">
      <c r="A661" s="99" t="s">
        <v>1004</v>
      </c>
      <c r="B661" s="99" t="s">
        <v>1004</v>
      </c>
      <c r="C661" s="98" t="s">
        <v>1123</v>
      </c>
      <c r="D661" s="100" t="s">
        <v>1124</v>
      </c>
      <c r="E661" s="98" t="s">
        <v>1127</v>
      </c>
      <c r="F661" s="98" t="s">
        <v>1128</v>
      </c>
      <c r="G661" s="165" t="s">
        <v>216</v>
      </c>
      <c r="H661" s="165" t="s">
        <v>216</v>
      </c>
      <c r="I661" s="165" t="s">
        <v>216</v>
      </c>
      <c r="J661" s="165" t="s">
        <v>216</v>
      </c>
      <c r="K661" s="165">
        <v>0.14299999999999999</v>
      </c>
      <c r="L661" s="165" t="s">
        <v>216</v>
      </c>
      <c r="M661" s="165" t="s">
        <v>216</v>
      </c>
      <c r="N661" s="165" t="s">
        <v>216</v>
      </c>
      <c r="O661" s="165" t="s">
        <v>216</v>
      </c>
      <c r="P661" s="165" t="s">
        <v>216</v>
      </c>
      <c r="Q661" s="165" t="s">
        <v>216</v>
      </c>
      <c r="R661" s="165" t="s">
        <v>216</v>
      </c>
      <c r="S661" s="165" t="s">
        <v>216</v>
      </c>
      <c r="T661" s="165" t="s">
        <v>216</v>
      </c>
      <c r="U661" s="165" t="s">
        <v>216</v>
      </c>
      <c r="V661" s="165" t="s">
        <v>216</v>
      </c>
      <c r="W661" s="165" t="s">
        <v>216</v>
      </c>
      <c r="X661" s="165" t="s">
        <v>216</v>
      </c>
      <c r="Y661" s="165" t="s">
        <v>216</v>
      </c>
      <c r="Z661" s="165" t="s">
        <v>216</v>
      </c>
      <c r="AA661" s="165" t="s">
        <v>216</v>
      </c>
      <c r="AB661" s="165" t="s">
        <v>216</v>
      </c>
      <c r="AC661" s="165" t="s">
        <v>216</v>
      </c>
      <c r="AD661" s="165" t="s">
        <v>216</v>
      </c>
      <c r="AE661" s="165" t="s">
        <v>216</v>
      </c>
      <c r="AF661" s="165" t="s">
        <v>216</v>
      </c>
      <c r="AG661" s="165" t="s">
        <v>216</v>
      </c>
      <c r="AH661" s="165" t="s">
        <v>216</v>
      </c>
      <c r="AI661" s="165" t="s">
        <v>216</v>
      </c>
      <c r="AJ661" s="165" t="s">
        <v>216</v>
      </c>
      <c r="AK661" s="165" t="s">
        <v>216</v>
      </c>
      <c r="AL661" s="165" t="s">
        <v>216</v>
      </c>
      <c r="AM661" s="165" t="s">
        <v>216</v>
      </c>
      <c r="AN661" s="165" t="s">
        <v>216</v>
      </c>
      <c r="AO661" s="165" t="s">
        <v>216</v>
      </c>
      <c r="AP661" s="165" t="s">
        <v>216</v>
      </c>
      <c r="AQ661" s="165" t="s">
        <v>216</v>
      </c>
      <c r="AR661" s="165" t="s">
        <v>216</v>
      </c>
      <c r="AS661" s="165" t="s">
        <v>216</v>
      </c>
      <c r="AT661" s="165" t="s">
        <v>216</v>
      </c>
      <c r="AU661" s="165" t="s">
        <v>216</v>
      </c>
      <c r="AV661" s="165" t="s">
        <v>216</v>
      </c>
      <c r="AW661" s="165" t="s">
        <v>216</v>
      </c>
      <c r="AX661" s="165" t="s">
        <v>216</v>
      </c>
      <c r="AY661" s="165" t="s">
        <v>216</v>
      </c>
      <c r="AZ661" s="165" t="s">
        <v>216</v>
      </c>
      <c r="BA661" s="165" t="s">
        <v>216</v>
      </c>
      <c r="BB661" s="165" t="s">
        <v>216</v>
      </c>
      <c r="BC661" s="165" t="s">
        <v>216</v>
      </c>
      <c r="BD661" s="165">
        <v>0.16900000000000001</v>
      </c>
      <c r="BE661" s="165" t="s">
        <v>216</v>
      </c>
      <c r="BF661" s="165" t="s">
        <v>216</v>
      </c>
      <c r="BG661" s="165" t="s">
        <v>216</v>
      </c>
      <c r="BH661" s="165" t="s">
        <v>216</v>
      </c>
      <c r="BI661" s="165" t="s">
        <v>216</v>
      </c>
      <c r="BJ661" s="165" t="s">
        <v>216</v>
      </c>
      <c r="BK661" s="165">
        <v>0.17100000000000001</v>
      </c>
      <c r="BL661" s="165" t="s">
        <v>216</v>
      </c>
      <c r="BM661" s="165" t="s">
        <v>216</v>
      </c>
      <c r="BN661" s="165" t="s">
        <v>216</v>
      </c>
      <c r="BO661" s="165" t="s">
        <v>216</v>
      </c>
      <c r="BP661" s="165" t="s">
        <v>216</v>
      </c>
      <c r="BQ661" s="165" t="s">
        <v>216</v>
      </c>
      <c r="BR661" s="165" t="s">
        <v>216</v>
      </c>
      <c r="BS661" s="165" t="s">
        <v>216</v>
      </c>
      <c r="BT661" s="165">
        <v>0.17899999999999999</v>
      </c>
    </row>
    <row r="662" spans="1:72" hidden="1">
      <c r="A662" s="99" t="s">
        <v>1004</v>
      </c>
      <c r="B662" s="99" t="s">
        <v>1004</v>
      </c>
      <c r="C662" s="98" t="s">
        <v>1123</v>
      </c>
      <c r="D662" s="100" t="s">
        <v>1124</v>
      </c>
      <c r="E662" s="98" t="s">
        <v>1035</v>
      </c>
      <c r="F662" s="98" t="s">
        <v>1036</v>
      </c>
      <c r="G662" s="165" t="s">
        <v>216</v>
      </c>
      <c r="H662" s="165" t="s">
        <v>216</v>
      </c>
      <c r="I662" s="165" t="s">
        <v>216</v>
      </c>
      <c r="J662" s="165" t="s">
        <v>216</v>
      </c>
      <c r="K662" s="165" t="s">
        <v>216</v>
      </c>
      <c r="L662" s="165" t="s">
        <v>216</v>
      </c>
      <c r="M662" s="165" t="s">
        <v>216</v>
      </c>
      <c r="N662" s="165" t="s">
        <v>216</v>
      </c>
      <c r="O662" s="165" t="s">
        <v>216</v>
      </c>
      <c r="P662" s="165" t="s">
        <v>216</v>
      </c>
      <c r="Q662" s="165" t="s">
        <v>216</v>
      </c>
      <c r="R662" s="165">
        <v>0.16700000000000001</v>
      </c>
      <c r="S662" s="165" t="s">
        <v>216</v>
      </c>
      <c r="T662" s="165" t="s">
        <v>216</v>
      </c>
      <c r="U662" s="165" t="s">
        <v>216</v>
      </c>
      <c r="V662" s="165" t="s">
        <v>216</v>
      </c>
      <c r="W662" s="165" t="s">
        <v>216</v>
      </c>
      <c r="X662" s="165" t="s">
        <v>216</v>
      </c>
      <c r="Y662" s="165" t="s">
        <v>216</v>
      </c>
      <c r="Z662" s="165">
        <v>0.161</v>
      </c>
      <c r="AA662" s="165" t="s">
        <v>216</v>
      </c>
      <c r="AB662" s="165" t="s">
        <v>216</v>
      </c>
      <c r="AC662" s="165" t="s">
        <v>216</v>
      </c>
      <c r="AD662" s="165" t="s">
        <v>216</v>
      </c>
      <c r="AE662" s="165" t="s">
        <v>216</v>
      </c>
      <c r="AF662" s="165" t="s">
        <v>216</v>
      </c>
      <c r="AG662" s="165" t="s">
        <v>216</v>
      </c>
      <c r="AH662" s="165" t="s">
        <v>216</v>
      </c>
      <c r="AI662" s="165" t="s">
        <v>216</v>
      </c>
      <c r="AJ662" s="165" t="s">
        <v>216</v>
      </c>
      <c r="AK662" s="165" t="s">
        <v>216</v>
      </c>
      <c r="AL662" s="165">
        <v>0.22900000000000001</v>
      </c>
      <c r="AM662" s="165" t="s">
        <v>216</v>
      </c>
      <c r="AN662" s="165">
        <v>0.17499999999999999</v>
      </c>
      <c r="AO662" s="165">
        <v>0.16500000000000001</v>
      </c>
      <c r="AP662" s="165" t="s">
        <v>216</v>
      </c>
      <c r="AQ662" s="165" t="s">
        <v>216</v>
      </c>
      <c r="AR662" s="165">
        <v>0.16300000000000001</v>
      </c>
      <c r="AS662" s="165">
        <v>0.20399999999999999</v>
      </c>
      <c r="AT662" s="165" t="s">
        <v>216</v>
      </c>
      <c r="AU662" s="165" t="s">
        <v>216</v>
      </c>
      <c r="AV662" s="165" t="s">
        <v>216</v>
      </c>
      <c r="AW662" s="165" t="s">
        <v>216</v>
      </c>
      <c r="AX662" s="165" t="s">
        <v>216</v>
      </c>
      <c r="AY662" s="165">
        <v>0.23300000000000001</v>
      </c>
      <c r="AZ662" s="165" t="s">
        <v>216</v>
      </c>
      <c r="BA662" s="165" t="s">
        <v>216</v>
      </c>
      <c r="BB662" s="165" t="s">
        <v>216</v>
      </c>
      <c r="BC662" s="165" t="s">
        <v>216</v>
      </c>
      <c r="BD662" s="165" t="s">
        <v>216</v>
      </c>
      <c r="BE662" s="165" t="s">
        <v>216</v>
      </c>
      <c r="BF662" s="165" t="s">
        <v>216</v>
      </c>
      <c r="BG662" s="165" t="s">
        <v>216</v>
      </c>
      <c r="BH662" s="165" t="s">
        <v>216</v>
      </c>
      <c r="BI662" s="165" t="s">
        <v>216</v>
      </c>
      <c r="BJ662" s="165" t="s">
        <v>216</v>
      </c>
      <c r="BK662" s="165" t="s">
        <v>216</v>
      </c>
      <c r="BL662" s="165" t="s">
        <v>216</v>
      </c>
      <c r="BM662" s="165" t="s">
        <v>216</v>
      </c>
      <c r="BN662" s="165" t="s">
        <v>216</v>
      </c>
      <c r="BO662" s="165" t="s">
        <v>216</v>
      </c>
      <c r="BP662" s="165">
        <v>0.17199999999999999</v>
      </c>
      <c r="BQ662" s="165" t="s">
        <v>216</v>
      </c>
      <c r="BR662" s="165" t="s">
        <v>216</v>
      </c>
      <c r="BS662" s="165" t="s">
        <v>216</v>
      </c>
      <c r="BT662" s="165" t="s">
        <v>216</v>
      </c>
    </row>
    <row r="663" spans="1:72" hidden="1">
      <c r="A663" s="99" t="s">
        <v>1004</v>
      </c>
      <c r="B663" s="99" t="s">
        <v>1004</v>
      </c>
      <c r="C663" s="98" t="s">
        <v>1123</v>
      </c>
      <c r="D663" s="100" t="s">
        <v>1124</v>
      </c>
      <c r="E663" s="98" t="s">
        <v>1043</v>
      </c>
      <c r="F663" s="98" t="s">
        <v>1044</v>
      </c>
      <c r="G663" s="165" t="s">
        <v>216</v>
      </c>
      <c r="H663" s="165" t="s">
        <v>216</v>
      </c>
      <c r="I663" s="165" t="s">
        <v>216</v>
      </c>
      <c r="J663" s="165" t="s">
        <v>216</v>
      </c>
      <c r="K663" s="165" t="s">
        <v>216</v>
      </c>
      <c r="L663" s="165" t="s">
        <v>216</v>
      </c>
      <c r="M663" s="165" t="s">
        <v>216</v>
      </c>
      <c r="N663" s="165" t="s">
        <v>216</v>
      </c>
      <c r="O663" s="165" t="s">
        <v>216</v>
      </c>
      <c r="P663" s="165" t="s">
        <v>216</v>
      </c>
      <c r="Q663" s="165" t="s">
        <v>216</v>
      </c>
      <c r="R663" s="165" t="s">
        <v>216</v>
      </c>
      <c r="S663" s="165" t="s">
        <v>216</v>
      </c>
      <c r="T663" s="165" t="s">
        <v>216</v>
      </c>
      <c r="U663" s="165" t="s">
        <v>216</v>
      </c>
      <c r="V663" s="165" t="s">
        <v>216</v>
      </c>
      <c r="W663" s="165" t="s">
        <v>216</v>
      </c>
      <c r="X663" s="165" t="s">
        <v>216</v>
      </c>
      <c r="Y663" s="165" t="s">
        <v>216</v>
      </c>
      <c r="Z663" s="165" t="s">
        <v>216</v>
      </c>
      <c r="AA663" s="165" t="s">
        <v>216</v>
      </c>
      <c r="AB663" s="165" t="s">
        <v>216</v>
      </c>
      <c r="AC663" s="165" t="s">
        <v>216</v>
      </c>
      <c r="AD663" s="165" t="s">
        <v>216</v>
      </c>
      <c r="AE663" s="165" t="s">
        <v>216</v>
      </c>
      <c r="AF663" s="165" t="s">
        <v>216</v>
      </c>
      <c r="AG663" s="165" t="s">
        <v>216</v>
      </c>
      <c r="AH663" s="165" t="s">
        <v>216</v>
      </c>
      <c r="AI663" s="165" t="s">
        <v>216</v>
      </c>
      <c r="AJ663" s="165" t="s">
        <v>216</v>
      </c>
      <c r="AK663" s="165" t="s">
        <v>216</v>
      </c>
      <c r="AL663" s="165" t="s">
        <v>216</v>
      </c>
      <c r="AM663" s="165" t="s">
        <v>216</v>
      </c>
      <c r="AN663" s="165" t="s">
        <v>216</v>
      </c>
      <c r="AO663" s="165" t="s">
        <v>216</v>
      </c>
      <c r="AP663" s="165" t="s">
        <v>216</v>
      </c>
      <c r="AQ663" s="165" t="s">
        <v>216</v>
      </c>
      <c r="AR663" s="165" t="s">
        <v>216</v>
      </c>
      <c r="AS663" s="165" t="s">
        <v>216</v>
      </c>
      <c r="AT663" s="165" t="s">
        <v>216</v>
      </c>
      <c r="AU663" s="165" t="s">
        <v>216</v>
      </c>
      <c r="AV663" s="165" t="s">
        <v>216</v>
      </c>
      <c r="AW663" s="165" t="s">
        <v>216</v>
      </c>
      <c r="AX663" s="165" t="s">
        <v>216</v>
      </c>
      <c r="AY663" s="165" t="s">
        <v>216</v>
      </c>
      <c r="AZ663" s="165" t="s">
        <v>216</v>
      </c>
      <c r="BA663" s="165" t="s">
        <v>216</v>
      </c>
      <c r="BB663" s="165" t="s">
        <v>216</v>
      </c>
      <c r="BC663" s="165" t="s">
        <v>216</v>
      </c>
      <c r="BD663" s="165" t="s">
        <v>216</v>
      </c>
      <c r="BE663" s="165" t="s">
        <v>216</v>
      </c>
      <c r="BF663" s="165" t="s">
        <v>216</v>
      </c>
      <c r="BG663" s="165" t="s">
        <v>216</v>
      </c>
      <c r="BH663" s="165">
        <v>0.184</v>
      </c>
      <c r="BI663" s="165" t="s">
        <v>216</v>
      </c>
      <c r="BJ663" s="165" t="s">
        <v>216</v>
      </c>
      <c r="BK663" s="165" t="s">
        <v>216</v>
      </c>
      <c r="BL663" s="165" t="s">
        <v>216</v>
      </c>
      <c r="BM663" s="165" t="s">
        <v>216</v>
      </c>
      <c r="BN663" s="165" t="s">
        <v>216</v>
      </c>
      <c r="BO663" s="165" t="s">
        <v>216</v>
      </c>
      <c r="BP663" s="165" t="s">
        <v>216</v>
      </c>
      <c r="BQ663" s="165" t="s">
        <v>216</v>
      </c>
      <c r="BR663" s="165" t="s">
        <v>216</v>
      </c>
      <c r="BS663" s="165" t="s">
        <v>216</v>
      </c>
      <c r="BT663" s="165" t="s">
        <v>216</v>
      </c>
    </row>
    <row r="664" spans="1:72" hidden="1">
      <c r="A664" s="99" t="s">
        <v>1004</v>
      </c>
      <c r="B664" s="99" t="s">
        <v>1004</v>
      </c>
      <c r="C664" s="98" t="s">
        <v>1123</v>
      </c>
      <c r="D664" s="100" t="s">
        <v>1124</v>
      </c>
      <c r="E664" s="98" t="s">
        <v>1041</v>
      </c>
      <c r="F664" s="98" t="s">
        <v>1042</v>
      </c>
      <c r="G664" s="165" t="s">
        <v>216</v>
      </c>
      <c r="H664" s="165" t="s">
        <v>216</v>
      </c>
      <c r="I664" s="165">
        <v>0.222</v>
      </c>
      <c r="J664" s="165" t="s">
        <v>216</v>
      </c>
      <c r="K664" s="165" t="s">
        <v>216</v>
      </c>
      <c r="L664" s="165" t="s">
        <v>216</v>
      </c>
      <c r="M664" s="165" t="s">
        <v>216</v>
      </c>
      <c r="N664" s="165" t="s">
        <v>216</v>
      </c>
      <c r="O664" s="165">
        <v>0.22800000000000001</v>
      </c>
      <c r="P664" s="165" t="s">
        <v>216</v>
      </c>
      <c r="Q664" s="165" t="s">
        <v>216</v>
      </c>
      <c r="R664" s="165" t="s">
        <v>216</v>
      </c>
      <c r="S664" s="165" t="s">
        <v>216</v>
      </c>
      <c r="T664" s="165" t="s">
        <v>216</v>
      </c>
      <c r="U664" s="165" t="s">
        <v>216</v>
      </c>
      <c r="V664" s="165" t="s">
        <v>216</v>
      </c>
      <c r="W664" s="165" t="s">
        <v>216</v>
      </c>
      <c r="X664" s="165" t="s">
        <v>216</v>
      </c>
      <c r="Y664" s="165" t="s">
        <v>216</v>
      </c>
      <c r="Z664" s="165" t="s">
        <v>216</v>
      </c>
      <c r="AA664" s="165">
        <v>0.19900000000000001</v>
      </c>
      <c r="AB664" s="165" t="s">
        <v>216</v>
      </c>
      <c r="AC664" s="165">
        <v>0.17599999999999999</v>
      </c>
      <c r="AD664" s="165" t="s">
        <v>216</v>
      </c>
      <c r="AE664" s="165" t="s">
        <v>216</v>
      </c>
      <c r="AF664" s="165">
        <v>0.17399999999999999</v>
      </c>
      <c r="AG664" s="165" t="s">
        <v>216</v>
      </c>
      <c r="AH664" s="165" t="s">
        <v>216</v>
      </c>
      <c r="AI664" s="165" t="s">
        <v>216</v>
      </c>
      <c r="AJ664" s="165" t="s">
        <v>216</v>
      </c>
      <c r="AK664" s="165">
        <v>0.17799999999999999</v>
      </c>
      <c r="AL664" s="165" t="s">
        <v>216</v>
      </c>
      <c r="AM664" s="165" t="s">
        <v>216</v>
      </c>
      <c r="AN664" s="165" t="s">
        <v>216</v>
      </c>
      <c r="AO664" s="165" t="s">
        <v>216</v>
      </c>
      <c r="AP664" s="165">
        <v>0.17899999999999999</v>
      </c>
      <c r="AQ664" s="165">
        <v>0.17799999999999999</v>
      </c>
      <c r="AR664" s="165" t="s">
        <v>216</v>
      </c>
      <c r="AS664" s="165" t="s">
        <v>216</v>
      </c>
      <c r="AT664" s="165" t="s">
        <v>216</v>
      </c>
      <c r="AU664" s="165" t="s">
        <v>216</v>
      </c>
      <c r="AV664" s="165" t="s">
        <v>216</v>
      </c>
      <c r="AW664" s="165" t="s">
        <v>216</v>
      </c>
      <c r="AX664" s="165" t="s">
        <v>216</v>
      </c>
      <c r="AY664" s="165" t="s">
        <v>216</v>
      </c>
      <c r="AZ664" s="165" t="s">
        <v>216</v>
      </c>
      <c r="BA664" s="165" t="s">
        <v>216</v>
      </c>
      <c r="BB664" s="165" t="s">
        <v>216</v>
      </c>
      <c r="BC664" s="165" t="s">
        <v>216</v>
      </c>
      <c r="BD664" s="165" t="s">
        <v>216</v>
      </c>
      <c r="BE664" s="165" t="s">
        <v>216</v>
      </c>
      <c r="BF664" s="165" t="s">
        <v>216</v>
      </c>
      <c r="BG664" s="165" t="s">
        <v>216</v>
      </c>
      <c r="BH664" s="165" t="s">
        <v>216</v>
      </c>
      <c r="BI664" s="165" t="s">
        <v>216</v>
      </c>
      <c r="BJ664" s="165" t="s">
        <v>216</v>
      </c>
      <c r="BK664" s="165" t="s">
        <v>216</v>
      </c>
      <c r="BL664" s="165" t="s">
        <v>216</v>
      </c>
      <c r="BM664" s="165" t="s">
        <v>216</v>
      </c>
      <c r="BN664" s="165" t="s">
        <v>216</v>
      </c>
      <c r="BO664" s="165" t="s">
        <v>216</v>
      </c>
      <c r="BP664" s="165" t="s">
        <v>216</v>
      </c>
      <c r="BQ664" s="165">
        <v>0.24199999999999999</v>
      </c>
      <c r="BR664" s="165" t="s">
        <v>216</v>
      </c>
      <c r="BS664" s="165" t="s">
        <v>216</v>
      </c>
      <c r="BT664" s="165" t="s">
        <v>216</v>
      </c>
    </row>
    <row r="665" spans="1:72" hidden="1">
      <c r="A665" s="99" t="s">
        <v>1004</v>
      </c>
      <c r="B665" s="99" t="s">
        <v>1004</v>
      </c>
      <c r="C665" s="98" t="s">
        <v>1129</v>
      </c>
      <c r="D665" s="100" t="s">
        <v>1130</v>
      </c>
      <c r="E665" s="98" t="s">
        <v>1049</v>
      </c>
      <c r="F665" s="98" t="s">
        <v>1050</v>
      </c>
      <c r="G665" s="165">
        <v>0.183</v>
      </c>
      <c r="H665" s="165" t="s">
        <v>216</v>
      </c>
      <c r="I665" s="165" t="s">
        <v>216</v>
      </c>
      <c r="J665" s="165" t="s">
        <v>216</v>
      </c>
      <c r="K665" s="165" t="s">
        <v>216</v>
      </c>
      <c r="L665" s="165" t="s">
        <v>216</v>
      </c>
      <c r="M665" s="165">
        <v>0.19</v>
      </c>
      <c r="N665" s="165">
        <v>0.24399999999999999</v>
      </c>
      <c r="O665" s="165" t="s">
        <v>216</v>
      </c>
      <c r="P665" s="165" t="s">
        <v>216</v>
      </c>
      <c r="Q665" s="165">
        <v>0.17799999999999999</v>
      </c>
      <c r="R665" s="165" t="s">
        <v>216</v>
      </c>
      <c r="S665" s="165" t="s">
        <v>216</v>
      </c>
      <c r="T665" s="165" t="s">
        <v>216</v>
      </c>
      <c r="U665" s="165">
        <v>0.19700000000000001</v>
      </c>
      <c r="V665" s="165" t="s">
        <v>216</v>
      </c>
      <c r="W665" s="165" t="s">
        <v>216</v>
      </c>
      <c r="X665" s="165">
        <v>0.17899999999999999</v>
      </c>
      <c r="Y665" s="165" t="s">
        <v>216</v>
      </c>
      <c r="Z665" s="165" t="s">
        <v>216</v>
      </c>
      <c r="AA665" s="165">
        <v>0.21</v>
      </c>
      <c r="AB665" s="165" t="s">
        <v>216</v>
      </c>
      <c r="AC665" s="165">
        <v>0.2</v>
      </c>
      <c r="AD665" s="165">
        <v>0.189</v>
      </c>
      <c r="AE665" s="165" t="s">
        <v>216</v>
      </c>
      <c r="AF665" s="165" t="s">
        <v>216</v>
      </c>
      <c r="AG665" s="165" t="s">
        <v>216</v>
      </c>
      <c r="AH665" s="165">
        <v>0.185</v>
      </c>
      <c r="AI665" s="165" t="s">
        <v>216</v>
      </c>
      <c r="AJ665" s="165" t="s">
        <v>216</v>
      </c>
      <c r="AK665" s="165">
        <v>0.22</v>
      </c>
      <c r="AL665" s="165" t="s">
        <v>216</v>
      </c>
      <c r="AM665" s="165">
        <v>0.248</v>
      </c>
      <c r="AN665" s="165" t="s">
        <v>216</v>
      </c>
      <c r="AO665" s="165" t="s">
        <v>216</v>
      </c>
      <c r="AP665" s="165" t="s">
        <v>216</v>
      </c>
      <c r="AQ665" s="165">
        <v>0.19500000000000001</v>
      </c>
      <c r="AR665" s="165" t="s">
        <v>216</v>
      </c>
      <c r="AS665" s="165" t="s">
        <v>216</v>
      </c>
      <c r="AT665" s="165" t="s">
        <v>216</v>
      </c>
      <c r="AU665" s="165">
        <v>0.20899999999999999</v>
      </c>
      <c r="AV665" s="165" t="s">
        <v>216</v>
      </c>
      <c r="AW665" s="165" t="s">
        <v>216</v>
      </c>
      <c r="AX665" s="165" t="s">
        <v>216</v>
      </c>
      <c r="AY665" s="165" t="s">
        <v>216</v>
      </c>
      <c r="AZ665" s="165" t="s">
        <v>216</v>
      </c>
      <c r="BA665" s="165" t="s">
        <v>216</v>
      </c>
      <c r="BB665" s="165" t="s">
        <v>216</v>
      </c>
      <c r="BC665" s="165" t="s">
        <v>216</v>
      </c>
      <c r="BD665" s="165">
        <v>0.151</v>
      </c>
      <c r="BE665" s="165">
        <v>0.20499999999999999</v>
      </c>
      <c r="BF665" s="165" t="s">
        <v>216</v>
      </c>
      <c r="BG665" s="165">
        <v>0.19600000000000001</v>
      </c>
      <c r="BH665" s="165" t="s">
        <v>216</v>
      </c>
      <c r="BI665" s="165" t="s">
        <v>216</v>
      </c>
      <c r="BJ665" s="165" t="s">
        <v>216</v>
      </c>
      <c r="BK665" s="165">
        <v>0.19500000000000001</v>
      </c>
      <c r="BL665" s="165">
        <v>0.17</v>
      </c>
      <c r="BM665" s="165" t="s">
        <v>216</v>
      </c>
      <c r="BN665" s="165">
        <v>0.26700000000000002</v>
      </c>
      <c r="BO665" s="165" t="s">
        <v>216</v>
      </c>
      <c r="BP665" s="165" t="s">
        <v>216</v>
      </c>
      <c r="BQ665" s="165">
        <v>0.157</v>
      </c>
      <c r="BR665" s="165">
        <v>0.17499999999999999</v>
      </c>
      <c r="BS665" s="165" t="s">
        <v>216</v>
      </c>
      <c r="BT665" s="165">
        <v>0.24399999999999999</v>
      </c>
    </row>
    <row r="666" spans="1:72" hidden="1">
      <c r="A666" s="99" t="s">
        <v>1004</v>
      </c>
      <c r="B666" s="99" t="s">
        <v>1004</v>
      </c>
      <c r="C666" s="98" t="s">
        <v>1129</v>
      </c>
      <c r="D666" s="100" t="s">
        <v>1130</v>
      </c>
      <c r="E666" s="98" t="s">
        <v>1047</v>
      </c>
      <c r="F666" s="98" t="s">
        <v>1048</v>
      </c>
      <c r="G666" s="165" t="s">
        <v>216</v>
      </c>
      <c r="H666" s="165">
        <v>0.19500000000000001</v>
      </c>
      <c r="I666" s="165">
        <v>0.27100000000000002</v>
      </c>
      <c r="J666" s="165">
        <v>0.16600000000000001</v>
      </c>
      <c r="K666" s="165" t="s">
        <v>216</v>
      </c>
      <c r="L666" s="165" t="s">
        <v>216</v>
      </c>
      <c r="M666" s="165" t="s">
        <v>216</v>
      </c>
      <c r="N666" s="165" t="s">
        <v>216</v>
      </c>
      <c r="O666" s="165" t="s">
        <v>216</v>
      </c>
      <c r="P666" s="165" t="s">
        <v>216</v>
      </c>
      <c r="Q666" s="165" t="s">
        <v>216</v>
      </c>
      <c r="R666" s="165">
        <v>0.19500000000000001</v>
      </c>
      <c r="S666" s="165" t="s">
        <v>216</v>
      </c>
      <c r="T666" s="165">
        <v>0.26300000000000001</v>
      </c>
      <c r="U666" s="165" t="s">
        <v>216</v>
      </c>
      <c r="V666" s="165">
        <v>0.185</v>
      </c>
      <c r="W666" s="165" t="s">
        <v>216</v>
      </c>
      <c r="X666" s="165" t="s">
        <v>216</v>
      </c>
      <c r="Y666" s="165" t="s">
        <v>216</v>
      </c>
      <c r="Z666" s="165" t="s">
        <v>216</v>
      </c>
      <c r="AA666" s="165" t="s">
        <v>216</v>
      </c>
      <c r="AB666" s="165">
        <v>0.23100000000000001</v>
      </c>
      <c r="AC666" s="165" t="s">
        <v>216</v>
      </c>
      <c r="AD666" s="165" t="s">
        <v>216</v>
      </c>
      <c r="AE666" s="165" t="s">
        <v>216</v>
      </c>
      <c r="AF666" s="165">
        <v>0.152</v>
      </c>
      <c r="AG666" s="165" t="s">
        <v>216</v>
      </c>
      <c r="AH666" s="165" t="s">
        <v>216</v>
      </c>
      <c r="AI666" s="165" t="s">
        <v>216</v>
      </c>
      <c r="AJ666" s="165">
        <v>0.20599999999999999</v>
      </c>
      <c r="AK666" s="165" t="s">
        <v>216</v>
      </c>
      <c r="AL666" s="165" t="s">
        <v>216</v>
      </c>
      <c r="AM666" s="165" t="s">
        <v>216</v>
      </c>
      <c r="AN666" s="165">
        <v>0.192</v>
      </c>
      <c r="AO666" s="165">
        <v>0.20100000000000001</v>
      </c>
      <c r="AP666" s="165" t="s">
        <v>216</v>
      </c>
      <c r="AQ666" s="165" t="s">
        <v>216</v>
      </c>
      <c r="AR666" s="165" t="s">
        <v>216</v>
      </c>
      <c r="AS666" s="165">
        <v>0.18099999999999999</v>
      </c>
      <c r="AT666" s="165">
        <v>0.159</v>
      </c>
      <c r="AU666" s="165" t="s">
        <v>216</v>
      </c>
      <c r="AV666" s="165">
        <v>0.16400000000000001</v>
      </c>
      <c r="AW666" s="165" t="s">
        <v>216</v>
      </c>
      <c r="AX666" s="165">
        <v>0.14499999999999999</v>
      </c>
      <c r="AY666" s="165" t="s">
        <v>216</v>
      </c>
      <c r="AZ666" s="165" t="s">
        <v>216</v>
      </c>
      <c r="BA666" s="165" t="s">
        <v>216</v>
      </c>
      <c r="BB666" s="165">
        <v>0.20399999999999999</v>
      </c>
      <c r="BC666" s="165" t="s">
        <v>216</v>
      </c>
      <c r="BD666" s="165" t="s">
        <v>216</v>
      </c>
      <c r="BE666" s="165" t="s">
        <v>216</v>
      </c>
      <c r="BF666" s="165">
        <v>0.13800000000000001</v>
      </c>
      <c r="BG666" s="165" t="s">
        <v>216</v>
      </c>
      <c r="BH666" s="165" t="s">
        <v>216</v>
      </c>
      <c r="BI666" s="165" t="s">
        <v>216</v>
      </c>
      <c r="BJ666" s="165">
        <v>0.28199999999999997</v>
      </c>
      <c r="BK666" s="165" t="s">
        <v>216</v>
      </c>
      <c r="BL666" s="165" t="s">
        <v>216</v>
      </c>
      <c r="BM666" s="165" t="s">
        <v>216</v>
      </c>
      <c r="BN666" s="165" t="s">
        <v>216</v>
      </c>
      <c r="BO666" s="165">
        <v>0.189</v>
      </c>
      <c r="BP666" s="165">
        <v>0.16200000000000001</v>
      </c>
      <c r="BQ666" s="165" t="s">
        <v>216</v>
      </c>
      <c r="BR666" s="165" t="s">
        <v>216</v>
      </c>
      <c r="BS666" s="165" t="s">
        <v>216</v>
      </c>
      <c r="BT666" s="165" t="s">
        <v>216</v>
      </c>
    </row>
    <row r="667" spans="1:72" hidden="1">
      <c r="A667" s="99" t="s">
        <v>1004</v>
      </c>
      <c r="B667" s="99" t="s">
        <v>1004</v>
      </c>
      <c r="C667" s="98" t="s">
        <v>1129</v>
      </c>
      <c r="D667" s="100" t="s">
        <v>1130</v>
      </c>
      <c r="E667" s="98" t="s">
        <v>1051</v>
      </c>
      <c r="F667" s="98" t="s">
        <v>1052</v>
      </c>
      <c r="G667" s="165" t="s">
        <v>216</v>
      </c>
      <c r="H667" s="165" t="s">
        <v>216</v>
      </c>
      <c r="I667" s="165" t="s">
        <v>216</v>
      </c>
      <c r="J667" s="165" t="s">
        <v>216</v>
      </c>
      <c r="K667" s="165" t="s">
        <v>216</v>
      </c>
      <c r="L667" s="165">
        <v>0.23300000000000001</v>
      </c>
      <c r="M667" s="165" t="s">
        <v>216</v>
      </c>
      <c r="N667" s="165" t="s">
        <v>216</v>
      </c>
      <c r="O667" s="165">
        <v>0.16200000000000001</v>
      </c>
      <c r="P667" s="165">
        <v>0.191</v>
      </c>
      <c r="Q667" s="165" t="s">
        <v>216</v>
      </c>
      <c r="R667" s="165" t="s">
        <v>216</v>
      </c>
      <c r="S667" s="165" t="s">
        <v>216</v>
      </c>
      <c r="T667" s="165" t="s">
        <v>216</v>
      </c>
      <c r="U667" s="165" t="s">
        <v>216</v>
      </c>
      <c r="V667" s="165" t="s">
        <v>216</v>
      </c>
      <c r="W667" s="165">
        <v>0.156</v>
      </c>
      <c r="X667" s="165" t="s">
        <v>216</v>
      </c>
      <c r="Y667" s="165">
        <v>0.19500000000000001</v>
      </c>
      <c r="Z667" s="165">
        <v>0.16300000000000001</v>
      </c>
      <c r="AA667" s="165" t="s">
        <v>216</v>
      </c>
      <c r="AB667" s="165" t="s">
        <v>216</v>
      </c>
      <c r="AC667" s="165" t="s">
        <v>216</v>
      </c>
      <c r="AD667" s="165" t="s">
        <v>216</v>
      </c>
      <c r="AE667" s="165" t="s">
        <v>216</v>
      </c>
      <c r="AF667" s="165" t="s">
        <v>216</v>
      </c>
      <c r="AG667" s="165">
        <v>0.183</v>
      </c>
      <c r="AH667" s="165" t="s">
        <v>216</v>
      </c>
      <c r="AI667" s="165" t="s">
        <v>216</v>
      </c>
      <c r="AJ667" s="165" t="s">
        <v>216</v>
      </c>
      <c r="AK667" s="165" t="s">
        <v>216</v>
      </c>
      <c r="AL667" s="165">
        <v>0.23699999999999999</v>
      </c>
      <c r="AM667" s="165" t="s">
        <v>216</v>
      </c>
      <c r="AN667" s="165" t="s">
        <v>216</v>
      </c>
      <c r="AO667" s="165" t="s">
        <v>216</v>
      </c>
      <c r="AP667" s="165" t="s">
        <v>216</v>
      </c>
      <c r="AQ667" s="165" t="s">
        <v>216</v>
      </c>
      <c r="AR667" s="165">
        <v>0.188</v>
      </c>
      <c r="AS667" s="165" t="s">
        <v>216</v>
      </c>
      <c r="AT667" s="165" t="s">
        <v>216</v>
      </c>
      <c r="AU667" s="165" t="s">
        <v>216</v>
      </c>
      <c r="AV667" s="165" t="s">
        <v>216</v>
      </c>
      <c r="AW667" s="165" t="s">
        <v>216</v>
      </c>
      <c r="AX667" s="165" t="s">
        <v>216</v>
      </c>
      <c r="AY667" s="165" t="s">
        <v>216</v>
      </c>
      <c r="AZ667" s="165">
        <v>0.16700000000000001</v>
      </c>
      <c r="BA667" s="165">
        <v>0.17699999999999999</v>
      </c>
      <c r="BB667" s="165" t="s">
        <v>216</v>
      </c>
      <c r="BC667" s="165" t="s">
        <v>216</v>
      </c>
      <c r="BD667" s="165" t="s">
        <v>216</v>
      </c>
      <c r="BE667" s="165" t="s">
        <v>216</v>
      </c>
      <c r="BF667" s="165" t="s">
        <v>216</v>
      </c>
      <c r="BG667" s="165" t="s">
        <v>216</v>
      </c>
      <c r="BH667" s="165" t="s">
        <v>216</v>
      </c>
      <c r="BI667" s="165" t="s">
        <v>216</v>
      </c>
      <c r="BJ667" s="165" t="s">
        <v>216</v>
      </c>
      <c r="BK667" s="165" t="s">
        <v>216</v>
      </c>
      <c r="BL667" s="165" t="s">
        <v>216</v>
      </c>
      <c r="BM667" s="165" t="s">
        <v>216</v>
      </c>
      <c r="BN667" s="165" t="s">
        <v>216</v>
      </c>
      <c r="BO667" s="165" t="s">
        <v>216</v>
      </c>
      <c r="BP667" s="165" t="s">
        <v>216</v>
      </c>
      <c r="BQ667" s="165" t="s">
        <v>216</v>
      </c>
      <c r="BR667" s="165" t="s">
        <v>216</v>
      </c>
      <c r="BS667" s="165" t="s">
        <v>216</v>
      </c>
      <c r="BT667" s="165" t="s">
        <v>216</v>
      </c>
    </row>
    <row r="668" spans="1:72" hidden="1">
      <c r="A668" s="99" t="s">
        <v>1004</v>
      </c>
      <c r="B668" s="99" t="s">
        <v>1004</v>
      </c>
      <c r="C668" s="98" t="s">
        <v>1129</v>
      </c>
      <c r="D668" s="100" t="s">
        <v>1130</v>
      </c>
      <c r="E668" s="98" t="s">
        <v>1053</v>
      </c>
      <c r="F668" s="98" t="s">
        <v>1054</v>
      </c>
      <c r="G668" s="165" t="s">
        <v>216</v>
      </c>
      <c r="H668" s="165" t="s">
        <v>216</v>
      </c>
      <c r="I668" s="165" t="s">
        <v>216</v>
      </c>
      <c r="J668" s="165" t="s">
        <v>216</v>
      </c>
      <c r="K668" s="165" t="s">
        <v>216</v>
      </c>
      <c r="L668" s="165" t="s">
        <v>216</v>
      </c>
      <c r="M668" s="165" t="s">
        <v>216</v>
      </c>
      <c r="N668" s="165" t="s">
        <v>216</v>
      </c>
      <c r="O668" s="165" t="s">
        <v>216</v>
      </c>
      <c r="P668" s="165" t="s">
        <v>216</v>
      </c>
      <c r="Q668" s="165" t="s">
        <v>216</v>
      </c>
      <c r="R668" s="165" t="s">
        <v>216</v>
      </c>
      <c r="S668" s="165" t="s">
        <v>216</v>
      </c>
      <c r="T668" s="165" t="s">
        <v>216</v>
      </c>
      <c r="U668" s="165" t="s">
        <v>216</v>
      </c>
      <c r="V668" s="165" t="s">
        <v>216</v>
      </c>
      <c r="W668" s="165" t="s">
        <v>216</v>
      </c>
      <c r="X668" s="165" t="s">
        <v>216</v>
      </c>
      <c r="Y668" s="165" t="s">
        <v>216</v>
      </c>
      <c r="Z668" s="165" t="s">
        <v>216</v>
      </c>
      <c r="AA668" s="165" t="s">
        <v>216</v>
      </c>
      <c r="AB668" s="165" t="s">
        <v>216</v>
      </c>
      <c r="AC668" s="165" t="s">
        <v>216</v>
      </c>
      <c r="AD668" s="165" t="s">
        <v>216</v>
      </c>
      <c r="AE668" s="165">
        <v>0.186</v>
      </c>
      <c r="AF668" s="165" t="s">
        <v>216</v>
      </c>
      <c r="AG668" s="165" t="s">
        <v>216</v>
      </c>
      <c r="AH668" s="165" t="s">
        <v>216</v>
      </c>
      <c r="AI668" s="165" t="s">
        <v>216</v>
      </c>
      <c r="AJ668" s="165" t="s">
        <v>216</v>
      </c>
      <c r="AK668" s="165" t="s">
        <v>216</v>
      </c>
      <c r="AL668" s="165" t="s">
        <v>216</v>
      </c>
      <c r="AM668" s="165" t="s">
        <v>216</v>
      </c>
      <c r="AN668" s="165" t="s">
        <v>216</v>
      </c>
      <c r="AO668" s="165" t="s">
        <v>216</v>
      </c>
      <c r="AP668" s="165" t="s">
        <v>216</v>
      </c>
      <c r="AQ668" s="165" t="s">
        <v>216</v>
      </c>
      <c r="AR668" s="165" t="s">
        <v>216</v>
      </c>
      <c r="AS668" s="165" t="s">
        <v>216</v>
      </c>
      <c r="AT668" s="165" t="s">
        <v>216</v>
      </c>
      <c r="AU668" s="165" t="s">
        <v>216</v>
      </c>
      <c r="AV668" s="165" t="s">
        <v>216</v>
      </c>
      <c r="AW668" s="165">
        <v>0.19600000000000001</v>
      </c>
      <c r="AX668" s="165" t="s">
        <v>216</v>
      </c>
      <c r="AY668" s="165">
        <v>0.19</v>
      </c>
      <c r="AZ668" s="165" t="s">
        <v>216</v>
      </c>
      <c r="BA668" s="165" t="s">
        <v>216</v>
      </c>
      <c r="BB668" s="165" t="s">
        <v>216</v>
      </c>
      <c r="BC668" s="165">
        <v>0.19700000000000001</v>
      </c>
      <c r="BD668" s="165" t="s">
        <v>216</v>
      </c>
      <c r="BE668" s="165" t="s">
        <v>216</v>
      </c>
      <c r="BF668" s="165" t="s">
        <v>216</v>
      </c>
      <c r="BG668" s="165" t="s">
        <v>216</v>
      </c>
      <c r="BH668" s="165">
        <v>0.17299999999999999</v>
      </c>
      <c r="BI668" s="165">
        <v>0.20499999999999999</v>
      </c>
      <c r="BJ668" s="165" t="s">
        <v>216</v>
      </c>
      <c r="BK668" s="165" t="s">
        <v>216</v>
      </c>
      <c r="BL668" s="165" t="s">
        <v>216</v>
      </c>
      <c r="BM668" s="165">
        <v>0.17100000000000001</v>
      </c>
      <c r="BN668" s="165" t="s">
        <v>216</v>
      </c>
      <c r="BO668" s="165" t="s">
        <v>216</v>
      </c>
      <c r="BP668" s="165" t="s">
        <v>216</v>
      </c>
      <c r="BQ668" s="165" t="s">
        <v>216</v>
      </c>
      <c r="BR668" s="165" t="s">
        <v>216</v>
      </c>
      <c r="BS668" s="165">
        <v>0.18</v>
      </c>
      <c r="BT668" s="165" t="s">
        <v>216</v>
      </c>
    </row>
    <row r="669" spans="1:72" hidden="1">
      <c r="A669" s="99" t="s">
        <v>1004</v>
      </c>
      <c r="B669" s="99" t="s">
        <v>1004</v>
      </c>
      <c r="C669" s="98" t="s">
        <v>1129</v>
      </c>
      <c r="D669" s="100" t="s">
        <v>1130</v>
      </c>
      <c r="E669" s="98" t="s">
        <v>1131</v>
      </c>
      <c r="F669" s="98" t="s">
        <v>1132</v>
      </c>
      <c r="G669" s="165" t="s">
        <v>216</v>
      </c>
      <c r="H669" s="165" t="s">
        <v>216</v>
      </c>
      <c r="I669" s="165" t="s">
        <v>216</v>
      </c>
      <c r="J669" s="165" t="s">
        <v>216</v>
      </c>
      <c r="K669" s="165">
        <v>0.17899999999999999</v>
      </c>
      <c r="L669" s="165" t="s">
        <v>216</v>
      </c>
      <c r="M669" s="165" t="s">
        <v>216</v>
      </c>
      <c r="N669" s="165" t="s">
        <v>216</v>
      </c>
      <c r="O669" s="165" t="s">
        <v>216</v>
      </c>
      <c r="P669" s="165" t="s">
        <v>216</v>
      </c>
      <c r="Q669" s="165" t="s">
        <v>216</v>
      </c>
      <c r="R669" s="165" t="s">
        <v>216</v>
      </c>
      <c r="S669" s="165" t="s">
        <v>216</v>
      </c>
      <c r="T669" s="165" t="s">
        <v>216</v>
      </c>
      <c r="U669" s="165" t="s">
        <v>216</v>
      </c>
      <c r="V669" s="165" t="s">
        <v>216</v>
      </c>
      <c r="W669" s="165" t="s">
        <v>216</v>
      </c>
      <c r="X669" s="165" t="s">
        <v>216</v>
      </c>
      <c r="Y669" s="165" t="s">
        <v>216</v>
      </c>
      <c r="Z669" s="165" t="s">
        <v>216</v>
      </c>
      <c r="AA669" s="165" t="s">
        <v>216</v>
      </c>
      <c r="AB669" s="165" t="s">
        <v>216</v>
      </c>
      <c r="AC669" s="165" t="s">
        <v>216</v>
      </c>
      <c r="AD669" s="165" t="s">
        <v>216</v>
      </c>
      <c r="AE669" s="165" t="s">
        <v>216</v>
      </c>
      <c r="AF669" s="165" t="s">
        <v>216</v>
      </c>
      <c r="AG669" s="165" t="s">
        <v>216</v>
      </c>
      <c r="AH669" s="165" t="s">
        <v>216</v>
      </c>
      <c r="AI669" s="165" t="s">
        <v>216</v>
      </c>
      <c r="AJ669" s="165" t="s">
        <v>216</v>
      </c>
      <c r="AK669" s="165" t="s">
        <v>216</v>
      </c>
      <c r="AL669" s="165" t="s">
        <v>216</v>
      </c>
      <c r="AM669" s="165" t="s">
        <v>216</v>
      </c>
      <c r="AN669" s="165" t="s">
        <v>216</v>
      </c>
      <c r="AO669" s="165" t="s">
        <v>216</v>
      </c>
      <c r="AP669" s="165" t="s">
        <v>216</v>
      </c>
      <c r="AQ669" s="165" t="s">
        <v>216</v>
      </c>
      <c r="AR669" s="165" t="s">
        <v>216</v>
      </c>
      <c r="AS669" s="165" t="s">
        <v>216</v>
      </c>
      <c r="AT669" s="165" t="s">
        <v>216</v>
      </c>
      <c r="AU669" s="165" t="s">
        <v>216</v>
      </c>
      <c r="AV669" s="165" t="s">
        <v>216</v>
      </c>
      <c r="AW669" s="165" t="s">
        <v>216</v>
      </c>
      <c r="AX669" s="165" t="s">
        <v>216</v>
      </c>
      <c r="AY669" s="165" t="s">
        <v>216</v>
      </c>
      <c r="AZ669" s="165" t="s">
        <v>216</v>
      </c>
      <c r="BA669" s="165" t="s">
        <v>216</v>
      </c>
      <c r="BB669" s="165" t="s">
        <v>216</v>
      </c>
      <c r="BC669" s="165" t="s">
        <v>216</v>
      </c>
      <c r="BD669" s="165" t="s">
        <v>216</v>
      </c>
      <c r="BE669" s="165" t="s">
        <v>216</v>
      </c>
      <c r="BF669" s="165" t="s">
        <v>216</v>
      </c>
      <c r="BG669" s="165" t="s">
        <v>216</v>
      </c>
      <c r="BH669" s="165" t="s">
        <v>216</v>
      </c>
      <c r="BI669" s="165" t="s">
        <v>216</v>
      </c>
      <c r="BJ669" s="165" t="s">
        <v>216</v>
      </c>
      <c r="BK669" s="165" t="s">
        <v>216</v>
      </c>
      <c r="BL669" s="165" t="s">
        <v>216</v>
      </c>
      <c r="BM669" s="165" t="s">
        <v>216</v>
      </c>
      <c r="BN669" s="165" t="s">
        <v>216</v>
      </c>
      <c r="BO669" s="165" t="s">
        <v>216</v>
      </c>
      <c r="BP669" s="165" t="s">
        <v>216</v>
      </c>
      <c r="BQ669" s="165" t="s">
        <v>216</v>
      </c>
      <c r="BR669" s="165" t="s">
        <v>216</v>
      </c>
      <c r="BS669" s="165" t="s">
        <v>216</v>
      </c>
      <c r="BT669" s="165" t="s">
        <v>216</v>
      </c>
    </row>
    <row r="670" spans="1:72" hidden="1">
      <c r="A670" s="99" t="s">
        <v>1004</v>
      </c>
      <c r="B670" s="99" t="s">
        <v>1004</v>
      </c>
      <c r="C670" s="98" t="s">
        <v>1129</v>
      </c>
      <c r="D670" s="100" t="s">
        <v>1130</v>
      </c>
      <c r="E670" s="98" t="s">
        <v>1133</v>
      </c>
      <c r="F670" s="98" t="s">
        <v>1134</v>
      </c>
      <c r="G670" s="165" t="s">
        <v>216</v>
      </c>
      <c r="H670" s="165" t="s">
        <v>216</v>
      </c>
      <c r="I670" s="165" t="s">
        <v>216</v>
      </c>
      <c r="J670" s="165" t="s">
        <v>216</v>
      </c>
      <c r="K670" s="165" t="s">
        <v>216</v>
      </c>
      <c r="L670" s="165" t="s">
        <v>216</v>
      </c>
      <c r="M670" s="165" t="s">
        <v>216</v>
      </c>
      <c r="N670" s="165" t="s">
        <v>216</v>
      </c>
      <c r="O670" s="165" t="s">
        <v>216</v>
      </c>
      <c r="P670" s="165" t="s">
        <v>216</v>
      </c>
      <c r="Q670" s="165" t="s">
        <v>216</v>
      </c>
      <c r="R670" s="165" t="s">
        <v>216</v>
      </c>
      <c r="S670" s="165">
        <v>0.17299999999999999</v>
      </c>
      <c r="T670" s="165" t="s">
        <v>216</v>
      </c>
      <c r="U670" s="165" t="s">
        <v>216</v>
      </c>
      <c r="V670" s="165" t="s">
        <v>216</v>
      </c>
      <c r="W670" s="165" t="s">
        <v>216</v>
      </c>
      <c r="X670" s="165" t="s">
        <v>216</v>
      </c>
      <c r="Y670" s="165" t="s">
        <v>216</v>
      </c>
      <c r="Z670" s="165" t="s">
        <v>216</v>
      </c>
      <c r="AA670" s="165" t="s">
        <v>216</v>
      </c>
      <c r="AB670" s="165" t="s">
        <v>216</v>
      </c>
      <c r="AC670" s="165" t="s">
        <v>216</v>
      </c>
      <c r="AD670" s="165" t="s">
        <v>216</v>
      </c>
      <c r="AE670" s="165" t="s">
        <v>216</v>
      </c>
      <c r="AF670" s="165" t="s">
        <v>216</v>
      </c>
      <c r="AG670" s="165" t="s">
        <v>216</v>
      </c>
      <c r="AH670" s="165" t="s">
        <v>216</v>
      </c>
      <c r="AI670" s="165" t="s">
        <v>216</v>
      </c>
      <c r="AJ670" s="165" t="s">
        <v>216</v>
      </c>
      <c r="AK670" s="165" t="s">
        <v>216</v>
      </c>
      <c r="AL670" s="165" t="s">
        <v>216</v>
      </c>
      <c r="AM670" s="165" t="s">
        <v>216</v>
      </c>
      <c r="AN670" s="165" t="s">
        <v>216</v>
      </c>
      <c r="AO670" s="165" t="s">
        <v>216</v>
      </c>
      <c r="AP670" s="165">
        <v>0.16300000000000001</v>
      </c>
      <c r="AQ670" s="165" t="s">
        <v>216</v>
      </c>
      <c r="AR670" s="165" t="s">
        <v>216</v>
      </c>
      <c r="AS670" s="165" t="s">
        <v>216</v>
      </c>
      <c r="AT670" s="165" t="s">
        <v>216</v>
      </c>
      <c r="AU670" s="165" t="s">
        <v>216</v>
      </c>
      <c r="AV670" s="165" t="s">
        <v>216</v>
      </c>
      <c r="AW670" s="165" t="s">
        <v>216</v>
      </c>
      <c r="AX670" s="165" t="s">
        <v>216</v>
      </c>
      <c r="AY670" s="165" t="s">
        <v>216</v>
      </c>
      <c r="AZ670" s="165" t="s">
        <v>216</v>
      </c>
      <c r="BA670" s="165" t="s">
        <v>216</v>
      </c>
      <c r="BB670" s="165" t="s">
        <v>216</v>
      </c>
      <c r="BC670" s="165" t="s">
        <v>216</v>
      </c>
      <c r="BD670" s="165" t="s">
        <v>216</v>
      </c>
      <c r="BE670" s="165" t="s">
        <v>216</v>
      </c>
      <c r="BF670" s="165" t="s">
        <v>216</v>
      </c>
      <c r="BG670" s="165" t="s">
        <v>216</v>
      </c>
      <c r="BH670" s="165" t="s">
        <v>216</v>
      </c>
      <c r="BI670" s="165" t="s">
        <v>216</v>
      </c>
      <c r="BJ670" s="165" t="s">
        <v>216</v>
      </c>
      <c r="BK670" s="165" t="s">
        <v>216</v>
      </c>
      <c r="BL670" s="165" t="s">
        <v>216</v>
      </c>
      <c r="BM670" s="165" t="s">
        <v>216</v>
      </c>
      <c r="BN670" s="165" t="s">
        <v>216</v>
      </c>
      <c r="BO670" s="165" t="s">
        <v>216</v>
      </c>
      <c r="BP670" s="165" t="s">
        <v>216</v>
      </c>
      <c r="BQ670" s="165" t="s">
        <v>216</v>
      </c>
      <c r="BR670" s="165" t="s">
        <v>216</v>
      </c>
      <c r="BS670" s="165" t="s">
        <v>216</v>
      </c>
      <c r="BT670" s="165" t="s">
        <v>216</v>
      </c>
    </row>
    <row r="671" spans="1:72" hidden="1">
      <c r="A671" s="99" t="s">
        <v>1004</v>
      </c>
      <c r="B671" s="99" t="s">
        <v>1004</v>
      </c>
      <c r="C671" s="98" t="s">
        <v>1129</v>
      </c>
      <c r="D671" s="100" t="s">
        <v>1130</v>
      </c>
      <c r="E671" s="98" t="s">
        <v>1135</v>
      </c>
      <c r="F671" s="98" t="s">
        <v>1136</v>
      </c>
      <c r="G671" s="165" t="s">
        <v>216</v>
      </c>
      <c r="H671" s="165" t="s">
        <v>216</v>
      </c>
      <c r="I671" s="165" t="s">
        <v>216</v>
      </c>
      <c r="J671" s="165" t="s">
        <v>216</v>
      </c>
      <c r="K671" s="165" t="s">
        <v>216</v>
      </c>
      <c r="L671" s="165" t="s">
        <v>216</v>
      </c>
      <c r="M671" s="165" t="s">
        <v>216</v>
      </c>
      <c r="N671" s="165" t="s">
        <v>216</v>
      </c>
      <c r="O671" s="165" t="s">
        <v>216</v>
      </c>
      <c r="P671" s="165" t="s">
        <v>216</v>
      </c>
      <c r="Q671" s="165" t="s">
        <v>216</v>
      </c>
      <c r="R671" s="165" t="s">
        <v>216</v>
      </c>
      <c r="S671" s="165" t="s">
        <v>216</v>
      </c>
      <c r="T671" s="165" t="s">
        <v>216</v>
      </c>
      <c r="U671" s="165" t="s">
        <v>216</v>
      </c>
      <c r="V671" s="165" t="s">
        <v>216</v>
      </c>
      <c r="W671" s="165" t="s">
        <v>216</v>
      </c>
      <c r="X671" s="165" t="s">
        <v>216</v>
      </c>
      <c r="Y671" s="165" t="s">
        <v>216</v>
      </c>
      <c r="Z671" s="165" t="s">
        <v>216</v>
      </c>
      <c r="AA671" s="165" t="s">
        <v>216</v>
      </c>
      <c r="AB671" s="165" t="s">
        <v>216</v>
      </c>
      <c r="AC671" s="165" t="s">
        <v>216</v>
      </c>
      <c r="AD671" s="165" t="s">
        <v>216</v>
      </c>
      <c r="AE671" s="165" t="s">
        <v>216</v>
      </c>
      <c r="AF671" s="165" t="s">
        <v>216</v>
      </c>
      <c r="AG671" s="165" t="s">
        <v>216</v>
      </c>
      <c r="AH671" s="165" t="s">
        <v>216</v>
      </c>
      <c r="AI671" s="165">
        <v>0.19500000000000001</v>
      </c>
      <c r="AJ671" s="165" t="s">
        <v>216</v>
      </c>
      <c r="AK671" s="165" t="s">
        <v>216</v>
      </c>
      <c r="AL671" s="165" t="s">
        <v>216</v>
      </c>
      <c r="AM671" s="165" t="s">
        <v>216</v>
      </c>
      <c r="AN671" s="165" t="s">
        <v>216</v>
      </c>
      <c r="AO671" s="165" t="s">
        <v>216</v>
      </c>
      <c r="AP671" s="165" t="s">
        <v>216</v>
      </c>
      <c r="AQ671" s="165" t="s">
        <v>216</v>
      </c>
      <c r="AR671" s="165" t="s">
        <v>216</v>
      </c>
      <c r="AS671" s="165" t="s">
        <v>216</v>
      </c>
      <c r="AT671" s="165" t="s">
        <v>216</v>
      </c>
      <c r="AU671" s="165" t="s">
        <v>216</v>
      </c>
      <c r="AV671" s="165" t="s">
        <v>216</v>
      </c>
      <c r="AW671" s="165" t="s">
        <v>216</v>
      </c>
      <c r="AX671" s="165" t="s">
        <v>216</v>
      </c>
      <c r="AY671" s="165" t="s">
        <v>216</v>
      </c>
      <c r="AZ671" s="165" t="s">
        <v>216</v>
      </c>
      <c r="BA671" s="165" t="s">
        <v>216</v>
      </c>
      <c r="BB671" s="165" t="s">
        <v>216</v>
      </c>
      <c r="BC671" s="165" t="s">
        <v>216</v>
      </c>
      <c r="BD671" s="165" t="s">
        <v>216</v>
      </c>
      <c r="BE671" s="165" t="s">
        <v>216</v>
      </c>
      <c r="BF671" s="165" t="s">
        <v>216</v>
      </c>
      <c r="BG671" s="165" t="s">
        <v>216</v>
      </c>
      <c r="BH671" s="165" t="s">
        <v>216</v>
      </c>
      <c r="BI671" s="165" t="s">
        <v>216</v>
      </c>
      <c r="BJ671" s="165" t="s">
        <v>216</v>
      </c>
      <c r="BK671" s="165" t="s">
        <v>216</v>
      </c>
      <c r="BL671" s="165" t="s">
        <v>216</v>
      </c>
      <c r="BM671" s="165" t="s">
        <v>216</v>
      </c>
      <c r="BN671" s="165" t="s">
        <v>216</v>
      </c>
      <c r="BO671" s="165" t="s">
        <v>216</v>
      </c>
      <c r="BP671" s="165" t="s">
        <v>216</v>
      </c>
      <c r="BQ671" s="165" t="s">
        <v>216</v>
      </c>
      <c r="BR671" s="165" t="s">
        <v>216</v>
      </c>
      <c r="BS671" s="165" t="s">
        <v>216</v>
      </c>
      <c r="BT671" s="165" t="s">
        <v>216</v>
      </c>
    </row>
    <row r="672" spans="1:72" hidden="1">
      <c r="A672" s="99" t="s">
        <v>1004</v>
      </c>
      <c r="B672" s="99" t="s">
        <v>1004</v>
      </c>
      <c r="C672" s="98" t="s">
        <v>1137</v>
      </c>
      <c r="D672" s="100" t="s">
        <v>1138</v>
      </c>
      <c r="E672" s="98" t="s">
        <v>405</v>
      </c>
      <c r="F672" s="98" t="s">
        <v>1059</v>
      </c>
      <c r="G672" s="165" t="s">
        <v>216</v>
      </c>
      <c r="H672" s="165" t="s">
        <v>216</v>
      </c>
      <c r="I672" s="165">
        <v>0.27900000000000003</v>
      </c>
      <c r="J672" s="165">
        <v>0.25700000000000001</v>
      </c>
      <c r="K672" s="165" t="s">
        <v>216</v>
      </c>
      <c r="L672" s="165" t="s">
        <v>216</v>
      </c>
      <c r="M672" s="165">
        <v>0.193</v>
      </c>
      <c r="N672" s="165">
        <v>0.23499999999999999</v>
      </c>
      <c r="O672" s="165" t="s">
        <v>216</v>
      </c>
      <c r="P672" s="165">
        <v>0.251</v>
      </c>
      <c r="Q672" s="165" t="s">
        <v>216</v>
      </c>
      <c r="R672" s="165" t="s">
        <v>216</v>
      </c>
      <c r="S672" s="165" t="s">
        <v>216</v>
      </c>
      <c r="T672" s="165">
        <v>0.19900000000000001</v>
      </c>
      <c r="U672" s="165" t="s">
        <v>216</v>
      </c>
      <c r="V672" s="165" t="s">
        <v>216</v>
      </c>
      <c r="W672" s="165" t="s">
        <v>216</v>
      </c>
      <c r="X672" s="165">
        <v>0.224</v>
      </c>
      <c r="Y672" s="165">
        <v>0.215</v>
      </c>
      <c r="Z672" s="165">
        <v>0.22</v>
      </c>
      <c r="AA672" s="165" t="s">
        <v>216</v>
      </c>
      <c r="AB672" s="165" t="s">
        <v>216</v>
      </c>
      <c r="AC672" s="165">
        <v>0.253</v>
      </c>
      <c r="AD672" s="165">
        <v>0.23200000000000001</v>
      </c>
      <c r="AE672" s="165" t="s">
        <v>216</v>
      </c>
      <c r="AF672" s="165" t="s">
        <v>216</v>
      </c>
      <c r="AG672" s="165">
        <v>0.19400000000000001</v>
      </c>
      <c r="AH672" s="165" t="s">
        <v>216</v>
      </c>
      <c r="AI672" s="165">
        <v>0.23100000000000001</v>
      </c>
      <c r="AJ672" s="165">
        <v>0.21199999999999999</v>
      </c>
      <c r="AK672" s="165">
        <v>0.221</v>
      </c>
      <c r="AL672" s="165" t="s">
        <v>216</v>
      </c>
      <c r="AM672" s="165">
        <v>0.26500000000000001</v>
      </c>
      <c r="AN672" s="165">
        <v>0.23599999999999999</v>
      </c>
      <c r="AO672" s="165">
        <v>0.27800000000000002</v>
      </c>
      <c r="AP672" s="165" t="s">
        <v>216</v>
      </c>
      <c r="AQ672" s="165" t="s">
        <v>216</v>
      </c>
      <c r="AR672" s="165" t="s">
        <v>216</v>
      </c>
      <c r="AS672" s="165" t="s">
        <v>216</v>
      </c>
      <c r="AT672" s="165" t="s">
        <v>216</v>
      </c>
      <c r="AU672" s="165">
        <v>0.222</v>
      </c>
      <c r="AV672" s="165" t="s">
        <v>216</v>
      </c>
      <c r="AW672" s="165">
        <v>0.24099999999999999</v>
      </c>
      <c r="AX672" s="165">
        <v>0.2</v>
      </c>
      <c r="AY672" s="165" t="s">
        <v>216</v>
      </c>
      <c r="AZ672" s="165" t="s">
        <v>216</v>
      </c>
      <c r="BA672" s="165">
        <v>0.25</v>
      </c>
      <c r="BB672" s="165">
        <v>0.25600000000000001</v>
      </c>
      <c r="BC672" s="165" t="s">
        <v>216</v>
      </c>
      <c r="BD672" s="165">
        <v>0.251</v>
      </c>
      <c r="BE672" s="165">
        <v>0.24299999999999999</v>
      </c>
      <c r="BF672" s="165">
        <v>0.25900000000000001</v>
      </c>
      <c r="BG672" s="165">
        <v>0.24199999999999999</v>
      </c>
      <c r="BH672" s="165">
        <v>0.215</v>
      </c>
      <c r="BI672" s="165">
        <v>0.22800000000000001</v>
      </c>
      <c r="BJ672" s="165" t="s">
        <v>216</v>
      </c>
      <c r="BK672" s="165" t="s">
        <v>216</v>
      </c>
      <c r="BL672" s="165" t="s">
        <v>216</v>
      </c>
      <c r="BM672" s="165">
        <v>0.19</v>
      </c>
      <c r="BN672" s="165" t="s">
        <v>216</v>
      </c>
      <c r="BO672" s="165">
        <v>0.22</v>
      </c>
      <c r="BP672" s="165" t="s">
        <v>216</v>
      </c>
      <c r="BQ672" s="165">
        <v>0.224</v>
      </c>
      <c r="BR672" s="165">
        <v>0.20200000000000001</v>
      </c>
      <c r="BS672" s="165" t="s">
        <v>216</v>
      </c>
      <c r="BT672" s="165">
        <v>0.23699999999999999</v>
      </c>
    </row>
    <row r="673" spans="1:72" hidden="1">
      <c r="A673" s="99" t="s">
        <v>1004</v>
      </c>
      <c r="B673" s="99" t="s">
        <v>1004</v>
      </c>
      <c r="C673" s="98" t="s">
        <v>1137</v>
      </c>
      <c r="D673" s="100" t="s">
        <v>1138</v>
      </c>
      <c r="E673" s="98" t="s">
        <v>538</v>
      </c>
      <c r="F673" s="98" t="s">
        <v>1060</v>
      </c>
      <c r="G673" s="165">
        <v>0.23100000000000001</v>
      </c>
      <c r="H673" s="165" t="s">
        <v>216</v>
      </c>
      <c r="I673" s="165" t="s">
        <v>216</v>
      </c>
      <c r="J673" s="165" t="s">
        <v>216</v>
      </c>
      <c r="K673" s="165">
        <v>0.189</v>
      </c>
      <c r="L673" s="165">
        <v>0.22900000000000001</v>
      </c>
      <c r="M673" s="165" t="s">
        <v>216</v>
      </c>
      <c r="N673" s="165" t="s">
        <v>216</v>
      </c>
      <c r="O673" s="165" t="s">
        <v>216</v>
      </c>
      <c r="P673" s="165" t="s">
        <v>216</v>
      </c>
      <c r="Q673" s="165">
        <v>0.24399999999999999</v>
      </c>
      <c r="R673" s="165">
        <v>0.255</v>
      </c>
      <c r="S673" s="165" t="s">
        <v>216</v>
      </c>
      <c r="T673" s="165" t="s">
        <v>216</v>
      </c>
      <c r="U673" s="165">
        <v>0.219</v>
      </c>
      <c r="V673" s="165">
        <v>0.28199999999999997</v>
      </c>
      <c r="W673" s="165">
        <v>0.218</v>
      </c>
      <c r="X673" s="165" t="s">
        <v>216</v>
      </c>
      <c r="Y673" s="165" t="s">
        <v>216</v>
      </c>
      <c r="Z673" s="165" t="s">
        <v>216</v>
      </c>
      <c r="AA673" s="165">
        <v>0.22900000000000001</v>
      </c>
      <c r="AB673" s="165">
        <v>0.222</v>
      </c>
      <c r="AC673" s="165" t="s">
        <v>216</v>
      </c>
      <c r="AD673" s="165" t="s">
        <v>216</v>
      </c>
      <c r="AE673" s="165" t="s">
        <v>216</v>
      </c>
      <c r="AF673" s="165">
        <v>0.23100000000000001</v>
      </c>
      <c r="AG673" s="165" t="s">
        <v>216</v>
      </c>
      <c r="AH673" s="165">
        <v>0.246</v>
      </c>
      <c r="AI673" s="165" t="s">
        <v>216</v>
      </c>
      <c r="AJ673" s="165" t="s">
        <v>216</v>
      </c>
      <c r="AK673" s="165" t="s">
        <v>216</v>
      </c>
      <c r="AL673" s="165">
        <v>0.252</v>
      </c>
      <c r="AM673" s="165" t="s">
        <v>216</v>
      </c>
      <c r="AN673" s="165" t="s">
        <v>216</v>
      </c>
      <c r="AO673" s="165" t="s">
        <v>216</v>
      </c>
      <c r="AP673" s="165">
        <v>0.20100000000000001</v>
      </c>
      <c r="AQ673" s="165">
        <v>0.24</v>
      </c>
      <c r="AR673" s="165">
        <v>0.246</v>
      </c>
      <c r="AS673" s="165" t="s">
        <v>216</v>
      </c>
      <c r="AT673" s="165" t="s">
        <v>216</v>
      </c>
      <c r="AU673" s="165" t="s">
        <v>216</v>
      </c>
      <c r="AV673" s="165">
        <v>0.22800000000000001</v>
      </c>
      <c r="AW673" s="165" t="s">
        <v>216</v>
      </c>
      <c r="AX673" s="165" t="s">
        <v>216</v>
      </c>
      <c r="AY673" s="165" t="s">
        <v>216</v>
      </c>
      <c r="AZ673" s="165">
        <v>0.254</v>
      </c>
      <c r="BA673" s="165" t="s">
        <v>216</v>
      </c>
      <c r="BB673" s="165" t="s">
        <v>216</v>
      </c>
      <c r="BC673" s="165" t="s">
        <v>216</v>
      </c>
      <c r="BD673" s="165" t="s">
        <v>216</v>
      </c>
      <c r="BE673" s="165" t="s">
        <v>216</v>
      </c>
      <c r="BF673" s="165" t="s">
        <v>216</v>
      </c>
      <c r="BG673" s="165" t="s">
        <v>216</v>
      </c>
      <c r="BH673" s="165" t="s">
        <v>216</v>
      </c>
      <c r="BI673" s="165" t="s">
        <v>216</v>
      </c>
      <c r="BJ673" s="165">
        <v>0.22600000000000001</v>
      </c>
      <c r="BK673" s="165">
        <v>0.26700000000000002</v>
      </c>
      <c r="BL673" s="165" t="s">
        <v>216</v>
      </c>
      <c r="BM673" s="165" t="s">
        <v>216</v>
      </c>
      <c r="BN673" s="165">
        <v>0.185</v>
      </c>
      <c r="BO673" s="165" t="s">
        <v>216</v>
      </c>
      <c r="BP673" s="165">
        <v>0.21</v>
      </c>
      <c r="BQ673" s="165" t="s">
        <v>216</v>
      </c>
      <c r="BR673" s="165" t="s">
        <v>216</v>
      </c>
      <c r="BS673" s="165" t="s">
        <v>216</v>
      </c>
      <c r="BT673" s="165" t="s">
        <v>216</v>
      </c>
    </row>
    <row r="674" spans="1:72" hidden="1">
      <c r="A674" s="99" t="s">
        <v>1004</v>
      </c>
      <c r="B674" s="99" t="s">
        <v>1004</v>
      </c>
      <c r="C674" s="98" t="s">
        <v>1137</v>
      </c>
      <c r="D674" s="100" t="s">
        <v>1138</v>
      </c>
      <c r="E674" s="98" t="s">
        <v>889</v>
      </c>
      <c r="F674" s="98" t="s">
        <v>1139</v>
      </c>
      <c r="G674" s="165" t="s">
        <v>216</v>
      </c>
      <c r="H674" s="165">
        <v>0.251</v>
      </c>
      <c r="I674" s="165" t="s">
        <v>216</v>
      </c>
      <c r="J674" s="165" t="s">
        <v>216</v>
      </c>
      <c r="K674" s="165" t="s">
        <v>216</v>
      </c>
      <c r="L674" s="165" t="s">
        <v>216</v>
      </c>
      <c r="M674" s="165" t="s">
        <v>216</v>
      </c>
      <c r="N674" s="165" t="s">
        <v>216</v>
      </c>
      <c r="O674" s="165" t="s">
        <v>216</v>
      </c>
      <c r="P674" s="165" t="s">
        <v>216</v>
      </c>
      <c r="Q674" s="165" t="s">
        <v>216</v>
      </c>
      <c r="R674" s="165" t="s">
        <v>216</v>
      </c>
      <c r="S674" s="165">
        <v>0.16300000000000001</v>
      </c>
      <c r="T674" s="165" t="s">
        <v>216</v>
      </c>
      <c r="U674" s="165" t="s">
        <v>216</v>
      </c>
      <c r="V674" s="165" t="s">
        <v>216</v>
      </c>
      <c r="W674" s="165" t="s">
        <v>216</v>
      </c>
      <c r="X674" s="165" t="s">
        <v>216</v>
      </c>
      <c r="Y674" s="165" t="s">
        <v>216</v>
      </c>
      <c r="Z674" s="165" t="s">
        <v>216</v>
      </c>
      <c r="AA674" s="165" t="s">
        <v>216</v>
      </c>
      <c r="AB674" s="165" t="s">
        <v>216</v>
      </c>
      <c r="AC674" s="165" t="s">
        <v>216</v>
      </c>
      <c r="AD674" s="165" t="s">
        <v>216</v>
      </c>
      <c r="AE674" s="165" t="s">
        <v>216</v>
      </c>
      <c r="AF674" s="165" t="s">
        <v>216</v>
      </c>
      <c r="AG674" s="165" t="s">
        <v>216</v>
      </c>
      <c r="AH674" s="165" t="s">
        <v>216</v>
      </c>
      <c r="AI674" s="165" t="s">
        <v>216</v>
      </c>
      <c r="AJ674" s="165" t="s">
        <v>216</v>
      </c>
      <c r="AK674" s="165" t="s">
        <v>216</v>
      </c>
      <c r="AL674" s="165" t="s">
        <v>216</v>
      </c>
      <c r="AM674" s="165" t="s">
        <v>216</v>
      </c>
      <c r="AN674" s="165" t="s">
        <v>216</v>
      </c>
      <c r="AO674" s="165" t="s">
        <v>216</v>
      </c>
      <c r="AP674" s="165" t="s">
        <v>216</v>
      </c>
      <c r="AQ674" s="165" t="s">
        <v>216</v>
      </c>
      <c r="AR674" s="165" t="s">
        <v>216</v>
      </c>
      <c r="AS674" s="165" t="s">
        <v>216</v>
      </c>
      <c r="AT674" s="165">
        <v>0.215</v>
      </c>
      <c r="AU674" s="165" t="s">
        <v>216</v>
      </c>
      <c r="AV674" s="165" t="s">
        <v>216</v>
      </c>
      <c r="AW674" s="165" t="s">
        <v>216</v>
      </c>
      <c r="AX674" s="165" t="s">
        <v>216</v>
      </c>
      <c r="AY674" s="165" t="s">
        <v>216</v>
      </c>
      <c r="AZ674" s="165" t="s">
        <v>216</v>
      </c>
      <c r="BA674" s="165" t="s">
        <v>216</v>
      </c>
      <c r="BB674" s="165" t="s">
        <v>216</v>
      </c>
      <c r="BC674" s="165">
        <v>0.24099999999999999</v>
      </c>
      <c r="BD674" s="165" t="s">
        <v>216</v>
      </c>
      <c r="BE674" s="165" t="s">
        <v>216</v>
      </c>
      <c r="BF674" s="165" t="s">
        <v>216</v>
      </c>
      <c r="BG674" s="165" t="s">
        <v>216</v>
      </c>
      <c r="BH674" s="165" t="s">
        <v>216</v>
      </c>
      <c r="BI674" s="165" t="s">
        <v>216</v>
      </c>
      <c r="BJ674" s="165" t="s">
        <v>216</v>
      </c>
      <c r="BK674" s="165" t="s">
        <v>216</v>
      </c>
      <c r="BL674" s="165" t="s">
        <v>216</v>
      </c>
      <c r="BM674" s="165" t="s">
        <v>216</v>
      </c>
      <c r="BN674" s="165" t="s">
        <v>216</v>
      </c>
      <c r="BO674" s="165" t="s">
        <v>216</v>
      </c>
      <c r="BP674" s="165" t="s">
        <v>216</v>
      </c>
      <c r="BQ674" s="165" t="s">
        <v>216</v>
      </c>
      <c r="BR674" s="165" t="s">
        <v>216</v>
      </c>
      <c r="BS674" s="165">
        <v>0.217</v>
      </c>
      <c r="BT674" s="165" t="s">
        <v>216</v>
      </c>
    </row>
    <row r="675" spans="1:72" hidden="1">
      <c r="A675" s="99" t="s">
        <v>1004</v>
      </c>
      <c r="B675" s="99" t="s">
        <v>1004</v>
      </c>
      <c r="C675" s="98" t="s">
        <v>1137</v>
      </c>
      <c r="D675" s="100" t="s">
        <v>1138</v>
      </c>
      <c r="E675" s="98" t="s">
        <v>1057</v>
      </c>
      <c r="F675" s="98" t="s">
        <v>1058</v>
      </c>
      <c r="G675" s="165" t="s">
        <v>216</v>
      </c>
      <c r="H675" s="165" t="s">
        <v>216</v>
      </c>
      <c r="I675" s="165" t="s">
        <v>216</v>
      </c>
      <c r="J675" s="165" t="s">
        <v>216</v>
      </c>
      <c r="K675" s="165" t="s">
        <v>216</v>
      </c>
      <c r="L675" s="165" t="s">
        <v>216</v>
      </c>
      <c r="M675" s="165" t="s">
        <v>216</v>
      </c>
      <c r="N675" s="165" t="s">
        <v>216</v>
      </c>
      <c r="O675" s="165">
        <v>0.25700000000000001</v>
      </c>
      <c r="P675" s="165" t="s">
        <v>216</v>
      </c>
      <c r="Q675" s="165" t="s">
        <v>216</v>
      </c>
      <c r="R675" s="165" t="s">
        <v>216</v>
      </c>
      <c r="S675" s="165" t="s">
        <v>216</v>
      </c>
      <c r="T675" s="165" t="s">
        <v>216</v>
      </c>
      <c r="U675" s="165" t="s">
        <v>216</v>
      </c>
      <c r="V675" s="165" t="s">
        <v>216</v>
      </c>
      <c r="W675" s="165" t="s">
        <v>216</v>
      </c>
      <c r="X675" s="165" t="s">
        <v>216</v>
      </c>
      <c r="Y675" s="165" t="s">
        <v>216</v>
      </c>
      <c r="Z675" s="165" t="s">
        <v>216</v>
      </c>
      <c r="AA675" s="165" t="s">
        <v>216</v>
      </c>
      <c r="AB675" s="165" t="s">
        <v>216</v>
      </c>
      <c r="AC675" s="165" t="s">
        <v>216</v>
      </c>
      <c r="AD675" s="165" t="s">
        <v>216</v>
      </c>
      <c r="AE675" s="165">
        <v>0.24399999999999999</v>
      </c>
      <c r="AF675" s="165" t="s">
        <v>216</v>
      </c>
      <c r="AG675" s="165" t="s">
        <v>216</v>
      </c>
      <c r="AH675" s="165" t="s">
        <v>216</v>
      </c>
      <c r="AI675" s="165" t="s">
        <v>216</v>
      </c>
      <c r="AJ675" s="165" t="s">
        <v>216</v>
      </c>
      <c r="AK675" s="165" t="s">
        <v>216</v>
      </c>
      <c r="AL675" s="165" t="s">
        <v>216</v>
      </c>
      <c r="AM675" s="165" t="s">
        <v>216</v>
      </c>
      <c r="AN675" s="165" t="s">
        <v>216</v>
      </c>
      <c r="AO675" s="165" t="s">
        <v>216</v>
      </c>
      <c r="AP675" s="165" t="s">
        <v>216</v>
      </c>
      <c r="AQ675" s="165" t="s">
        <v>216</v>
      </c>
      <c r="AR675" s="165" t="s">
        <v>216</v>
      </c>
      <c r="AS675" s="165">
        <v>0.217</v>
      </c>
      <c r="AT675" s="165" t="s">
        <v>216</v>
      </c>
      <c r="AU675" s="165" t="s">
        <v>216</v>
      </c>
      <c r="AV675" s="165" t="s">
        <v>216</v>
      </c>
      <c r="AW675" s="165" t="s">
        <v>216</v>
      </c>
      <c r="AX675" s="165" t="s">
        <v>216</v>
      </c>
      <c r="AY675" s="165">
        <v>0.26600000000000001</v>
      </c>
      <c r="AZ675" s="165" t="s">
        <v>216</v>
      </c>
      <c r="BA675" s="165" t="s">
        <v>216</v>
      </c>
      <c r="BB675" s="165" t="s">
        <v>216</v>
      </c>
      <c r="BC675" s="165" t="s">
        <v>216</v>
      </c>
      <c r="BD675" s="165" t="s">
        <v>216</v>
      </c>
      <c r="BE675" s="165" t="s">
        <v>216</v>
      </c>
      <c r="BF675" s="165" t="s">
        <v>216</v>
      </c>
      <c r="BG675" s="165" t="s">
        <v>216</v>
      </c>
      <c r="BH675" s="165" t="s">
        <v>216</v>
      </c>
      <c r="BI675" s="165" t="s">
        <v>216</v>
      </c>
      <c r="BJ675" s="165" t="s">
        <v>216</v>
      </c>
      <c r="BK675" s="165" t="s">
        <v>216</v>
      </c>
      <c r="BL675" s="165">
        <v>0.222</v>
      </c>
      <c r="BM675" s="165" t="s">
        <v>216</v>
      </c>
      <c r="BN675" s="165" t="s">
        <v>216</v>
      </c>
      <c r="BO675" s="165" t="s">
        <v>216</v>
      </c>
      <c r="BP675" s="165" t="s">
        <v>216</v>
      </c>
      <c r="BQ675" s="165" t="s">
        <v>216</v>
      </c>
      <c r="BR675" s="165" t="s">
        <v>216</v>
      </c>
      <c r="BS675" s="165" t="s">
        <v>216</v>
      </c>
      <c r="BT675" s="165" t="s">
        <v>216</v>
      </c>
    </row>
    <row r="676" spans="1:72" hidden="1">
      <c r="A676" s="99" t="s">
        <v>1004</v>
      </c>
      <c r="B676" s="99" t="s">
        <v>1004</v>
      </c>
      <c r="C676" s="98" t="s">
        <v>1140</v>
      </c>
      <c r="D676" s="100" t="s">
        <v>1141</v>
      </c>
      <c r="E676" s="98" t="s">
        <v>1065</v>
      </c>
      <c r="F676" s="98" t="s">
        <v>1066</v>
      </c>
      <c r="G676" s="165" t="s">
        <v>216</v>
      </c>
      <c r="H676" s="165" t="s">
        <v>216</v>
      </c>
      <c r="I676" s="165" t="s">
        <v>216</v>
      </c>
      <c r="J676" s="165">
        <v>0.20300000000000001</v>
      </c>
      <c r="K676" s="165">
        <v>0.17699999999999999</v>
      </c>
      <c r="L676" s="165">
        <v>0.186</v>
      </c>
      <c r="M676" s="165" t="s">
        <v>216</v>
      </c>
      <c r="N676" s="165">
        <v>0.17799999999999999</v>
      </c>
      <c r="O676" s="165">
        <v>0.19</v>
      </c>
      <c r="P676" s="165" t="s">
        <v>216</v>
      </c>
      <c r="Q676" s="165" t="s">
        <v>216</v>
      </c>
      <c r="R676" s="165" t="s">
        <v>216</v>
      </c>
      <c r="S676" s="165" t="s">
        <v>216</v>
      </c>
      <c r="T676" s="165" t="s">
        <v>216</v>
      </c>
      <c r="U676" s="165" t="s">
        <v>216</v>
      </c>
      <c r="V676" s="165">
        <v>0.191</v>
      </c>
      <c r="W676" s="165" t="s">
        <v>216</v>
      </c>
      <c r="X676" s="165" t="s">
        <v>216</v>
      </c>
      <c r="Y676" s="165" t="s">
        <v>216</v>
      </c>
      <c r="Z676" s="165">
        <v>0.21199999999999999</v>
      </c>
      <c r="AA676" s="165" t="s">
        <v>216</v>
      </c>
      <c r="AB676" s="165" t="s">
        <v>216</v>
      </c>
      <c r="AC676" s="165" t="s">
        <v>216</v>
      </c>
      <c r="AD676" s="165" t="s">
        <v>216</v>
      </c>
      <c r="AE676" s="165" t="s">
        <v>216</v>
      </c>
      <c r="AF676" s="165" t="s">
        <v>216</v>
      </c>
      <c r="AG676" s="165" t="s">
        <v>216</v>
      </c>
      <c r="AH676" s="165">
        <v>0.183</v>
      </c>
      <c r="AI676" s="165" t="s">
        <v>216</v>
      </c>
      <c r="AJ676" s="165" t="s">
        <v>216</v>
      </c>
      <c r="AK676" s="165" t="s">
        <v>216</v>
      </c>
      <c r="AL676" s="165">
        <v>0.2</v>
      </c>
      <c r="AM676" s="165" t="s">
        <v>216</v>
      </c>
      <c r="AN676" s="165" t="s">
        <v>216</v>
      </c>
      <c r="AO676" s="165" t="s">
        <v>216</v>
      </c>
      <c r="AP676" s="165" t="s">
        <v>216</v>
      </c>
      <c r="AQ676" s="165">
        <v>0.249</v>
      </c>
      <c r="AR676" s="165" t="s">
        <v>216</v>
      </c>
      <c r="AS676" s="165" t="s">
        <v>216</v>
      </c>
      <c r="AT676" s="165" t="s">
        <v>216</v>
      </c>
      <c r="AU676" s="165" t="s">
        <v>216</v>
      </c>
      <c r="AV676" s="165">
        <v>0.189</v>
      </c>
      <c r="AW676" s="165" t="s">
        <v>216</v>
      </c>
      <c r="AX676" s="165" t="s">
        <v>216</v>
      </c>
      <c r="AY676" s="165">
        <v>0.158</v>
      </c>
      <c r="AZ676" s="165">
        <v>0.24299999999999999</v>
      </c>
      <c r="BA676" s="165" t="s">
        <v>216</v>
      </c>
      <c r="BB676" s="165">
        <v>0.28100000000000003</v>
      </c>
      <c r="BC676" s="165" t="s">
        <v>216</v>
      </c>
      <c r="BD676" s="165">
        <v>0.222</v>
      </c>
      <c r="BE676" s="165" t="s">
        <v>216</v>
      </c>
      <c r="BF676" s="165">
        <v>0.21199999999999999</v>
      </c>
      <c r="BG676" s="165">
        <v>0.21099999999999999</v>
      </c>
      <c r="BH676" s="165" t="s">
        <v>216</v>
      </c>
      <c r="BI676" s="165">
        <v>0.17199999999999999</v>
      </c>
      <c r="BJ676" s="165" t="s">
        <v>216</v>
      </c>
      <c r="BK676" s="165">
        <v>0.17599999999999999</v>
      </c>
      <c r="BL676" s="165">
        <v>0.192</v>
      </c>
      <c r="BM676" s="165" t="s">
        <v>216</v>
      </c>
      <c r="BN676" s="165" t="s">
        <v>216</v>
      </c>
      <c r="BO676" s="165">
        <v>0.17199999999999999</v>
      </c>
      <c r="BP676" s="165" t="s">
        <v>216</v>
      </c>
      <c r="BQ676" s="165" t="s">
        <v>216</v>
      </c>
      <c r="BR676" s="165" t="s">
        <v>216</v>
      </c>
      <c r="BS676" s="165" t="s">
        <v>216</v>
      </c>
      <c r="BT676" s="165" t="s">
        <v>216</v>
      </c>
    </row>
    <row r="677" spans="1:72" hidden="1">
      <c r="A677" s="99" t="s">
        <v>1004</v>
      </c>
      <c r="B677" s="99" t="s">
        <v>1004</v>
      </c>
      <c r="C677" s="98" t="s">
        <v>1140</v>
      </c>
      <c r="D677" s="100" t="s">
        <v>1141</v>
      </c>
      <c r="E677" s="98" t="s">
        <v>1063</v>
      </c>
      <c r="F677" s="98" t="s">
        <v>1064</v>
      </c>
      <c r="G677" s="165">
        <v>0.19</v>
      </c>
      <c r="H677" s="165">
        <v>0.191</v>
      </c>
      <c r="I677" s="165">
        <v>0.22600000000000001</v>
      </c>
      <c r="J677" s="165" t="s">
        <v>216</v>
      </c>
      <c r="K677" s="165" t="s">
        <v>216</v>
      </c>
      <c r="L677" s="165" t="s">
        <v>216</v>
      </c>
      <c r="M677" s="165" t="s">
        <v>216</v>
      </c>
      <c r="N677" s="165" t="s">
        <v>216</v>
      </c>
      <c r="O677" s="165" t="s">
        <v>216</v>
      </c>
      <c r="P677" s="165" t="s">
        <v>216</v>
      </c>
      <c r="Q677" s="165" t="s">
        <v>216</v>
      </c>
      <c r="R677" s="165" t="s">
        <v>216</v>
      </c>
      <c r="S677" s="165">
        <v>0.185</v>
      </c>
      <c r="T677" s="165" t="s">
        <v>216</v>
      </c>
      <c r="U677" s="165">
        <v>0.19600000000000001</v>
      </c>
      <c r="V677" s="165" t="s">
        <v>216</v>
      </c>
      <c r="W677" s="165">
        <v>0.223</v>
      </c>
      <c r="X677" s="165" t="s">
        <v>216</v>
      </c>
      <c r="Y677" s="165">
        <v>0.19800000000000001</v>
      </c>
      <c r="Z677" s="165" t="s">
        <v>216</v>
      </c>
      <c r="AA677" s="165" t="s">
        <v>216</v>
      </c>
      <c r="AB677" s="165">
        <v>0.193</v>
      </c>
      <c r="AC677" s="165">
        <v>0.17</v>
      </c>
      <c r="AD677" s="165" t="s">
        <v>216</v>
      </c>
      <c r="AE677" s="165" t="s">
        <v>216</v>
      </c>
      <c r="AF677" s="165" t="s">
        <v>216</v>
      </c>
      <c r="AG677" s="165">
        <v>0.22900000000000001</v>
      </c>
      <c r="AH677" s="165" t="s">
        <v>216</v>
      </c>
      <c r="AI677" s="165" t="s">
        <v>216</v>
      </c>
      <c r="AJ677" s="165">
        <v>0.18099999999999999</v>
      </c>
      <c r="AK677" s="165">
        <v>0.218</v>
      </c>
      <c r="AL677" s="165" t="s">
        <v>216</v>
      </c>
      <c r="AM677" s="165">
        <v>0.23200000000000001</v>
      </c>
      <c r="AN677" s="165">
        <v>0.185</v>
      </c>
      <c r="AO677" s="165">
        <v>0.251</v>
      </c>
      <c r="AP677" s="165" t="s">
        <v>216</v>
      </c>
      <c r="AQ677" s="165" t="s">
        <v>216</v>
      </c>
      <c r="AR677" s="165" t="s">
        <v>216</v>
      </c>
      <c r="AS677" s="165">
        <v>0.16900000000000001</v>
      </c>
      <c r="AT677" s="165" t="s">
        <v>216</v>
      </c>
      <c r="AU677" s="165">
        <v>0.253</v>
      </c>
      <c r="AV677" s="165" t="s">
        <v>216</v>
      </c>
      <c r="AW677" s="165" t="s">
        <v>216</v>
      </c>
      <c r="AX677" s="165">
        <v>0.182</v>
      </c>
      <c r="AY677" s="165" t="s">
        <v>216</v>
      </c>
      <c r="AZ677" s="165" t="s">
        <v>216</v>
      </c>
      <c r="BA677" s="165">
        <v>0.20399999999999999</v>
      </c>
      <c r="BB677" s="165" t="s">
        <v>216</v>
      </c>
      <c r="BC677" s="165" t="s">
        <v>216</v>
      </c>
      <c r="BD677" s="165" t="s">
        <v>216</v>
      </c>
      <c r="BE677" s="165">
        <v>0.20899999999999999</v>
      </c>
      <c r="BF677" s="165" t="s">
        <v>216</v>
      </c>
      <c r="BG677" s="165" t="s">
        <v>216</v>
      </c>
      <c r="BH677" s="165">
        <v>0.18099999999999999</v>
      </c>
      <c r="BI677" s="165" t="s">
        <v>216</v>
      </c>
      <c r="BJ677" s="165" t="s">
        <v>216</v>
      </c>
      <c r="BK677" s="165" t="s">
        <v>216</v>
      </c>
      <c r="BL677" s="165" t="s">
        <v>216</v>
      </c>
      <c r="BM677" s="165" t="s">
        <v>216</v>
      </c>
      <c r="BN677" s="165">
        <v>0.20799999999999999</v>
      </c>
      <c r="BO677" s="165" t="s">
        <v>216</v>
      </c>
      <c r="BP677" s="165">
        <v>0.18099999999999999</v>
      </c>
      <c r="BQ677" s="165" t="s">
        <v>216</v>
      </c>
      <c r="BR677" s="165" t="s">
        <v>216</v>
      </c>
      <c r="BS677" s="165" t="s">
        <v>216</v>
      </c>
      <c r="BT677" s="165">
        <v>0.186</v>
      </c>
    </row>
    <row r="678" spans="1:72" hidden="1">
      <c r="A678" s="99" t="s">
        <v>1004</v>
      </c>
      <c r="B678" s="99" t="s">
        <v>1004</v>
      </c>
      <c r="C678" s="98" t="s">
        <v>1140</v>
      </c>
      <c r="D678" s="100" t="s">
        <v>1141</v>
      </c>
      <c r="E678" s="98" t="s">
        <v>1069</v>
      </c>
      <c r="F678" s="98" t="s">
        <v>1070</v>
      </c>
      <c r="G678" s="165" t="s">
        <v>216</v>
      </c>
      <c r="H678" s="165" t="s">
        <v>216</v>
      </c>
      <c r="I678" s="165" t="s">
        <v>216</v>
      </c>
      <c r="J678" s="165" t="s">
        <v>216</v>
      </c>
      <c r="K678" s="165" t="s">
        <v>216</v>
      </c>
      <c r="L678" s="165" t="s">
        <v>216</v>
      </c>
      <c r="M678" s="165" t="s">
        <v>216</v>
      </c>
      <c r="N678" s="165" t="s">
        <v>216</v>
      </c>
      <c r="O678" s="165" t="s">
        <v>216</v>
      </c>
      <c r="P678" s="165" t="s">
        <v>216</v>
      </c>
      <c r="Q678" s="165">
        <v>0.19400000000000001</v>
      </c>
      <c r="R678" s="165" t="s">
        <v>216</v>
      </c>
      <c r="S678" s="165" t="s">
        <v>216</v>
      </c>
      <c r="T678" s="165" t="s">
        <v>216</v>
      </c>
      <c r="U678" s="165" t="s">
        <v>216</v>
      </c>
      <c r="V678" s="165" t="s">
        <v>216</v>
      </c>
      <c r="W678" s="165" t="s">
        <v>216</v>
      </c>
      <c r="X678" s="165" t="s">
        <v>216</v>
      </c>
      <c r="Y678" s="165" t="s">
        <v>216</v>
      </c>
      <c r="Z678" s="165" t="s">
        <v>216</v>
      </c>
      <c r="AA678" s="165" t="s">
        <v>216</v>
      </c>
      <c r="AB678" s="165" t="s">
        <v>216</v>
      </c>
      <c r="AC678" s="165" t="s">
        <v>216</v>
      </c>
      <c r="AD678" s="165" t="s">
        <v>216</v>
      </c>
      <c r="AE678" s="165">
        <v>0.17199999999999999</v>
      </c>
      <c r="AF678" s="165" t="s">
        <v>216</v>
      </c>
      <c r="AG678" s="165" t="s">
        <v>216</v>
      </c>
      <c r="AH678" s="165" t="s">
        <v>216</v>
      </c>
      <c r="AI678" s="165">
        <v>0.17</v>
      </c>
      <c r="AJ678" s="165" t="s">
        <v>216</v>
      </c>
      <c r="AK678" s="165" t="s">
        <v>216</v>
      </c>
      <c r="AL678" s="165" t="s">
        <v>216</v>
      </c>
      <c r="AM678" s="165" t="s">
        <v>216</v>
      </c>
      <c r="AN678" s="165" t="s">
        <v>216</v>
      </c>
      <c r="AO678" s="165" t="s">
        <v>216</v>
      </c>
      <c r="AP678" s="165" t="s">
        <v>216</v>
      </c>
      <c r="AQ678" s="165" t="s">
        <v>216</v>
      </c>
      <c r="AR678" s="165">
        <v>0.18099999999999999</v>
      </c>
      <c r="AS678" s="165" t="s">
        <v>216</v>
      </c>
      <c r="AT678" s="165" t="s">
        <v>216</v>
      </c>
      <c r="AU678" s="165" t="s">
        <v>216</v>
      </c>
      <c r="AV678" s="165" t="s">
        <v>216</v>
      </c>
      <c r="AW678" s="165">
        <v>0.17699999999999999</v>
      </c>
      <c r="AX678" s="165" t="s">
        <v>216</v>
      </c>
      <c r="AY678" s="165" t="s">
        <v>216</v>
      </c>
      <c r="AZ678" s="165" t="s">
        <v>216</v>
      </c>
      <c r="BA678" s="165" t="s">
        <v>216</v>
      </c>
      <c r="BB678" s="165" t="s">
        <v>216</v>
      </c>
      <c r="BC678" s="165" t="s">
        <v>216</v>
      </c>
      <c r="BD678" s="165" t="s">
        <v>216</v>
      </c>
      <c r="BE678" s="165" t="s">
        <v>216</v>
      </c>
      <c r="BF678" s="165" t="s">
        <v>216</v>
      </c>
      <c r="BG678" s="165" t="s">
        <v>216</v>
      </c>
      <c r="BH678" s="165" t="s">
        <v>216</v>
      </c>
      <c r="BI678" s="165" t="s">
        <v>216</v>
      </c>
      <c r="BJ678" s="165" t="s">
        <v>216</v>
      </c>
      <c r="BK678" s="165" t="s">
        <v>216</v>
      </c>
      <c r="BL678" s="165" t="s">
        <v>216</v>
      </c>
      <c r="BM678" s="165" t="s">
        <v>216</v>
      </c>
      <c r="BN678" s="165" t="s">
        <v>216</v>
      </c>
      <c r="BO678" s="165" t="s">
        <v>216</v>
      </c>
      <c r="BP678" s="165" t="s">
        <v>216</v>
      </c>
      <c r="BQ678" s="165" t="s">
        <v>216</v>
      </c>
      <c r="BR678" s="165">
        <v>0.17299999999999999</v>
      </c>
      <c r="BS678" s="165">
        <v>0.20899999999999999</v>
      </c>
      <c r="BT678" s="165" t="s">
        <v>216</v>
      </c>
    </row>
    <row r="679" spans="1:72" hidden="1">
      <c r="A679" s="99" t="s">
        <v>1004</v>
      </c>
      <c r="B679" s="99" t="s">
        <v>1004</v>
      </c>
      <c r="C679" s="98" t="s">
        <v>1140</v>
      </c>
      <c r="D679" s="100" t="s">
        <v>1141</v>
      </c>
      <c r="E679" s="98" t="s">
        <v>1067</v>
      </c>
      <c r="F679" s="98" t="s">
        <v>1068</v>
      </c>
      <c r="G679" s="165" t="s">
        <v>216</v>
      </c>
      <c r="H679" s="165" t="s">
        <v>216</v>
      </c>
      <c r="I679" s="165" t="s">
        <v>216</v>
      </c>
      <c r="J679" s="165" t="s">
        <v>216</v>
      </c>
      <c r="K679" s="165" t="s">
        <v>216</v>
      </c>
      <c r="L679" s="165" t="s">
        <v>216</v>
      </c>
      <c r="M679" s="165" t="s">
        <v>216</v>
      </c>
      <c r="N679" s="165" t="s">
        <v>216</v>
      </c>
      <c r="O679" s="165" t="s">
        <v>216</v>
      </c>
      <c r="P679" s="165" t="s">
        <v>216</v>
      </c>
      <c r="Q679" s="165" t="s">
        <v>216</v>
      </c>
      <c r="R679" s="165">
        <v>0.20200000000000001</v>
      </c>
      <c r="S679" s="165" t="s">
        <v>216</v>
      </c>
      <c r="T679" s="165" t="s">
        <v>216</v>
      </c>
      <c r="U679" s="165" t="s">
        <v>216</v>
      </c>
      <c r="V679" s="165" t="s">
        <v>216</v>
      </c>
      <c r="W679" s="165" t="s">
        <v>216</v>
      </c>
      <c r="X679" s="165">
        <v>0.17199999999999999</v>
      </c>
      <c r="Y679" s="165" t="s">
        <v>216</v>
      </c>
      <c r="Z679" s="165" t="s">
        <v>216</v>
      </c>
      <c r="AA679" s="165" t="s">
        <v>216</v>
      </c>
      <c r="AB679" s="165" t="s">
        <v>216</v>
      </c>
      <c r="AC679" s="165" t="s">
        <v>216</v>
      </c>
      <c r="AD679" s="165" t="s">
        <v>216</v>
      </c>
      <c r="AE679" s="165" t="s">
        <v>216</v>
      </c>
      <c r="AF679" s="165">
        <v>0.184</v>
      </c>
      <c r="AG679" s="165" t="s">
        <v>216</v>
      </c>
      <c r="AH679" s="165" t="s">
        <v>216</v>
      </c>
      <c r="AI679" s="165" t="s">
        <v>216</v>
      </c>
      <c r="AJ679" s="165" t="s">
        <v>216</v>
      </c>
      <c r="AK679" s="165" t="s">
        <v>216</v>
      </c>
      <c r="AL679" s="165" t="s">
        <v>216</v>
      </c>
      <c r="AM679" s="165" t="s">
        <v>216</v>
      </c>
      <c r="AN679" s="165" t="s">
        <v>216</v>
      </c>
      <c r="AO679" s="165" t="s">
        <v>216</v>
      </c>
      <c r="AP679" s="165" t="s">
        <v>216</v>
      </c>
      <c r="AQ679" s="165" t="s">
        <v>216</v>
      </c>
      <c r="AR679" s="165" t="s">
        <v>216</v>
      </c>
      <c r="AS679" s="165" t="s">
        <v>216</v>
      </c>
      <c r="AT679" s="165" t="s">
        <v>216</v>
      </c>
      <c r="AU679" s="165" t="s">
        <v>216</v>
      </c>
      <c r="AV679" s="165" t="s">
        <v>216</v>
      </c>
      <c r="AW679" s="165" t="s">
        <v>216</v>
      </c>
      <c r="AX679" s="165" t="s">
        <v>216</v>
      </c>
      <c r="AY679" s="165" t="s">
        <v>216</v>
      </c>
      <c r="AZ679" s="165" t="s">
        <v>216</v>
      </c>
      <c r="BA679" s="165" t="s">
        <v>216</v>
      </c>
      <c r="BB679" s="165" t="s">
        <v>216</v>
      </c>
      <c r="BC679" s="165">
        <v>0.18099999999999999</v>
      </c>
      <c r="BD679" s="165" t="s">
        <v>216</v>
      </c>
      <c r="BE679" s="165" t="s">
        <v>216</v>
      </c>
      <c r="BF679" s="165" t="s">
        <v>216</v>
      </c>
      <c r="BG679" s="165" t="s">
        <v>216</v>
      </c>
      <c r="BH679" s="165" t="s">
        <v>216</v>
      </c>
      <c r="BI679" s="165" t="s">
        <v>216</v>
      </c>
      <c r="BJ679" s="165" t="s">
        <v>216</v>
      </c>
      <c r="BK679" s="165" t="s">
        <v>216</v>
      </c>
      <c r="BL679" s="165" t="s">
        <v>216</v>
      </c>
      <c r="BM679" s="165">
        <v>0.17299999999999999</v>
      </c>
      <c r="BN679" s="165" t="s">
        <v>216</v>
      </c>
      <c r="BO679" s="165" t="s">
        <v>216</v>
      </c>
      <c r="BP679" s="165" t="s">
        <v>216</v>
      </c>
      <c r="BQ679" s="165" t="s">
        <v>216</v>
      </c>
      <c r="BR679" s="165" t="s">
        <v>216</v>
      </c>
      <c r="BS679" s="165" t="s">
        <v>216</v>
      </c>
      <c r="BT679" s="165" t="s">
        <v>216</v>
      </c>
    </row>
    <row r="680" spans="1:72" hidden="1">
      <c r="A680" s="99" t="s">
        <v>1004</v>
      </c>
      <c r="B680" s="99" t="s">
        <v>1004</v>
      </c>
      <c r="C680" s="98" t="s">
        <v>1140</v>
      </c>
      <c r="D680" s="100" t="s">
        <v>1141</v>
      </c>
      <c r="E680" s="98" t="s">
        <v>1071</v>
      </c>
      <c r="F680" s="98" t="s">
        <v>1072</v>
      </c>
      <c r="G680" s="165" t="s">
        <v>216</v>
      </c>
      <c r="H680" s="165" t="s">
        <v>216</v>
      </c>
      <c r="I680" s="165" t="s">
        <v>216</v>
      </c>
      <c r="J680" s="165" t="s">
        <v>216</v>
      </c>
      <c r="K680" s="165" t="s">
        <v>216</v>
      </c>
      <c r="L680" s="165" t="s">
        <v>216</v>
      </c>
      <c r="M680" s="165">
        <v>0.16600000000000001</v>
      </c>
      <c r="N680" s="165" t="s">
        <v>216</v>
      </c>
      <c r="O680" s="165" t="s">
        <v>216</v>
      </c>
      <c r="P680" s="165">
        <v>0.23899999999999999</v>
      </c>
      <c r="Q680" s="165" t="s">
        <v>216</v>
      </c>
      <c r="R680" s="165" t="s">
        <v>216</v>
      </c>
      <c r="S680" s="165" t="s">
        <v>216</v>
      </c>
      <c r="T680" s="165">
        <v>0.185</v>
      </c>
      <c r="U680" s="165" t="s">
        <v>216</v>
      </c>
      <c r="V680" s="165" t="s">
        <v>216</v>
      </c>
      <c r="W680" s="165" t="s">
        <v>216</v>
      </c>
      <c r="X680" s="165" t="s">
        <v>216</v>
      </c>
      <c r="Y680" s="165" t="s">
        <v>216</v>
      </c>
      <c r="Z680" s="165" t="s">
        <v>216</v>
      </c>
      <c r="AA680" s="165">
        <v>0.19800000000000001</v>
      </c>
      <c r="AB680" s="165" t="s">
        <v>216</v>
      </c>
      <c r="AC680" s="165" t="s">
        <v>216</v>
      </c>
      <c r="AD680" s="165">
        <v>0.20399999999999999</v>
      </c>
      <c r="AE680" s="165" t="s">
        <v>216</v>
      </c>
      <c r="AF680" s="165" t="s">
        <v>216</v>
      </c>
      <c r="AG680" s="165" t="s">
        <v>216</v>
      </c>
      <c r="AH680" s="165" t="s">
        <v>216</v>
      </c>
      <c r="AI680" s="165" t="s">
        <v>216</v>
      </c>
      <c r="AJ680" s="165" t="s">
        <v>216</v>
      </c>
      <c r="AK680" s="165" t="s">
        <v>216</v>
      </c>
      <c r="AL680" s="165" t="s">
        <v>216</v>
      </c>
      <c r="AM680" s="165" t="s">
        <v>216</v>
      </c>
      <c r="AN680" s="165" t="s">
        <v>216</v>
      </c>
      <c r="AO680" s="165" t="s">
        <v>216</v>
      </c>
      <c r="AP680" s="165" t="s">
        <v>216</v>
      </c>
      <c r="AQ680" s="165" t="s">
        <v>216</v>
      </c>
      <c r="AR680" s="165" t="s">
        <v>216</v>
      </c>
      <c r="AS680" s="165" t="s">
        <v>216</v>
      </c>
      <c r="AT680" s="165">
        <v>0.223</v>
      </c>
      <c r="AU680" s="165" t="s">
        <v>216</v>
      </c>
      <c r="AV680" s="165" t="s">
        <v>216</v>
      </c>
      <c r="AW680" s="165" t="s">
        <v>216</v>
      </c>
      <c r="AX680" s="165" t="s">
        <v>216</v>
      </c>
      <c r="AY680" s="165" t="s">
        <v>216</v>
      </c>
      <c r="AZ680" s="165" t="s">
        <v>216</v>
      </c>
      <c r="BA680" s="165" t="s">
        <v>216</v>
      </c>
      <c r="BB680" s="165" t="s">
        <v>216</v>
      </c>
      <c r="BC680" s="165" t="s">
        <v>216</v>
      </c>
      <c r="BD680" s="165" t="s">
        <v>216</v>
      </c>
      <c r="BE680" s="165" t="s">
        <v>216</v>
      </c>
      <c r="BF680" s="165" t="s">
        <v>216</v>
      </c>
      <c r="BG680" s="165" t="s">
        <v>216</v>
      </c>
      <c r="BH680" s="165" t="s">
        <v>216</v>
      </c>
      <c r="BI680" s="165" t="s">
        <v>216</v>
      </c>
      <c r="BJ680" s="165">
        <v>0.187</v>
      </c>
      <c r="BK680" s="165" t="s">
        <v>216</v>
      </c>
      <c r="BL680" s="165" t="s">
        <v>216</v>
      </c>
      <c r="BM680" s="165" t="s">
        <v>216</v>
      </c>
      <c r="BN680" s="165" t="s">
        <v>216</v>
      </c>
      <c r="BO680" s="165" t="s">
        <v>216</v>
      </c>
      <c r="BP680" s="165" t="s">
        <v>216</v>
      </c>
      <c r="BQ680" s="165">
        <v>0.21199999999999999</v>
      </c>
      <c r="BR680" s="165" t="s">
        <v>216</v>
      </c>
      <c r="BS680" s="165" t="s">
        <v>216</v>
      </c>
      <c r="BT680" s="165" t="s">
        <v>216</v>
      </c>
    </row>
    <row r="681" spans="1:72" hidden="1">
      <c r="A681" s="99" t="s">
        <v>1004</v>
      </c>
      <c r="B681" s="99" t="s">
        <v>1004</v>
      </c>
      <c r="C681" s="98" t="s">
        <v>1140</v>
      </c>
      <c r="D681" s="100" t="s">
        <v>1141</v>
      </c>
      <c r="E681" s="98" t="s">
        <v>1142</v>
      </c>
      <c r="F681" s="98" t="s">
        <v>1143</v>
      </c>
      <c r="G681" s="165" t="s">
        <v>216</v>
      </c>
      <c r="H681" s="165" t="s">
        <v>216</v>
      </c>
      <c r="I681" s="165" t="s">
        <v>216</v>
      </c>
      <c r="J681" s="165" t="s">
        <v>216</v>
      </c>
      <c r="K681" s="165" t="s">
        <v>216</v>
      </c>
      <c r="L681" s="165" t="s">
        <v>216</v>
      </c>
      <c r="M681" s="165" t="s">
        <v>216</v>
      </c>
      <c r="N681" s="165" t="s">
        <v>216</v>
      </c>
      <c r="O681" s="165" t="s">
        <v>216</v>
      </c>
      <c r="P681" s="165" t="s">
        <v>216</v>
      </c>
      <c r="Q681" s="165" t="s">
        <v>216</v>
      </c>
      <c r="R681" s="165" t="s">
        <v>216</v>
      </c>
      <c r="S681" s="165" t="s">
        <v>216</v>
      </c>
      <c r="T681" s="165" t="s">
        <v>216</v>
      </c>
      <c r="U681" s="165" t="s">
        <v>216</v>
      </c>
      <c r="V681" s="165" t="s">
        <v>216</v>
      </c>
      <c r="W681" s="165" t="s">
        <v>216</v>
      </c>
      <c r="X681" s="165" t="s">
        <v>216</v>
      </c>
      <c r="Y681" s="165" t="s">
        <v>216</v>
      </c>
      <c r="Z681" s="165" t="s">
        <v>216</v>
      </c>
      <c r="AA681" s="165" t="s">
        <v>216</v>
      </c>
      <c r="AB681" s="165" t="s">
        <v>216</v>
      </c>
      <c r="AC681" s="165" t="s">
        <v>216</v>
      </c>
      <c r="AD681" s="165" t="s">
        <v>216</v>
      </c>
      <c r="AE681" s="165" t="s">
        <v>216</v>
      </c>
      <c r="AF681" s="165" t="s">
        <v>216</v>
      </c>
      <c r="AG681" s="165" t="s">
        <v>216</v>
      </c>
      <c r="AH681" s="165" t="s">
        <v>216</v>
      </c>
      <c r="AI681" s="165" t="s">
        <v>216</v>
      </c>
      <c r="AJ681" s="165" t="s">
        <v>216</v>
      </c>
      <c r="AK681" s="165" t="s">
        <v>216</v>
      </c>
      <c r="AL681" s="165" t="s">
        <v>216</v>
      </c>
      <c r="AM681" s="165" t="s">
        <v>216</v>
      </c>
      <c r="AN681" s="165" t="s">
        <v>216</v>
      </c>
      <c r="AO681" s="165" t="s">
        <v>216</v>
      </c>
      <c r="AP681" s="165">
        <v>0.16400000000000001</v>
      </c>
      <c r="AQ681" s="165" t="s">
        <v>216</v>
      </c>
      <c r="AR681" s="165" t="s">
        <v>216</v>
      </c>
      <c r="AS681" s="165" t="s">
        <v>216</v>
      </c>
      <c r="AT681" s="165" t="s">
        <v>216</v>
      </c>
      <c r="AU681" s="165" t="s">
        <v>216</v>
      </c>
      <c r="AV681" s="165" t="s">
        <v>216</v>
      </c>
      <c r="AW681" s="165" t="s">
        <v>216</v>
      </c>
      <c r="AX681" s="165" t="s">
        <v>216</v>
      </c>
      <c r="AY681" s="165" t="s">
        <v>216</v>
      </c>
      <c r="AZ681" s="165" t="s">
        <v>216</v>
      </c>
      <c r="BA681" s="165" t="s">
        <v>216</v>
      </c>
      <c r="BB681" s="165" t="s">
        <v>216</v>
      </c>
      <c r="BC681" s="165" t="s">
        <v>216</v>
      </c>
      <c r="BD681" s="165" t="s">
        <v>216</v>
      </c>
      <c r="BE681" s="165" t="s">
        <v>216</v>
      </c>
      <c r="BF681" s="165" t="s">
        <v>216</v>
      </c>
      <c r="BG681" s="165" t="s">
        <v>216</v>
      </c>
      <c r="BH681" s="165" t="s">
        <v>216</v>
      </c>
      <c r="BI681" s="165" t="s">
        <v>216</v>
      </c>
      <c r="BJ681" s="165" t="s">
        <v>216</v>
      </c>
      <c r="BK681" s="165" t="s">
        <v>216</v>
      </c>
      <c r="BL681" s="165" t="s">
        <v>216</v>
      </c>
      <c r="BM681" s="165" t="s">
        <v>216</v>
      </c>
      <c r="BN681" s="165" t="s">
        <v>216</v>
      </c>
      <c r="BO681" s="165" t="s">
        <v>216</v>
      </c>
      <c r="BP681" s="165" t="s">
        <v>216</v>
      </c>
      <c r="BQ681" s="165" t="s">
        <v>216</v>
      </c>
      <c r="BR681" s="165" t="s">
        <v>216</v>
      </c>
      <c r="BS681" s="165" t="s">
        <v>216</v>
      </c>
      <c r="BT681" s="165" t="s">
        <v>216</v>
      </c>
    </row>
    <row r="682" spans="1:72" hidden="1">
      <c r="A682" s="99" t="s">
        <v>1004</v>
      </c>
      <c r="B682" s="99" t="s">
        <v>1004</v>
      </c>
      <c r="C682" s="98" t="s">
        <v>1144</v>
      </c>
      <c r="D682" s="100" t="s">
        <v>1145</v>
      </c>
      <c r="E682" s="98" t="s">
        <v>1077</v>
      </c>
      <c r="F682" s="98" t="s">
        <v>1078</v>
      </c>
      <c r="G682" s="165" t="s">
        <v>216</v>
      </c>
      <c r="H682" s="165" t="s">
        <v>216</v>
      </c>
      <c r="I682" s="165" t="s">
        <v>216</v>
      </c>
      <c r="J682" s="165" t="s">
        <v>216</v>
      </c>
      <c r="K682" s="165">
        <v>0.193</v>
      </c>
      <c r="L682" s="165">
        <v>0.19600000000000001</v>
      </c>
      <c r="M682" s="165" t="s">
        <v>216</v>
      </c>
      <c r="N682" s="165" t="s">
        <v>216</v>
      </c>
      <c r="O682" s="165">
        <v>0.189</v>
      </c>
      <c r="P682" s="165">
        <v>0.17100000000000001</v>
      </c>
      <c r="Q682" s="165">
        <v>0.16200000000000001</v>
      </c>
      <c r="R682" s="165" t="s">
        <v>216</v>
      </c>
      <c r="S682" s="165" t="s">
        <v>216</v>
      </c>
      <c r="T682" s="165" t="s">
        <v>216</v>
      </c>
      <c r="U682" s="165" t="s">
        <v>216</v>
      </c>
      <c r="V682" s="165" t="s">
        <v>216</v>
      </c>
      <c r="W682" s="165">
        <v>0.187</v>
      </c>
      <c r="X682" s="165">
        <v>0.17</v>
      </c>
      <c r="Y682" s="165" t="s">
        <v>216</v>
      </c>
      <c r="Z682" s="165" t="s">
        <v>216</v>
      </c>
      <c r="AA682" s="165">
        <v>0.188</v>
      </c>
      <c r="AB682" s="165" t="s">
        <v>216</v>
      </c>
      <c r="AC682" s="165">
        <v>0.17599999999999999</v>
      </c>
      <c r="AD682" s="165">
        <v>0.17899999999999999</v>
      </c>
      <c r="AE682" s="165" t="s">
        <v>216</v>
      </c>
      <c r="AF682" s="165" t="s">
        <v>216</v>
      </c>
      <c r="AG682" s="165" t="s">
        <v>216</v>
      </c>
      <c r="AH682" s="165" t="s">
        <v>216</v>
      </c>
      <c r="AI682" s="165" t="s">
        <v>216</v>
      </c>
      <c r="AJ682" s="165" t="s">
        <v>216</v>
      </c>
      <c r="AK682" s="165" t="s">
        <v>216</v>
      </c>
      <c r="AL682" s="165">
        <v>0.159</v>
      </c>
      <c r="AM682" s="165" t="s">
        <v>216</v>
      </c>
      <c r="AN682" s="165" t="s">
        <v>216</v>
      </c>
      <c r="AO682" s="165" t="s">
        <v>216</v>
      </c>
      <c r="AP682" s="165">
        <v>0.26700000000000002</v>
      </c>
      <c r="AQ682" s="165" t="s">
        <v>216</v>
      </c>
      <c r="AR682" s="165" t="s">
        <v>216</v>
      </c>
      <c r="AS682" s="165">
        <v>0.17799999999999999</v>
      </c>
      <c r="AT682" s="165" t="s">
        <v>216</v>
      </c>
      <c r="AU682" s="165" t="s">
        <v>216</v>
      </c>
      <c r="AV682" s="165" t="s">
        <v>216</v>
      </c>
      <c r="AW682" s="165">
        <v>0.153</v>
      </c>
      <c r="AX682" s="165" t="s">
        <v>216</v>
      </c>
      <c r="AY682" s="165">
        <v>0.14099999999999999</v>
      </c>
      <c r="AZ682" s="165" t="s">
        <v>216</v>
      </c>
      <c r="BA682" s="165" t="s">
        <v>216</v>
      </c>
      <c r="BB682" s="165">
        <v>0.20100000000000001</v>
      </c>
      <c r="BC682" s="165">
        <v>0.14000000000000001</v>
      </c>
      <c r="BD682" s="165" t="s">
        <v>216</v>
      </c>
      <c r="BE682" s="165">
        <v>0.15</v>
      </c>
      <c r="BF682" s="165">
        <v>0.16500000000000001</v>
      </c>
      <c r="BG682" s="165">
        <v>0.14899999999999999</v>
      </c>
      <c r="BH682" s="165">
        <v>0.17699999999999999</v>
      </c>
      <c r="BI682" s="165" t="s">
        <v>216</v>
      </c>
      <c r="BJ682" s="165" t="s">
        <v>216</v>
      </c>
      <c r="BK682" s="165" t="s">
        <v>216</v>
      </c>
      <c r="BL682" s="165" t="s">
        <v>216</v>
      </c>
      <c r="BM682" s="165" t="s">
        <v>216</v>
      </c>
      <c r="BN682" s="165">
        <v>0.191</v>
      </c>
      <c r="BO682" s="165">
        <v>0.154</v>
      </c>
      <c r="BP682" s="165">
        <v>0.158</v>
      </c>
      <c r="BQ682" s="165" t="s">
        <v>216</v>
      </c>
      <c r="BR682" s="165" t="s">
        <v>216</v>
      </c>
      <c r="BS682" s="165">
        <v>0.158</v>
      </c>
      <c r="BT682" s="165" t="s">
        <v>216</v>
      </c>
    </row>
    <row r="683" spans="1:72" hidden="1">
      <c r="A683" s="99" t="s">
        <v>1004</v>
      </c>
      <c r="B683" s="99" t="s">
        <v>1004</v>
      </c>
      <c r="C683" s="98" t="s">
        <v>1144</v>
      </c>
      <c r="D683" s="100" t="s">
        <v>1145</v>
      </c>
      <c r="E683" s="98" t="s">
        <v>1079</v>
      </c>
      <c r="F683" s="98" t="s">
        <v>1080</v>
      </c>
      <c r="G683" s="165" t="s">
        <v>216</v>
      </c>
      <c r="H683" s="165" t="s">
        <v>216</v>
      </c>
      <c r="I683" s="165">
        <v>0.21199999999999999</v>
      </c>
      <c r="J683" s="165" t="s">
        <v>216</v>
      </c>
      <c r="K683" s="165" t="s">
        <v>216</v>
      </c>
      <c r="L683" s="165" t="s">
        <v>216</v>
      </c>
      <c r="M683" s="165" t="s">
        <v>216</v>
      </c>
      <c r="N683" s="165" t="s">
        <v>216</v>
      </c>
      <c r="O683" s="165" t="s">
        <v>216</v>
      </c>
      <c r="P683" s="165" t="s">
        <v>216</v>
      </c>
      <c r="Q683" s="165" t="s">
        <v>216</v>
      </c>
      <c r="R683" s="165" t="s">
        <v>216</v>
      </c>
      <c r="S683" s="165">
        <v>0.17100000000000001</v>
      </c>
      <c r="T683" s="165" t="s">
        <v>216</v>
      </c>
      <c r="U683" s="165">
        <v>0.183</v>
      </c>
      <c r="V683" s="165">
        <v>0.20499999999999999</v>
      </c>
      <c r="W683" s="165" t="s">
        <v>216</v>
      </c>
      <c r="X683" s="165" t="s">
        <v>216</v>
      </c>
      <c r="Y683" s="165">
        <v>0.184</v>
      </c>
      <c r="Z683" s="165" t="s">
        <v>216</v>
      </c>
      <c r="AA683" s="165" t="s">
        <v>216</v>
      </c>
      <c r="AB683" s="165">
        <v>0.16300000000000001</v>
      </c>
      <c r="AC683" s="165" t="s">
        <v>216</v>
      </c>
      <c r="AD683" s="165" t="s">
        <v>216</v>
      </c>
      <c r="AE683" s="165" t="s">
        <v>216</v>
      </c>
      <c r="AF683" s="165" t="s">
        <v>216</v>
      </c>
      <c r="AG683" s="165">
        <v>0.17799999999999999</v>
      </c>
      <c r="AH683" s="165">
        <v>0.16300000000000001</v>
      </c>
      <c r="AI683" s="165" t="s">
        <v>216</v>
      </c>
      <c r="AJ683" s="165" t="s">
        <v>216</v>
      </c>
      <c r="AK683" s="165">
        <v>0.16500000000000001</v>
      </c>
      <c r="AL683" s="165" t="s">
        <v>216</v>
      </c>
      <c r="AM683" s="165">
        <v>0.19400000000000001</v>
      </c>
      <c r="AN683" s="165">
        <v>0.13800000000000001</v>
      </c>
      <c r="AO683" s="165">
        <v>0.189</v>
      </c>
      <c r="AP683" s="165" t="s">
        <v>216</v>
      </c>
      <c r="AQ683" s="165">
        <v>0.19500000000000001</v>
      </c>
      <c r="AR683" s="165" t="s">
        <v>216</v>
      </c>
      <c r="AS683" s="165" t="s">
        <v>216</v>
      </c>
      <c r="AT683" s="165" t="s">
        <v>216</v>
      </c>
      <c r="AU683" s="165">
        <v>0.16</v>
      </c>
      <c r="AV683" s="165" t="s">
        <v>216</v>
      </c>
      <c r="AW683" s="165" t="s">
        <v>216</v>
      </c>
      <c r="AX683" s="165" t="s">
        <v>216</v>
      </c>
      <c r="AY683" s="165" t="s">
        <v>216</v>
      </c>
      <c r="AZ683" s="165" t="s">
        <v>216</v>
      </c>
      <c r="BA683" s="165" t="s">
        <v>216</v>
      </c>
      <c r="BB683" s="165" t="s">
        <v>216</v>
      </c>
      <c r="BC683" s="165" t="s">
        <v>216</v>
      </c>
      <c r="BD683" s="165" t="s">
        <v>216</v>
      </c>
      <c r="BE683" s="165" t="s">
        <v>216</v>
      </c>
      <c r="BF683" s="165" t="s">
        <v>216</v>
      </c>
      <c r="BG683" s="165" t="s">
        <v>216</v>
      </c>
      <c r="BH683" s="165" t="s">
        <v>216</v>
      </c>
      <c r="BI683" s="165">
        <v>0.159</v>
      </c>
      <c r="BJ683" s="165">
        <v>0.153</v>
      </c>
      <c r="BK683" s="165" t="s">
        <v>216</v>
      </c>
      <c r="BL683" s="165">
        <v>0.224</v>
      </c>
      <c r="BM683" s="165" t="s">
        <v>216</v>
      </c>
      <c r="BN683" s="165" t="s">
        <v>216</v>
      </c>
      <c r="BO683" s="165" t="s">
        <v>216</v>
      </c>
      <c r="BP683" s="165" t="s">
        <v>216</v>
      </c>
      <c r="BQ683" s="165">
        <v>0.16</v>
      </c>
      <c r="BR683" s="165" t="s">
        <v>216</v>
      </c>
      <c r="BS683" s="165" t="s">
        <v>216</v>
      </c>
      <c r="BT683" s="165" t="s">
        <v>216</v>
      </c>
    </row>
    <row r="684" spans="1:72" hidden="1">
      <c r="A684" s="99" t="s">
        <v>1004</v>
      </c>
      <c r="B684" s="99" t="s">
        <v>1004</v>
      </c>
      <c r="C684" s="98" t="s">
        <v>1144</v>
      </c>
      <c r="D684" s="100" t="s">
        <v>1145</v>
      </c>
      <c r="E684" s="98" t="s">
        <v>1075</v>
      </c>
      <c r="F684" s="98" t="s">
        <v>1076</v>
      </c>
      <c r="G684" s="165" t="s">
        <v>216</v>
      </c>
      <c r="H684" s="165">
        <v>0.17699999999999999</v>
      </c>
      <c r="I684" s="165" t="s">
        <v>216</v>
      </c>
      <c r="J684" s="165">
        <v>0.16600000000000001</v>
      </c>
      <c r="K684" s="165" t="s">
        <v>216</v>
      </c>
      <c r="L684" s="165" t="s">
        <v>216</v>
      </c>
      <c r="M684" s="165">
        <v>0.19600000000000001</v>
      </c>
      <c r="N684" s="165">
        <v>0.20300000000000001</v>
      </c>
      <c r="O684" s="165" t="s">
        <v>216</v>
      </c>
      <c r="P684" s="165" t="s">
        <v>216</v>
      </c>
      <c r="Q684" s="165" t="s">
        <v>216</v>
      </c>
      <c r="R684" s="165" t="s">
        <v>216</v>
      </c>
      <c r="S684" s="165" t="s">
        <v>216</v>
      </c>
      <c r="T684" s="165" t="s">
        <v>216</v>
      </c>
      <c r="U684" s="165" t="s">
        <v>216</v>
      </c>
      <c r="V684" s="165" t="s">
        <v>216</v>
      </c>
      <c r="W684" s="165" t="s">
        <v>216</v>
      </c>
      <c r="X684" s="165" t="s">
        <v>216</v>
      </c>
      <c r="Y684" s="165" t="s">
        <v>216</v>
      </c>
      <c r="Z684" s="165">
        <v>0.158</v>
      </c>
      <c r="AA684" s="165" t="s">
        <v>216</v>
      </c>
      <c r="AB684" s="165" t="s">
        <v>216</v>
      </c>
      <c r="AC684" s="165" t="s">
        <v>216</v>
      </c>
      <c r="AD684" s="165" t="s">
        <v>216</v>
      </c>
      <c r="AE684" s="165">
        <v>0.13600000000000001</v>
      </c>
      <c r="AF684" s="165">
        <v>0.221</v>
      </c>
      <c r="AG684" s="165" t="s">
        <v>216</v>
      </c>
      <c r="AH684" s="165" t="s">
        <v>216</v>
      </c>
      <c r="AI684" s="165">
        <v>0.16500000000000001</v>
      </c>
      <c r="AJ684" s="165">
        <v>0.17199999999999999</v>
      </c>
      <c r="AK684" s="165" t="s">
        <v>216</v>
      </c>
      <c r="AL684" s="165" t="s">
        <v>216</v>
      </c>
      <c r="AM684" s="165" t="s">
        <v>216</v>
      </c>
      <c r="AN684" s="165" t="s">
        <v>216</v>
      </c>
      <c r="AO684" s="165" t="s">
        <v>216</v>
      </c>
      <c r="AP684" s="165" t="s">
        <v>216</v>
      </c>
      <c r="AQ684" s="165" t="s">
        <v>216</v>
      </c>
      <c r="AR684" s="165" t="s">
        <v>216</v>
      </c>
      <c r="AS684" s="165" t="s">
        <v>216</v>
      </c>
      <c r="AT684" s="165" t="s">
        <v>216</v>
      </c>
      <c r="AU684" s="165" t="s">
        <v>216</v>
      </c>
      <c r="AV684" s="165">
        <v>0.16600000000000001</v>
      </c>
      <c r="AW684" s="165" t="s">
        <v>216</v>
      </c>
      <c r="AX684" s="165">
        <v>0.19600000000000001</v>
      </c>
      <c r="AY684" s="165" t="s">
        <v>216</v>
      </c>
      <c r="AZ684" s="165">
        <v>0.188</v>
      </c>
      <c r="BA684" s="165">
        <v>0.16400000000000001</v>
      </c>
      <c r="BB684" s="165" t="s">
        <v>216</v>
      </c>
      <c r="BC684" s="165" t="s">
        <v>216</v>
      </c>
      <c r="BD684" s="165">
        <v>0.155</v>
      </c>
      <c r="BE684" s="165" t="s">
        <v>216</v>
      </c>
      <c r="BF684" s="165" t="s">
        <v>216</v>
      </c>
      <c r="BG684" s="165" t="s">
        <v>216</v>
      </c>
      <c r="BH684" s="165" t="s">
        <v>216</v>
      </c>
      <c r="BI684" s="165" t="s">
        <v>216</v>
      </c>
      <c r="BJ684" s="165" t="s">
        <v>216</v>
      </c>
      <c r="BK684" s="165">
        <v>0.16</v>
      </c>
      <c r="BL684" s="165" t="s">
        <v>216</v>
      </c>
      <c r="BM684" s="165" t="s">
        <v>216</v>
      </c>
      <c r="BN684" s="165" t="s">
        <v>216</v>
      </c>
      <c r="BO684" s="165" t="s">
        <v>216</v>
      </c>
      <c r="BP684" s="165" t="s">
        <v>216</v>
      </c>
      <c r="BQ684" s="165" t="s">
        <v>216</v>
      </c>
      <c r="BR684" s="165" t="s">
        <v>216</v>
      </c>
      <c r="BS684" s="165" t="s">
        <v>216</v>
      </c>
      <c r="BT684" s="165">
        <v>0.21</v>
      </c>
    </row>
    <row r="685" spans="1:72" hidden="1">
      <c r="A685" s="99" t="s">
        <v>1004</v>
      </c>
      <c r="B685" s="99" t="s">
        <v>1004</v>
      </c>
      <c r="C685" s="98" t="s">
        <v>1144</v>
      </c>
      <c r="D685" s="100" t="s">
        <v>1145</v>
      </c>
      <c r="E685" s="98" t="s">
        <v>1146</v>
      </c>
      <c r="F685" s="98" t="s">
        <v>1147</v>
      </c>
      <c r="G685" s="165">
        <v>0.158</v>
      </c>
      <c r="H685" s="165" t="s">
        <v>216</v>
      </c>
      <c r="I685" s="165" t="s">
        <v>216</v>
      </c>
      <c r="J685" s="165" t="s">
        <v>216</v>
      </c>
      <c r="K685" s="165" t="s">
        <v>216</v>
      </c>
      <c r="L685" s="165" t="s">
        <v>216</v>
      </c>
      <c r="M685" s="165" t="s">
        <v>216</v>
      </c>
      <c r="N685" s="165" t="s">
        <v>216</v>
      </c>
      <c r="O685" s="165" t="s">
        <v>216</v>
      </c>
      <c r="P685" s="165" t="s">
        <v>216</v>
      </c>
      <c r="Q685" s="165" t="s">
        <v>216</v>
      </c>
      <c r="R685" s="165">
        <v>0.16900000000000001</v>
      </c>
      <c r="S685" s="165" t="s">
        <v>216</v>
      </c>
      <c r="T685" s="165" t="s">
        <v>216</v>
      </c>
      <c r="U685" s="165" t="s">
        <v>216</v>
      </c>
      <c r="V685" s="165" t="s">
        <v>216</v>
      </c>
      <c r="W685" s="165" t="s">
        <v>216</v>
      </c>
      <c r="X685" s="165" t="s">
        <v>216</v>
      </c>
      <c r="Y685" s="165" t="s">
        <v>216</v>
      </c>
      <c r="Z685" s="165" t="s">
        <v>216</v>
      </c>
      <c r="AA685" s="165" t="s">
        <v>216</v>
      </c>
      <c r="AB685" s="165" t="s">
        <v>216</v>
      </c>
      <c r="AC685" s="165" t="s">
        <v>216</v>
      </c>
      <c r="AD685" s="165" t="s">
        <v>216</v>
      </c>
      <c r="AE685" s="165" t="s">
        <v>216</v>
      </c>
      <c r="AF685" s="165" t="s">
        <v>216</v>
      </c>
      <c r="AG685" s="165" t="s">
        <v>216</v>
      </c>
      <c r="AH685" s="165" t="s">
        <v>216</v>
      </c>
      <c r="AI685" s="165" t="s">
        <v>216</v>
      </c>
      <c r="AJ685" s="165" t="s">
        <v>216</v>
      </c>
      <c r="AK685" s="165" t="s">
        <v>216</v>
      </c>
      <c r="AL685" s="165" t="s">
        <v>216</v>
      </c>
      <c r="AM685" s="165" t="s">
        <v>216</v>
      </c>
      <c r="AN685" s="165" t="s">
        <v>216</v>
      </c>
      <c r="AO685" s="165" t="s">
        <v>216</v>
      </c>
      <c r="AP685" s="165" t="s">
        <v>216</v>
      </c>
      <c r="AQ685" s="165" t="s">
        <v>216</v>
      </c>
      <c r="AR685" s="165">
        <v>0.15</v>
      </c>
      <c r="AS685" s="165" t="s">
        <v>216</v>
      </c>
      <c r="AT685" s="165" t="s">
        <v>216</v>
      </c>
      <c r="AU685" s="165" t="s">
        <v>216</v>
      </c>
      <c r="AV685" s="165" t="s">
        <v>216</v>
      </c>
      <c r="AW685" s="165" t="s">
        <v>216</v>
      </c>
      <c r="AX685" s="165" t="s">
        <v>216</v>
      </c>
      <c r="AY685" s="165" t="s">
        <v>216</v>
      </c>
      <c r="AZ685" s="165" t="s">
        <v>216</v>
      </c>
      <c r="BA685" s="165" t="s">
        <v>216</v>
      </c>
      <c r="BB685" s="165" t="s">
        <v>216</v>
      </c>
      <c r="BC685" s="165" t="s">
        <v>216</v>
      </c>
      <c r="BD685" s="165" t="s">
        <v>216</v>
      </c>
      <c r="BE685" s="165" t="s">
        <v>216</v>
      </c>
      <c r="BF685" s="165" t="s">
        <v>216</v>
      </c>
      <c r="BG685" s="165" t="s">
        <v>216</v>
      </c>
      <c r="BH685" s="165" t="s">
        <v>216</v>
      </c>
      <c r="BI685" s="165" t="s">
        <v>216</v>
      </c>
      <c r="BJ685" s="165" t="s">
        <v>216</v>
      </c>
      <c r="BK685" s="165" t="s">
        <v>216</v>
      </c>
      <c r="BL685" s="165" t="s">
        <v>216</v>
      </c>
      <c r="BM685" s="165" t="s">
        <v>216</v>
      </c>
      <c r="BN685" s="165" t="s">
        <v>216</v>
      </c>
      <c r="BO685" s="165" t="s">
        <v>216</v>
      </c>
      <c r="BP685" s="165" t="s">
        <v>216</v>
      </c>
      <c r="BQ685" s="165" t="s">
        <v>216</v>
      </c>
      <c r="BR685" s="165" t="s">
        <v>216</v>
      </c>
      <c r="BS685" s="165" t="s">
        <v>216</v>
      </c>
      <c r="BT685" s="165" t="s">
        <v>216</v>
      </c>
    </row>
    <row r="686" spans="1:72" hidden="1">
      <c r="A686" s="99" t="s">
        <v>1004</v>
      </c>
      <c r="B686" s="99" t="s">
        <v>1004</v>
      </c>
      <c r="C686" s="98" t="s">
        <v>1144</v>
      </c>
      <c r="D686" s="100" t="s">
        <v>1145</v>
      </c>
      <c r="E686" s="98" t="s">
        <v>1148</v>
      </c>
      <c r="F686" s="98" t="s">
        <v>1149</v>
      </c>
      <c r="G686" s="165" t="s">
        <v>216</v>
      </c>
      <c r="H686" s="165" t="s">
        <v>216</v>
      </c>
      <c r="I686" s="165" t="s">
        <v>216</v>
      </c>
      <c r="J686" s="165" t="s">
        <v>216</v>
      </c>
      <c r="K686" s="165" t="s">
        <v>216</v>
      </c>
      <c r="L686" s="165" t="s">
        <v>216</v>
      </c>
      <c r="M686" s="165" t="s">
        <v>216</v>
      </c>
      <c r="N686" s="165" t="s">
        <v>216</v>
      </c>
      <c r="O686" s="165" t="s">
        <v>216</v>
      </c>
      <c r="P686" s="165" t="s">
        <v>216</v>
      </c>
      <c r="Q686" s="165" t="s">
        <v>216</v>
      </c>
      <c r="R686" s="165" t="s">
        <v>216</v>
      </c>
      <c r="S686" s="165" t="s">
        <v>216</v>
      </c>
      <c r="T686" s="165" t="s">
        <v>216</v>
      </c>
      <c r="U686" s="165" t="s">
        <v>216</v>
      </c>
      <c r="V686" s="165" t="s">
        <v>216</v>
      </c>
      <c r="W686" s="165" t="s">
        <v>216</v>
      </c>
      <c r="X686" s="165" t="s">
        <v>216</v>
      </c>
      <c r="Y686" s="165" t="s">
        <v>216</v>
      </c>
      <c r="Z686" s="165" t="s">
        <v>216</v>
      </c>
      <c r="AA686" s="165" t="s">
        <v>216</v>
      </c>
      <c r="AB686" s="165" t="s">
        <v>216</v>
      </c>
      <c r="AC686" s="165" t="s">
        <v>216</v>
      </c>
      <c r="AD686" s="165" t="s">
        <v>216</v>
      </c>
      <c r="AE686" s="165" t="s">
        <v>216</v>
      </c>
      <c r="AF686" s="165" t="s">
        <v>216</v>
      </c>
      <c r="AG686" s="165" t="s">
        <v>216</v>
      </c>
      <c r="AH686" s="165" t="s">
        <v>216</v>
      </c>
      <c r="AI686" s="165" t="s">
        <v>216</v>
      </c>
      <c r="AJ686" s="165" t="s">
        <v>216</v>
      </c>
      <c r="AK686" s="165" t="s">
        <v>216</v>
      </c>
      <c r="AL686" s="165" t="s">
        <v>216</v>
      </c>
      <c r="AM686" s="165" t="s">
        <v>216</v>
      </c>
      <c r="AN686" s="165" t="s">
        <v>216</v>
      </c>
      <c r="AO686" s="165" t="s">
        <v>216</v>
      </c>
      <c r="AP686" s="165" t="s">
        <v>216</v>
      </c>
      <c r="AQ686" s="165" t="s">
        <v>216</v>
      </c>
      <c r="AR686" s="165" t="s">
        <v>216</v>
      </c>
      <c r="AS686" s="165" t="s">
        <v>216</v>
      </c>
      <c r="AT686" s="165">
        <v>0.159</v>
      </c>
      <c r="AU686" s="165" t="s">
        <v>216</v>
      </c>
      <c r="AV686" s="165" t="s">
        <v>216</v>
      </c>
      <c r="AW686" s="165" t="s">
        <v>216</v>
      </c>
      <c r="AX686" s="165" t="s">
        <v>216</v>
      </c>
      <c r="AY686" s="165" t="s">
        <v>216</v>
      </c>
      <c r="AZ686" s="165" t="s">
        <v>216</v>
      </c>
      <c r="BA686" s="165" t="s">
        <v>216</v>
      </c>
      <c r="BB686" s="165" t="s">
        <v>216</v>
      </c>
      <c r="BC686" s="165" t="s">
        <v>216</v>
      </c>
      <c r="BD686" s="165" t="s">
        <v>216</v>
      </c>
      <c r="BE686" s="165" t="s">
        <v>216</v>
      </c>
      <c r="BF686" s="165" t="s">
        <v>216</v>
      </c>
      <c r="BG686" s="165" t="s">
        <v>216</v>
      </c>
      <c r="BH686" s="165" t="s">
        <v>216</v>
      </c>
      <c r="BI686" s="165" t="s">
        <v>216</v>
      </c>
      <c r="BJ686" s="165" t="s">
        <v>216</v>
      </c>
      <c r="BK686" s="165" t="s">
        <v>216</v>
      </c>
      <c r="BL686" s="165" t="s">
        <v>216</v>
      </c>
      <c r="BM686" s="165" t="s">
        <v>216</v>
      </c>
      <c r="BN686" s="165" t="s">
        <v>216</v>
      </c>
      <c r="BO686" s="165" t="s">
        <v>216</v>
      </c>
      <c r="BP686" s="165" t="s">
        <v>216</v>
      </c>
      <c r="BQ686" s="165" t="s">
        <v>216</v>
      </c>
      <c r="BR686" s="165" t="s">
        <v>216</v>
      </c>
      <c r="BS686" s="165" t="s">
        <v>216</v>
      </c>
      <c r="BT686" s="165" t="s">
        <v>216</v>
      </c>
    </row>
    <row r="687" spans="1:72" hidden="1">
      <c r="A687" s="99" t="s">
        <v>1004</v>
      </c>
      <c r="B687" s="99" t="s">
        <v>1004</v>
      </c>
      <c r="C687" s="98" t="s">
        <v>1144</v>
      </c>
      <c r="D687" s="100" t="s">
        <v>1145</v>
      </c>
      <c r="E687" s="98" t="s">
        <v>1083</v>
      </c>
      <c r="F687" s="98" t="s">
        <v>1084</v>
      </c>
      <c r="G687" s="165" t="s">
        <v>216</v>
      </c>
      <c r="H687" s="165" t="s">
        <v>216</v>
      </c>
      <c r="I687" s="165" t="s">
        <v>216</v>
      </c>
      <c r="J687" s="165" t="s">
        <v>216</v>
      </c>
      <c r="K687" s="165" t="s">
        <v>216</v>
      </c>
      <c r="L687" s="165" t="s">
        <v>216</v>
      </c>
      <c r="M687" s="165" t="s">
        <v>216</v>
      </c>
      <c r="N687" s="165" t="s">
        <v>216</v>
      </c>
      <c r="O687" s="165" t="s">
        <v>216</v>
      </c>
      <c r="P687" s="165" t="s">
        <v>216</v>
      </c>
      <c r="Q687" s="165" t="s">
        <v>216</v>
      </c>
      <c r="R687" s="165" t="s">
        <v>216</v>
      </c>
      <c r="S687" s="165" t="s">
        <v>216</v>
      </c>
      <c r="T687" s="165">
        <v>0.14899999999999999</v>
      </c>
      <c r="U687" s="165" t="s">
        <v>216</v>
      </c>
      <c r="V687" s="165" t="s">
        <v>216</v>
      </c>
      <c r="W687" s="165" t="s">
        <v>216</v>
      </c>
      <c r="X687" s="165" t="s">
        <v>216</v>
      </c>
      <c r="Y687" s="165" t="s">
        <v>216</v>
      </c>
      <c r="Z687" s="165" t="s">
        <v>216</v>
      </c>
      <c r="AA687" s="165" t="s">
        <v>216</v>
      </c>
      <c r="AB687" s="165" t="s">
        <v>216</v>
      </c>
      <c r="AC687" s="165" t="s">
        <v>216</v>
      </c>
      <c r="AD687" s="165" t="s">
        <v>216</v>
      </c>
      <c r="AE687" s="165" t="s">
        <v>216</v>
      </c>
      <c r="AF687" s="165" t="s">
        <v>216</v>
      </c>
      <c r="AG687" s="165" t="s">
        <v>216</v>
      </c>
      <c r="AH687" s="165" t="s">
        <v>216</v>
      </c>
      <c r="AI687" s="165" t="s">
        <v>216</v>
      </c>
      <c r="AJ687" s="165" t="s">
        <v>216</v>
      </c>
      <c r="AK687" s="165" t="s">
        <v>216</v>
      </c>
      <c r="AL687" s="165" t="s">
        <v>216</v>
      </c>
      <c r="AM687" s="165" t="s">
        <v>216</v>
      </c>
      <c r="AN687" s="165" t="s">
        <v>216</v>
      </c>
      <c r="AO687" s="165" t="s">
        <v>216</v>
      </c>
      <c r="AP687" s="165" t="s">
        <v>216</v>
      </c>
      <c r="AQ687" s="165" t="s">
        <v>216</v>
      </c>
      <c r="AR687" s="165" t="s">
        <v>216</v>
      </c>
      <c r="AS687" s="165" t="s">
        <v>216</v>
      </c>
      <c r="AT687" s="165" t="s">
        <v>216</v>
      </c>
      <c r="AU687" s="165" t="s">
        <v>216</v>
      </c>
      <c r="AV687" s="165" t="s">
        <v>216</v>
      </c>
      <c r="AW687" s="165" t="s">
        <v>216</v>
      </c>
      <c r="AX687" s="165" t="s">
        <v>216</v>
      </c>
      <c r="AY687" s="165" t="s">
        <v>216</v>
      </c>
      <c r="AZ687" s="165" t="s">
        <v>216</v>
      </c>
      <c r="BA687" s="165" t="s">
        <v>216</v>
      </c>
      <c r="BB687" s="165" t="s">
        <v>216</v>
      </c>
      <c r="BC687" s="165" t="s">
        <v>216</v>
      </c>
      <c r="BD687" s="165" t="s">
        <v>216</v>
      </c>
      <c r="BE687" s="165" t="s">
        <v>216</v>
      </c>
      <c r="BF687" s="165" t="s">
        <v>216</v>
      </c>
      <c r="BG687" s="165" t="s">
        <v>216</v>
      </c>
      <c r="BH687" s="165" t="s">
        <v>216</v>
      </c>
      <c r="BI687" s="165" t="s">
        <v>216</v>
      </c>
      <c r="BJ687" s="165" t="s">
        <v>216</v>
      </c>
      <c r="BK687" s="165" t="s">
        <v>216</v>
      </c>
      <c r="BL687" s="165" t="s">
        <v>216</v>
      </c>
      <c r="BM687" s="165">
        <v>0.14000000000000001</v>
      </c>
      <c r="BN687" s="165" t="s">
        <v>216</v>
      </c>
      <c r="BO687" s="165" t="s">
        <v>216</v>
      </c>
      <c r="BP687" s="165" t="s">
        <v>216</v>
      </c>
      <c r="BQ687" s="165" t="s">
        <v>216</v>
      </c>
      <c r="BR687" s="165" t="s">
        <v>216</v>
      </c>
      <c r="BS687" s="165" t="s">
        <v>216</v>
      </c>
      <c r="BT687" s="165" t="s">
        <v>216</v>
      </c>
    </row>
    <row r="688" spans="1:72" hidden="1">
      <c r="A688" s="99" t="s">
        <v>1004</v>
      </c>
      <c r="B688" s="99" t="s">
        <v>1004</v>
      </c>
      <c r="C688" s="98" t="s">
        <v>1144</v>
      </c>
      <c r="D688" s="100" t="s">
        <v>1145</v>
      </c>
      <c r="E688" s="98" t="s">
        <v>1081</v>
      </c>
      <c r="F688" s="98" t="s">
        <v>1082</v>
      </c>
      <c r="G688" s="165" t="s">
        <v>216</v>
      </c>
      <c r="H688" s="165" t="s">
        <v>216</v>
      </c>
      <c r="I688" s="165" t="s">
        <v>216</v>
      </c>
      <c r="J688" s="165" t="s">
        <v>216</v>
      </c>
      <c r="K688" s="165" t="s">
        <v>216</v>
      </c>
      <c r="L688" s="165" t="s">
        <v>216</v>
      </c>
      <c r="M688" s="165" t="s">
        <v>216</v>
      </c>
      <c r="N688" s="165" t="s">
        <v>216</v>
      </c>
      <c r="O688" s="165" t="s">
        <v>216</v>
      </c>
      <c r="P688" s="165" t="s">
        <v>216</v>
      </c>
      <c r="Q688" s="165" t="s">
        <v>216</v>
      </c>
      <c r="R688" s="165" t="s">
        <v>216</v>
      </c>
      <c r="S688" s="165" t="s">
        <v>216</v>
      </c>
      <c r="T688" s="165" t="s">
        <v>216</v>
      </c>
      <c r="U688" s="165" t="s">
        <v>216</v>
      </c>
      <c r="V688" s="165" t="s">
        <v>216</v>
      </c>
      <c r="W688" s="165" t="s">
        <v>216</v>
      </c>
      <c r="X688" s="165" t="s">
        <v>216</v>
      </c>
      <c r="Y688" s="165" t="s">
        <v>216</v>
      </c>
      <c r="Z688" s="165" t="s">
        <v>216</v>
      </c>
      <c r="AA688" s="165" t="s">
        <v>216</v>
      </c>
      <c r="AB688" s="165" t="s">
        <v>216</v>
      </c>
      <c r="AC688" s="165" t="s">
        <v>216</v>
      </c>
      <c r="AD688" s="165" t="s">
        <v>216</v>
      </c>
      <c r="AE688" s="165" t="s">
        <v>216</v>
      </c>
      <c r="AF688" s="165" t="s">
        <v>216</v>
      </c>
      <c r="AG688" s="165" t="s">
        <v>216</v>
      </c>
      <c r="AH688" s="165" t="s">
        <v>216</v>
      </c>
      <c r="AI688" s="165" t="s">
        <v>216</v>
      </c>
      <c r="AJ688" s="165" t="s">
        <v>216</v>
      </c>
      <c r="AK688" s="165" t="s">
        <v>216</v>
      </c>
      <c r="AL688" s="165" t="s">
        <v>216</v>
      </c>
      <c r="AM688" s="165" t="s">
        <v>216</v>
      </c>
      <c r="AN688" s="165" t="s">
        <v>216</v>
      </c>
      <c r="AO688" s="165" t="s">
        <v>216</v>
      </c>
      <c r="AP688" s="165" t="s">
        <v>216</v>
      </c>
      <c r="AQ688" s="165" t="s">
        <v>216</v>
      </c>
      <c r="AR688" s="165" t="s">
        <v>216</v>
      </c>
      <c r="AS688" s="165" t="s">
        <v>216</v>
      </c>
      <c r="AT688" s="165" t="s">
        <v>216</v>
      </c>
      <c r="AU688" s="165" t="s">
        <v>216</v>
      </c>
      <c r="AV688" s="165" t="s">
        <v>216</v>
      </c>
      <c r="AW688" s="165" t="s">
        <v>216</v>
      </c>
      <c r="AX688" s="165" t="s">
        <v>216</v>
      </c>
      <c r="AY688" s="165" t="s">
        <v>216</v>
      </c>
      <c r="AZ688" s="165" t="s">
        <v>216</v>
      </c>
      <c r="BA688" s="165" t="s">
        <v>216</v>
      </c>
      <c r="BB688" s="165" t="s">
        <v>216</v>
      </c>
      <c r="BC688" s="165" t="s">
        <v>216</v>
      </c>
      <c r="BD688" s="165" t="s">
        <v>216</v>
      </c>
      <c r="BE688" s="165" t="s">
        <v>216</v>
      </c>
      <c r="BF688" s="165" t="s">
        <v>216</v>
      </c>
      <c r="BG688" s="165" t="s">
        <v>216</v>
      </c>
      <c r="BH688" s="165" t="s">
        <v>216</v>
      </c>
      <c r="BI688" s="165" t="s">
        <v>216</v>
      </c>
      <c r="BJ688" s="165" t="s">
        <v>216</v>
      </c>
      <c r="BK688" s="165" t="s">
        <v>216</v>
      </c>
      <c r="BL688" s="165" t="s">
        <v>216</v>
      </c>
      <c r="BM688" s="165" t="s">
        <v>216</v>
      </c>
      <c r="BN688" s="165" t="s">
        <v>216</v>
      </c>
      <c r="BO688" s="165" t="s">
        <v>216</v>
      </c>
      <c r="BP688" s="165" t="s">
        <v>216</v>
      </c>
      <c r="BQ688" s="165" t="s">
        <v>216</v>
      </c>
      <c r="BR688" s="165">
        <v>0.157</v>
      </c>
      <c r="BS688" s="165" t="s">
        <v>216</v>
      </c>
      <c r="BT688" s="165" t="s">
        <v>216</v>
      </c>
    </row>
    <row r="689" spans="1:72" hidden="1">
      <c r="A689" s="99" t="s">
        <v>405</v>
      </c>
      <c r="B689" s="99" t="s">
        <v>470</v>
      </c>
      <c r="C689" s="98" t="s">
        <v>1150</v>
      </c>
      <c r="D689" s="100" t="s">
        <v>1151</v>
      </c>
      <c r="E689" s="98" t="s">
        <v>1089</v>
      </c>
      <c r="F689" s="98" t="s">
        <v>1090</v>
      </c>
      <c r="G689" s="165">
        <v>0.16800000000000001</v>
      </c>
      <c r="H689" s="165" t="s">
        <v>216</v>
      </c>
      <c r="I689" s="165">
        <v>0.23100000000000001</v>
      </c>
      <c r="J689" s="165" t="s">
        <v>216</v>
      </c>
      <c r="K689" s="165">
        <v>0.17799999999999999</v>
      </c>
      <c r="L689" s="165">
        <v>0.24199999999999999</v>
      </c>
      <c r="M689" s="165">
        <v>0.20799999999999999</v>
      </c>
      <c r="N689" s="165" t="s">
        <v>216</v>
      </c>
      <c r="O689" s="165">
        <v>0.255</v>
      </c>
      <c r="P689" s="165">
        <v>0.219</v>
      </c>
      <c r="Q689" s="165" t="s">
        <v>216</v>
      </c>
      <c r="R689" s="165">
        <v>0.247</v>
      </c>
      <c r="S689" s="165">
        <v>0.151</v>
      </c>
      <c r="T689" s="165" t="s">
        <v>216</v>
      </c>
      <c r="U689" s="165">
        <v>0.22800000000000001</v>
      </c>
      <c r="V689" s="165" t="s">
        <v>216</v>
      </c>
      <c r="W689" s="165" t="s">
        <v>216</v>
      </c>
      <c r="X689" s="165" t="s">
        <v>216</v>
      </c>
      <c r="Y689" s="165">
        <v>0.24099999999999999</v>
      </c>
      <c r="Z689" s="165" t="s">
        <v>216</v>
      </c>
      <c r="AA689" s="165" t="s">
        <v>216</v>
      </c>
      <c r="AB689" s="165" t="s">
        <v>216</v>
      </c>
      <c r="AC689" s="165" t="s">
        <v>216</v>
      </c>
      <c r="AD689" s="165">
        <v>0.17799999999999999</v>
      </c>
      <c r="AE689" s="165" t="s">
        <v>216</v>
      </c>
      <c r="AF689" s="165" t="s">
        <v>216</v>
      </c>
      <c r="AG689" s="165">
        <v>0.20200000000000001</v>
      </c>
      <c r="AH689" s="165">
        <v>0.224</v>
      </c>
      <c r="AI689" s="165">
        <v>0.218</v>
      </c>
      <c r="AJ689" s="165">
        <v>0.22700000000000001</v>
      </c>
      <c r="AK689" s="165" t="s">
        <v>216</v>
      </c>
      <c r="AL689" s="165" t="s">
        <v>216</v>
      </c>
      <c r="AM689" s="165" t="s">
        <v>216</v>
      </c>
      <c r="AN689" s="165" t="s">
        <v>216</v>
      </c>
      <c r="AO689" s="165" t="s">
        <v>216</v>
      </c>
      <c r="AP689" s="165">
        <v>0.192</v>
      </c>
      <c r="AQ689" s="165" t="s">
        <v>216</v>
      </c>
      <c r="AR689" s="165" t="s">
        <v>216</v>
      </c>
      <c r="AS689" s="165" t="s">
        <v>216</v>
      </c>
      <c r="AT689" s="165" t="s">
        <v>216</v>
      </c>
      <c r="AU689" s="165" t="s">
        <v>216</v>
      </c>
      <c r="AV689" s="165" t="s">
        <v>216</v>
      </c>
      <c r="AW689" s="165" t="s">
        <v>216</v>
      </c>
      <c r="AX689" s="165">
        <v>0.187</v>
      </c>
      <c r="AY689" s="165">
        <v>0.23400000000000001</v>
      </c>
      <c r="AZ689" s="165" t="s">
        <v>216</v>
      </c>
      <c r="BA689" s="165">
        <v>0.24399999999999999</v>
      </c>
      <c r="BB689" s="165" t="s">
        <v>216</v>
      </c>
      <c r="BC689" s="165" t="s">
        <v>216</v>
      </c>
      <c r="BD689" s="165" t="s">
        <v>216</v>
      </c>
      <c r="BE689" s="165">
        <v>0.2</v>
      </c>
      <c r="BF689" s="165" t="s">
        <v>216</v>
      </c>
      <c r="BG689" s="165">
        <v>0.18099999999999999</v>
      </c>
      <c r="BH689" s="165">
        <v>0.19800000000000001</v>
      </c>
      <c r="BI689" s="165">
        <v>0.21099999999999999</v>
      </c>
      <c r="BJ689" s="165" t="s">
        <v>216</v>
      </c>
      <c r="BK689" s="165">
        <v>0.191</v>
      </c>
      <c r="BL689" s="165">
        <v>0.218</v>
      </c>
      <c r="BM689" s="165">
        <v>0.215</v>
      </c>
      <c r="BN689" s="165">
        <v>0.224</v>
      </c>
      <c r="BO689" s="165" t="s">
        <v>216</v>
      </c>
      <c r="BP689" s="165">
        <v>0.23300000000000001</v>
      </c>
      <c r="BQ689" s="165" t="s">
        <v>216</v>
      </c>
      <c r="BR689" s="165" t="s">
        <v>216</v>
      </c>
      <c r="BS689" s="165">
        <v>0.17599999999999999</v>
      </c>
      <c r="BT689" s="165">
        <v>0.246</v>
      </c>
    </row>
    <row r="690" spans="1:72" hidden="1">
      <c r="A690" s="99" t="s">
        <v>405</v>
      </c>
      <c r="B690" s="99" t="s">
        <v>470</v>
      </c>
      <c r="C690" s="98" t="s">
        <v>1150</v>
      </c>
      <c r="D690" s="100" t="s">
        <v>1151</v>
      </c>
      <c r="E690" s="98" t="s">
        <v>1091</v>
      </c>
      <c r="F690" s="98" t="s">
        <v>1092</v>
      </c>
      <c r="G690" s="165" t="s">
        <v>216</v>
      </c>
      <c r="H690" s="165">
        <v>0.19600000000000001</v>
      </c>
      <c r="I690" s="165" t="s">
        <v>216</v>
      </c>
      <c r="J690" s="165" t="s">
        <v>216</v>
      </c>
      <c r="K690" s="165" t="s">
        <v>216</v>
      </c>
      <c r="L690" s="165" t="s">
        <v>216</v>
      </c>
      <c r="M690" s="165" t="s">
        <v>216</v>
      </c>
      <c r="N690" s="165" t="s">
        <v>216</v>
      </c>
      <c r="O690" s="165" t="s">
        <v>216</v>
      </c>
      <c r="P690" s="165" t="s">
        <v>216</v>
      </c>
      <c r="Q690" s="165" t="s">
        <v>216</v>
      </c>
      <c r="R690" s="165" t="s">
        <v>216</v>
      </c>
      <c r="S690" s="165" t="s">
        <v>216</v>
      </c>
      <c r="T690" s="165" t="s">
        <v>216</v>
      </c>
      <c r="U690" s="165" t="s">
        <v>216</v>
      </c>
      <c r="V690" s="165" t="s">
        <v>216</v>
      </c>
      <c r="W690" s="165">
        <v>0.21</v>
      </c>
      <c r="X690" s="165" t="s">
        <v>216</v>
      </c>
      <c r="Y690" s="165" t="s">
        <v>216</v>
      </c>
      <c r="Z690" s="165" t="s">
        <v>216</v>
      </c>
      <c r="AA690" s="165" t="s">
        <v>216</v>
      </c>
      <c r="AB690" s="165" t="s">
        <v>216</v>
      </c>
      <c r="AC690" s="165" t="s">
        <v>216</v>
      </c>
      <c r="AD690" s="165" t="s">
        <v>216</v>
      </c>
      <c r="AE690" s="165" t="s">
        <v>216</v>
      </c>
      <c r="AF690" s="165" t="s">
        <v>216</v>
      </c>
      <c r="AG690" s="165" t="s">
        <v>216</v>
      </c>
      <c r="AH690" s="165" t="s">
        <v>216</v>
      </c>
      <c r="AI690" s="165" t="s">
        <v>216</v>
      </c>
      <c r="AJ690" s="165" t="s">
        <v>216</v>
      </c>
      <c r="AK690" s="165" t="s">
        <v>216</v>
      </c>
      <c r="AL690" s="165">
        <v>0.21</v>
      </c>
      <c r="AM690" s="165" t="s">
        <v>216</v>
      </c>
      <c r="AN690" s="165" t="s">
        <v>216</v>
      </c>
      <c r="AO690" s="165" t="s">
        <v>216</v>
      </c>
      <c r="AP690" s="165" t="s">
        <v>216</v>
      </c>
      <c r="AQ690" s="165" t="s">
        <v>216</v>
      </c>
      <c r="AR690" s="165">
        <v>0.186</v>
      </c>
      <c r="AS690" s="165">
        <v>0.24</v>
      </c>
      <c r="AT690" s="165" t="s">
        <v>216</v>
      </c>
      <c r="AU690" s="165">
        <v>0.19800000000000001</v>
      </c>
      <c r="AV690" s="165" t="s">
        <v>216</v>
      </c>
      <c r="AW690" s="165">
        <v>0.17699999999999999</v>
      </c>
      <c r="AX690" s="165" t="s">
        <v>216</v>
      </c>
      <c r="AY690" s="165" t="s">
        <v>216</v>
      </c>
      <c r="AZ690" s="165">
        <v>0.186</v>
      </c>
      <c r="BA690" s="165" t="s">
        <v>216</v>
      </c>
      <c r="BB690" s="165" t="s">
        <v>216</v>
      </c>
      <c r="BC690" s="165">
        <v>0.19900000000000001</v>
      </c>
      <c r="BD690" s="165" t="s">
        <v>216</v>
      </c>
      <c r="BE690" s="165" t="s">
        <v>216</v>
      </c>
      <c r="BF690" s="165">
        <v>0.16900000000000001</v>
      </c>
      <c r="BG690" s="165" t="s">
        <v>216</v>
      </c>
      <c r="BH690" s="165" t="s">
        <v>216</v>
      </c>
      <c r="BI690" s="165" t="s">
        <v>216</v>
      </c>
      <c r="BJ690" s="165" t="s">
        <v>216</v>
      </c>
      <c r="BK690" s="165" t="s">
        <v>216</v>
      </c>
      <c r="BL690" s="165" t="s">
        <v>216</v>
      </c>
      <c r="BM690" s="165" t="s">
        <v>216</v>
      </c>
      <c r="BN690" s="165" t="s">
        <v>216</v>
      </c>
      <c r="BO690" s="165" t="s">
        <v>216</v>
      </c>
      <c r="BP690" s="165" t="s">
        <v>216</v>
      </c>
      <c r="BQ690" s="165" t="s">
        <v>216</v>
      </c>
      <c r="BR690" s="165" t="s">
        <v>216</v>
      </c>
      <c r="BS690" s="165" t="s">
        <v>216</v>
      </c>
      <c r="BT690" s="165" t="s">
        <v>216</v>
      </c>
    </row>
    <row r="691" spans="1:72" hidden="1">
      <c r="A691" s="99" t="s">
        <v>405</v>
      </c>
      <c r="B691" s="99" t="s">
        <v>470</v>
      </c>
      <c r="C691" s="98" t="s">
        <v>1150</v>
      </c>
      <c r="D691" s="100" t="s">
        <v>1151</v>
      </c>
      <c r="E691" s="98" t="s">
        <v>1087</v>
      </c>
      <c r="F691" s="98" t="s">
        <v>1088</v>
      </c>
      <c r="G691" s="165" t="s">
        <v>216</v>
      </c>
      <c r="H691" s="165" t="s">
        <v>216</v>
      </c>
      <c r="I691" s="165" t="s">
        <v>216</v>
      </c>
      <c r="J691" s="165">
        <v>0.16700000000000001</v>
      </c>
      <c r="K691" s="165" t="s">
        <v>216</v>
      </c>
      <c r="L691" s="165" t="s">
        <v>216</v>
      </c>
      <c r="M691" s="165" t="s">
        <v>216</v>
      </c>
      <c r="N691" s="165" t="s">
        <v>216</v>
      </c>
      <c r="O691" s="165" t="s">
        <v>216</v>
      </c>
      <c r="P691" s="165" t="s">
        <v>216</v>
      </c>
      <c r="Q691" s="165">
        <v>0.246</v>
      </c>
      <c r="R691" s="165" t="s">
        <v>216</v>
      </c>
      <c r="S691" s="165" t="s">
        <v>216</v>
      </c>
      <c r="T691" s="165" t="s">
        <v>216</v>
      </c>
      <c r="U691" s="165" t="s">
        <v>216</v>
      </c>
      <c r="V691" s="165" t="s">
        <v>216</v>
      </c>
      <c r="W691" s="165" t="s">
        <v>216</v>
      </c>
      <c r="X691" s="165">
        <v>0.221</v>
      </c>
      <c r="Y691" s="165" t="s">
        <v>216</v>
      </c>
      <c r="Z691" s="165">
        <v>0.23899999999999999</v>
      </c>
      <c r="AA691" s="165" t="s">
        <v>216</v>
      </c>
      <c r="AB691" s="165" t="s">
        <v>216</v>
      </c>
      <c r="AC691" s="165">
        <v>0.23</v>
      </c>
      <c r="AD691" s="165" t="s">
        <v>216</v>
      </c>
      <c r="AE691" s="165">
        <v>0.23300000000000001</v>
      </c>
      <c r="AF691" s="165">
        <v>0.215</v>
      </c>
      <c r="AG691" s="165" t="s">
        <v>216</v>
      </c>
      <c r="AH691" s="165" t="s">
        <v>216</v>
      </c>
      <c r="AI691" s="165" t="s">
        <v>216</v>
      </c>
      <c r="AJ691" s="165" t="s">
        <v>216</v>
      </c>
      <c r="AK691" s="165">
        <v>0.19700000000000001</v>
      </c>
      <c r="AL691" s="165" t="s">
        <v>216</v>
      </c>
      <c r="AM691" s="165">
        <v>0.249</v>
      </c>
      <c r="AN691" s="165">
        <v>0.23300000000000001</v>
      </c>
      <c r="AO691" s="165" t="s">
        <v>216</v>
      </c>
      <c r="AP691" s="165" t="s">
        <v>216</v>
      </c>
      <c r="AQ691" s="165" t="s">
        <v>216</v>
      </c>
      <c r="AR691" s="165" t="s">
        <v>216</v>
      </c>
      <c r="AS691" s="165" t="s">
        <v>216</v>
      </c>
      <c r="AT691" s="165">
        <v>0.23400000000000001</v>
      </c>
      <c r="AU691" s="165" t="s">
        <v>216</v>
      </c>
      <c r="AV691" s="165" t="s">
        <v>216</v>
      </c>
      <c r="AW691" s="165" t="s">
        <v>216</v>
      </c>
      <c r="AX691" s="165" t="s">
        <v>216</v>
      </c>
      <c r="AY691" s="165" t="s">
        <v>216</v>
      </c>
      <c r="AZ691" s="165" t="s">
        <v>216</v>
      </c>
      <c r="BA691" s="165" t="s">
        <v>216</v>
      </c>
      <c r="BB691" s="165" t="s">
        <v>216</v>
      </c>
      <c r="BC691" s="165" t="s">
        <v>216</v>
      </c>
      <c r="BD691" s="165">
        <v>0.22</v>
      </c>
      <c r="BE691" s="165" t="s">
        <v>216</v>
      </c>
      <c r="BF691" s="165" t="s">
        <v>216</v>
      </c>
      <c r="BG691" s="165" t="s">
        <v>216</v>
      </c>
      <c r="BH691" s="165" t="s">
        <v>216</v>
      </c>
      <c r="BI691" s="165" t="s">
        <v>216</v>
      </c>
      <c r="BJ691" s="165" t="s">
        <v>216</v>
      </c>
      <c r="BK691" s="165" t="s">
        <v>216</v>
      </c>
      <c r="BL691" s="165" t="s">
        <v>216</v>
      </c>
      <c r="BM691" s="165" t="s">
        <v>216</v>
      </c>
      <c r="BN691" s="165" t="s">
        <v>216</v>
      </c>
      <c r="BO691" s="165">
        <v>0.20399999999999999</v>
      </c>
      <c r="BP691" s="165" t="s">
        <v>216</v>
      </c>
      <c r="BQ691" s="165">
        <v>0.23200000000000001</v>
      </c>
      <c r="BR691" s="165">
        <v>0.26600000000000001</v>
      </c>
      <c r="BS691" s="165" t="s">
        <v>216</v>
      </c>
      <c r="BT691" s="165" t="s">
        <v>216</v>
      </c>
    </row>
    <row r="692" spans="1:72" hidden="1">
      <c r="A692" s="99" t="s">
        <v>405</v>
      </c>
      <c r="B692" s="99" t="s">
        <v>470</v>
      </c>
      <c r="C692" s="98" t="s">
        <v>1150</v>
      </c>
      <c r="D692" s="100" t="s">
        <v>1151</v>
      </c>
      <c r="E692" s="98" t="s">
        <v>1093</v>
      </c>
      <c r="F692" s="98" t="s">
        <v>1094</v>
      </c>
      <c r="G692" s="165" t="s">
        <v>216</v>
      </c>
      <c r="H692" s="165" t="s">
        <v>216</v>
      </c>
      <c r="I692" s="165" t="s">
        <v>216</v>
      </c>
      <c r="J692" s="165" t="s">
        <v>216</v>
      </c>
      <c r="K692" s="165" t="s">
        <v>216</v>
      </c>
      <c r="L692" s="165" t="s">
        <v>216</v>
      </c>
      <c r="M692" s="165" t="s">
        <v>216</v>
      </c>
      <c r="N692" s="165">
        <v>0.24099999999999999</v>
      </c>
      <c r="O692" s="165" t="s">
        <v>216</v>
      </c>
      <c r="P692" s="165" t="s">
        <v>216</v>
      </c>
      <c r="Q692" s="165" t="s">
        <v>216</v>
      </c>
      <c r="R692" s="165" t="s">
        <v>216</v>
      </c>
      <c r="S692" s="165" t="s">
        <v>216</v>
      </c>
      <c r="T692" s="165">
        <v>0.22600000000000001</v>
      </c>
      <c r="U692" s="165" t="s">
        <v>216</v>
      </c>
      <c r="V692" s="165">
        <v>0.22500000000000001</v>
      </c>
      <c r="W692" s="165" t="s">
        <v>216</v>
      </c>
      <c r="X692" s="165" t="s">
        <v>216</v>
      </c>
      <c r="Y692" s="165" t="s">
        <v>216</v>
      </c>
      <c r="Z692" s="165" t="s">
        <v>216</v>
      </c>
      <c r="AA692" s="165">
        <v>0.25</v>
      </c>
      <c r="AB692" s="165">
        <v>0.23</v>
      </c>
      <c r="AC692" s="165" t="s">
        <v>216</v>
      </c>
      <c r="AD692" s="165" t="s">
        <v>216</v>
      </c>
      <c r="AE692" s="165" t="s">
        <v>216</v>
      </c>
      <c r="AF692" s="165" t="s">
        <v>216</v>
      </c>
      <c r="AG692" s="165" t="s">
        <v>216</v>
      </c>
      <c r="AH692" s="165" t="s">
        <v>216</v>
      </c>
      <c r="AI692" s="165" t="s">
        <v>216</v>
      </c>
      <c r="AJ692" s="165" t="s">
        <v>216</v>
      </c>
      <c r="AK692" s="165" t="s">
        <v>216</v>
      </c>
      <c r="AL692" s="165" t="s">
        <v>216</v>
      </c>
      <c r="AM692" s="165" t="s">
        <v>216</v>
      </c>
      <c r="AN692" s="165" t="s">
        <v>216</v>
      </c>
      <c r="AO692" s="165">
        <v>0.20499999999999999</v>
      </c>
      <c r="AP692" s="165" t="s">
        <v>216</v>
      </c>
      <c r="AQ692" s="165">
        <v>0.214</v>
      </c>
      <c r="AR692" s="165" t="s">
        <v>216</v>
      </c>
      <c r="AS692" s="165" t="s">
        <v>216</v>
      </c>
      <c r="AT692" s="165" t="s">
        <v>216</v>
      </c>
      <c r="AU692" s="165" t="s">
        <v>216</v>
      </c>
      <c r="AV692" s="165">
        <v>0.19900000000000001</v>
      </c>
      <c r="AW692" s="165" t="s">
        <v>216</v>
      </c>
      <c r="AX692" s="165" t="s">
        <v>216</v>
      </c>
      <c r="AY692" s="165" t="s">
        <v>216</v>
      </c>
      <c r="AZ692" s="165" t="s">
        <v>216</v>
      </c>
      <c r="BA692" s="165" t="s">
        <v>216</v>
      </c>
      <c r="BB692" s="165">
        <v>0.2</v>
      </c>
      <c r="BC692" s="165" t="s">
        <v>216</v>
      </c>
      <c r="BD692" s="165" t="s">
        <v>216</v>
      </c>
      <c r="BE692" s="165" t="s">
        <v>216</v>
      </c>
      <c r="BF692" s="165" t="s">
        <v>216</v>
      </c>
      <c r="BG692" s="165" t="s">
        <v>216</v>
      </c>
      <c r="BH692" s="165" t="s">
        <v>216</v>
      </c>
      <c r="BI692" s="165" t="s">
        <v>216</v>
      </c>
      <c r="BJ692" s="165">
        <v>0.219</v>
      </c>
      <c r="BK692" s="165" t="s">
        <v>216</v>
      </c>
      <c r="BL692" s="165" t="s">
        <v>216</v>
      </c>
      <c r="BM692" s="165" t="s">
        <v>216</v>
      </c>
      <c r="BN692" s="165" t="s">
        <v>216</v>
      </c>
      <c r="BO692" s="165" t="s">
        <v>216</v>
      </c>
      <c r="BP692" s="165" t="s">
        <v>216</v>
      </c>
      <c r="BQ692" s="165" t="s">
        <v>216</v>
      </c>
      <c r="BR692" s="165" t="s">
        <v>216</v>
      </c>
      <c r="BS692" s="165" t="s">
        <v>216</v>
      </c>
      <c r="BT692" s="165" t="s">
        <v>216</v>
      </c>
    </row>
    <row r="693" spans="1:72" hidden="1">
      <c r="A693" s="99" t="s">
        <v>405</v>
      </c>
      <c r="B693" s="99" t="s">
        <v>1095</v>
      </c>
      <c r="C693" s="98" t="s">
        <v>1152</v>
      </c>
      <c r="D693" s="100" t="s">
        <v>1153</v>
      </c>
      <c r="E693" s="98" t="s">
        <v>1154</v>
      </c>
      <c r="F693" s="98" t="s">
        <v>1155</v>
      </c>
      <c r="G693" s="165">
        <v>0.28000000000000003</v>
      </c>
      <c r="H693" s="165">
        <v>0.25</v>
      </c>
      <c r="I693" s="165">
        <v>0.23400000000000001</v>
      </c>
      <c r="J693" s="165">
        <v>0.249</v>
      </c>
      <c r="K693" s="165">
        <v>0.23699999999999999</v>
      </c>
      <c r="L693" s="165" t="s">
        <v>216</v>
      </c>
      <c r="M693" s="165" t="s">
        <v>216</v>
      </c>
      <c r="N693" s="165">
        <v>0.27500000000000002</v>
      </c>
      <c r="O693" s="165">
        <v>0.25600000000000001</v>
      </c>
      <c r="P693" s="165">
        <v>0.23699999999999999</v>
      </c>
      <c r="Q693" s="165" t="s">
        <v>216</v>
      </c>
      <c r="R693" s="165">
        <v>0.26900000000000002</v>
      </c>
      <c r="S693" s="165" t="s">
        <v>216</v>
      </c>
      <c r="T693" s="165">
        <v>0.25700000000000001</v>
      </c>
      <c r="U693" s="165">
        <v>0.22600000000000001</v>
      </c>
      <c r="V693" s="165" t="s">
        <v>216</v>
      </c>
      <c r="W693" s="165" t="s">
        <v>216</v>
      </c>
      <c r="X693" s="165">
        <v>0.255</v>
      </c>
      <c r="Y693" s="165">
        <v>0.21</v>
      </c>
      <c r="Z693" s="165" t="s">
        <v>216</v>
      </c>
      <c r="AA693" s="165" t="s">
        <v>216</v>
      </c>
      <c r="AB693" s="165">
        <v>0.26</v>
      </c>
      <c r="AC693" s="165">
        <v>0.28899999999999998</v>
      </c>
      <c r="AD693" s="165" t="s">
        <v>216</v>
      </c>
      <c r="AE693" s="165">
        <v>0.22600000000000001</v>
      </c>
      <c r="AF693" s="165">
        <v>0.25700000000000001</v>
      </c>
      <c r="AG693" s="165">
        <v>0.20699999999999999</v>
      </c>
      <c r="AH693" s="165">
        <v>0.27900000000000003</v>
      </c>
      <c r="AI693" s="165" t="s">
        <v>216</v>
      </c>
      <c r="AJ693" s="165">
        <v>0.20599999999999999</v>
      </c>
      <c r="AK693" s="165">
        <v>0.26900000000000002</v>
      </c>
      <c r="AL693" s="165">
        <v>0.252</v>
      </c>
      <c r="AM693" s="165">
        <v>0.26600000000000001</v>
      </c>
      <c r="AN693" s="165">
        <v>0.25800000000000001</v>
      </c>
      <c r="AO693" s="165">
        <v>0.27400000000000002</v>
      </c>
      <c r="AP693" s="165">
        <v>0.26600000000000001</v>
      </c>
      <c r="AQ693" s="165">
        <v>0.28999999999999998</v>
      </c>
      <c r="AR693" s="165">
        <v>0.27100000000000002</v>
      </c>
      <c r="AS693" s="165">
        <v>0.255</v>
      </c>
      <c r="AT693" s="165">
        <v>0.26100000000000001</v>
      </c>
      <c r="AU693" s="165">
        <v>0.28199999999999997</v>
      </c>
      <c r="AV693" s="165">
        <v>0.24299999999999999</v>
      </c>
      <c r="AW693" s="165" t="s">
        <v>216</v>
      </c>
      <c r="AX693" s="165" t="s">
        <v>216</v>
      </c>
      <c r="AY693" s="165">
        <v>0.25800000000000001</v>
      </c>
      <c r="AZ693" s="165">
        <v>0.222</v>
      </c>
      <c r="BA693" s="165">
        <v>0.23200000000000001</v>
      </c>
      <c r="BB693" s="165">
        <v>0.29599999999999999</v>
      </c>
      <c r="BC693" s="165">
        <v>0.247</v>
      </c>
      <c r="BD693" s="165">
        <v>0.247</v>
      </c>
      <c r="BE693" s="165" t="s">
        <v>216</v>
      </c>
      <c r="BF693" s="165">
        <v>0.23499999999999999</v>
      </c>
      <c r="BG693" s="165">
        <v>0.219</v>
      </c>
      <c r="BH693" s="165">
        <v>0.25900000000000001</v>
      </c>
      <c r="BI693" s="165">
        <v>0.221</v>
      </c>
      <c r="BJ693" s="165" t="s">
        <v>216</v>
      </c>
      <c r="BK693" s="165" t="s">
        <v>216</v>
      </c>
      <c r="BL693" s="165" t="s">
        <v>216</v>
      </c>
      <c r="BM693" s="165">
        <v>0.24199999999999999</v>
      </c>
      <c r="BN693" s="165">
        <v>0.28899999999999998</v>
      </c>
      <c r="BO693" s="165">
        <v>0.215</v>
      </c>
      <c r="BP693" s="165">
        <v>0.26900000000000002</v>
      </c>
      <c r="BQ693" s="165" t="s">
        <v>216</v>
      </c>
      <c r="BR693" s="165">
        <v>0.24299999999999999</v>
      </c>
      <c r="BS693" s="165">
        <v>0.28000000000000003</v>
      </c>
      <c r="BT693" s="165">
        <v>0.23799999999999999</v>
      </c>
    </row>
    <row r="694" spans="1:72" hidden="1">
      <c r="A694" s="99" t="s">
        <v>405</v>
      </c>
      <c r="B694" s="99" t="s">
        <v>1095</v>
      </c>
      <c r="C694" s="98" t="s">
        <v>1152</v>
      </c>
      <c r="D694" s="100" t="s">
        <v>1153</v>
      </c>
      <c r="E694" s="98" t="s">
        <v>1156</v>
      </c>
      <c r="F694" s="98" t="s">
        <v>1157</v>
      </c>
      <c r="G694" s="165" t="s">
        <v>216</v>
      </c>
      <c r="H694" s="165" t="s">
        <v>216</v>
      </c>
      <c r="I694" s="165" t="s">
        <v>216</v>
      </c>
      <c r="J694" s="165" t="s">
        <v>216</v>
      </c>
      <c r="K694" s="165" t="s">
        <v>216</v>
      </c>
      <c r="L694" s="165">
        <v>0.23599999999999999</v>
      </c>
      <c r="M694" s="165">
        <v>0.23200000000000001</v>
      </c>
      <c r="N694" s="165" t="s">
        <v>216</v>
      </c>
      <c r="O694" s="165" t="s">
        <v>216</v>
      </c>
      <c r="P694" s="165" t="s">
        <v>216</v>
      </c>
      <c r="Q694" s="165">
        <v>0.20899999999999999</v>
      </c>
      <c r="R694" s="165" t="s">
        <v>216</v>
      </c>
      <c r="S694" s="165">
        <v>0.214</v>
      </c>
      <c r="T694" s="165" t="s">
        <v>216</v>
      </c>
      <c r="U694" s="165" t="s">
        <v>216</v>
      </c>
      <c r="V694" s="165">
        <v>0.23200000000000001</v>
      </c>
      <c r="W694" s="165">
        <v>0.24199999999999999</v>
      </c>
      <c r="X694" s="165" t="s">
        <v>216</v>
      </c>
      <c r="Y694" s="165" t="s">
        <v>216</v>
      </c>
      <c r="Z694" s="165">
        <v>0.27300000000000002</v>
      </c>
      <c r="AA694" s="165">
        <v>0.29199999999999998</v>
      </c>
      <c r="AB694" s="165" t="s">
        <v>216</v>
      </c>
      <c r="AC694" s="165" t="s">
        <v>216</v>
      </c>
      <c r="AD694" s="165" t="s">
        <v>216</v>
      </c>
      <c r="AE694" s="165" t="s">
        <v>216</v>
      </c>
      <c r="AF694" s="165" t="s">
        <v>216</v>
      </c>
      <c r="AG694" s="165" t="s">
        <v>216</v>
      </c>
      <c r="AH694" s="165" t="s">
        <v>216</v>
      </c>
      <c r="AI694" s="165" t="s">
        <v>216</v>
      </c>
      <c r="AJ694" s="165" t="s">
        <v>216</v>
      </c>
      <c r="AK694" s="165" t="s">
        <v>216</v>
      </c>
      <c r="AL694" s="165" t="s">
        <v>216</v>
      </c>
      <c r="AM694" s="165" t="s">
        <v>216</v>
      </c>
      <c r="AN694" s="165" t="s">
        <v>216</v>
      </c>
      <c r="AO694" s="165" t="s">
        <v>216</v>
      </c>
      <c r="AP694" s="165" t="s">
        <v>216</v>
      </c>
      <c r="AQ694" s="165" t="s">
        <v>216</v>
      </c>
      <c r="AR694" s="165" t="s">
        <v>216</v>
      </c>
      <c r="AS694" s="165" t="s">
        <v>216</v>
      </c>
      <c r="AT694" s="165" t="s">
        <v>216</v>
      </c>
      <c r="AU694" s="165" t="s">
        <v>216</v>
      </c>
      <c r="AV694" s="165" t="s">
        <v>216</v>
      </c>
      <c r="AW694" s="165">
        <v>0.23300000000000001</v>
      </c>
      <c r="AX694" s="165">
        <v>0.20300000000000001</v>
      </c>
      <c r="AY694" s="165" t="s">
        <v>216</v>
      </c>
      <c r="AZ694" s="165" t="s">
        <v>216</v>
      </c>
      <c r="BA694" s="165" t="s">
        <v>216</v>
      </c>
      <c r="BB694" s="165" t="s">
        <v>216</v>
      </c>
      <c r="BC694" s="165" t="s">
        <v>216</v>
      </c>
      <c r="BD694" s="165" t="s">
        <v>216</v>
      </c>
      <c r="BE694" s="165" t="s">
        <v>216</v>
      </c>
      <c r="BF694" s="165" t="s">
        <v>216</v>
      </c>
      <c r="BG694" s="165" t="s">
        <v>216</v>
      </c>
      <c r="BH694" s="165" t="s">
        <v>216</v>
      </c>
      <c r="BI694" s="165" t="s">
        <v>216</v>
      </c>
      <c r="BJ694" s="165">
        <v>0.247</v>
      </c>
      <c r="BK694" s="165" t="s">
        <v>216</v>
      </c>
      <c r="BL694" s="165">
        <v>0.245</v>
      </c>
      <c r="BM694" s="165" t="s">
        <v>216</v>
      </c>
      <c r="BN694" s="165" t="s">
        <v>216</v>
      </c>
      <c r="BO694" s="165" t="s">
        <v>216</v>
      </c>
      <c r="BP694" s="165" t="s">
        <v>216</v>
      </c>
      <c r="BQ694" s="165">
        <v>0.252</v>
      </c>
      <c r="BR694" s="165" t="s">
        <v>216</v>
      </c>
      <c r="BS694" s="165" t="s">
        <v>216</v>
      </c>
      <c r="BT694" s="165" t="s">
        <v>216</v>
      </c>
    </row>
    <row r="695" spans="1:72" hidden="1">
      <c r="A695" s="99" t="s">
        <v>405</v>
      </c>
      <c r="B695" s="99" t="s">
        <v>1095</v>
      </c>
      <c r="C695" s="98" t="s">
        <v>1152</v>
      </c>
      <c r="D695" s="100" t="s">
        <v>1153</v>
      </c>
      <c r="E695" s="98" t="s">
        <v>503</v>
      </c>
      <c r="F695" s="98" t="s">
        <v>1158</v>
      </c>
      <c r="G695" s="165" t="s">
        <v>216</v>
      </c>
      <c r="H695" s="165" t="s">
        <v>216</v>
      </c>
      <c r="I695" s="165" t="s">
        <v>216</v>
      </c>
      <c r="J695" s="165" t="s">
        <v>216</v>
      </c>
      <c r="K695" s="165" t="s">
        <v>216</v>
      </c>
      <c r="L695" s="165" t="s">
        <v>216</v>
      </c>
      <c r="M695" s="165" t="s">
        <v>216</v>
      </c>
      <c r="N695" s="165" t="s">
        <v>216</v>
      </c>
      <c r="O695" s="165" t="s">
        <v>216</v>
      </c>
      <c r="P695" s="165" t="s">
        <v>216</v>
      </c>
      <c r="Q695" s="165" t="s">
        <v>216</v>
      </c>
      <c r="R695" s="165" t="s">
        <v>216</v>
      </c>
      <c r="S695" s="165" t="s">
        <v>216</v>
      </c>
      <c r="T695" s="165" t="s">
        <v>216</v>
      </c>
      <c r="U695" s="165" t="s">
        <v>216</v>
      </c>
      <c r="V695" s="165" t="s">
        <v>216</v>
      </c>
      <c r="W695" s="165" t="s">
        <v>216</v>
      </c>
      <c r="X695" s="165" t="s">
        <v>216</v>
      </c>
      <c r="Y695" s="165" t="s">
        <v>216</v>
      </c>
      <c r="Z695" s="165" t="s">
        <v>216</v>
      </c>
      <c r="AA695" s="165" t="s">
        <v>216</v>
      </c>
      <c r="AB695" s="165" t="s">
        <v>216</v>
      </c>
      <c r="AC695" s="165" t="s">
        <v>216</v>
      </c>
      <c r="AD695" s="165">
        <v>0.20399999999999999</v>
      </c>
      <c r="AE695" s="165" t="s">
        <v>216</v>
      </c>
      <c r="AF695" s="165" t="s">
        <v>216</v>
      </c>
      <c r="AG695" s="165" t="s">
        <v>216</v>
      </c>
      <c r="AH695" s="165" t="s">
        <v>216</v>
      </c>
      <c r="AI695" s="165">
        <v>0.215</v>
      </c>
      <c r="AJ695" s="165" t="s">
        <v>216</v>
      </c>
      <c r="AK695" s="165" t="s">
        <v>216</v>
      </c>
      <c r="AL695" s="165" t="s">
        <v>216</v>
      </c>
      <c r="AM695" s="165" t="s">
        <v>216</v>
      </c>
      <c r="AN695" s="165" t="s">
        <v>216</v>
      </c>
      <c r="AO695" s="165" t="s">
        <v>216</v>
      </c>
      <c r="AP695" s="165" t="s">
        <v>216</v>
      </c>
      <c r="AQ695" s="165" t="s">
        <v>216</v>
      </c>
      <c r="AR695" s="165" t="s">
        <v>216</v>
      </c>
      <c r="AS695" s="165" t="s">
        <v>216</v>
      </c>
      <c r="AT695" s="165" t="s">
        <v>216</v>
      </c>
      <c r="AU695" s="165" t="s">
        <v>216</v>
      </c>
      <c r="AV695" s="165" t="s">
        <v>216</v>
      </c>
      <c r="AW695" s="165" t="s">
        <v>216</v>
      </c>
      <c r="AX695" s="165" t="s">
        <v>216</v>
      </c>
      <c r="AY695" s="165" t="s">
        <v>216</v>
      </c>
      <c r="AZ695" s="165" t="s">
        <v>216</v>
      </c>
      <c r="BA695" s="165" t="s">
        <v>216</v>
      </c>
      <c r="BB695" s="165" t="s">
        <v>216</v>
      </c>
      <c r="BC695" s="165" t="s">
        <v>216</v>
      </c>
      <c r="BD695" s="165" t="s">
        <v>216</v>
      </c>
      <c r="BE695" s="165">
        <v>0.222</v>
      </c>
      <c r="BF695" s="165" t="s">
        <v>216</v>
      </c>
      <c r="BG695" s="165" t="s">
        <v>216</v>
      </c>
      <c r="BH695" s="165" t="s">
        <v>216</v>
      </c>
      <c r="BI695" s="165" t="s">
        <v>216</v>
      </c>
      <c r="BJ695" s="165" t="s">
        <v>216</v>
      </c>
      <c r="BK695" s="165">
        <v>0.19800000000000001</v>
      </c>
      <c r="BL695" s="165" t="s">
        <v>216</v>
      </c>
      <c r="BM695" s="165" t="s">
        <v>216</v>
      </c>
      <c r="BN695" s="165" t="s">
        <v>216</v>
      </c>
      <c r="BO695" s="165" t="s">
        <v>216</v>
      </c>
      <c r="BP695" s="165" t="s">
        <v>216</v>
      </c>
      <c r="BQ695" s="165" t="s">
        <v>216</v>
      </c>
      <c r="BR695" s="165" t="s">
        <v>216</v>
      </c>
      <c r="BS695" s="165" t="s">
        <v>216</v>
      </c>
      <c r="BT695" s="165" t="s">
        <v>216</v>
      </c>
    </row>
    <row r="696" spans="1:72" hidden="1">
      <c r="A696" s="99" t="s">
        <v>813</v>
      </c>
      <c r="B696" s="99" t="s">
        <v>992</v>
      </c>
      <c r="C696" s="98" t="s">
        <v>1159</v>
      </c>
      <c r="D696" s="100" t="s">
        <v>1160</v>
      </c>
      <c r="E696" s="98" t="s">
        <v>225</v>
      </c>
      <c r="F696" s="98" t="s">
        <v>688</v>
      </c>
      <c r="G696" s="165" t="s">
        <v>216</v>
      </c>
      <c r="H696" s="165" t="s">
        <v>216</v>
      </c>
      <c r="I696" s="165" t="s">
        <v>216</v>
      </c>
      <c r="J696" s="165" t="s">
        <v>216</v>
      </c>
      <c r="K696" s="165" t="s">
        <v>216</v>
      </c>
      <c r="L696" s="165" t="s">
        <v>216</v>
      </c>
      <c r="M696" s="165" t="s">
        <v>216</v>
      </c>
      <c r="N696" s="165">
        <v>0.152</v>
      </c>
      <c r="O696" s="165" t="s">
        <v>216</v>
      </c>
      <c r="P696" s="165" t="s">
        <v>216</v>
      </c>
      <c r="Q696" s="165">
        <v>0.14299999999999999</v>
      </c>
      <c r="R696" s="165" t="s">
        <v>216</v>
      </c>
      <c r="S696" s="165" t="s">
        <v>216</v>
      </c>
      <c r="T696" s="165">
        <v>0.16300000000000001</v>
      </c>
      <c r="U696" s="165" t="s">
        <v>216</v>
      </c>
      <c r="V696" s="165" t="s">
        <v>216</v>
      </c>
      <c r="W696" s="165" t="s">
        <v>216</v>
      </c>
      <c r="X696" s="165" t="s">
        <v>216</v>
      </c>
      <c r="Y696" s="165" t="s">
        <v>216</v>
      </c>
      <c r="Z696" s="165" t="s">
        <v>216</v>
      </c>
      <c r="AA696" s="165" t="s">
        <v>216</v>
      </c>
      <c r="AB696" s="165">
        <v>0.11600000000000001</v>
      </c>
      <c r="AC696" s="165">
        <v>0.126</v>
      </c>
      <c r="AD696" s="165" t="s">
        <v>216</v>
      </c>
      <c r="AE696" s="165" t="s">
        <v>216</v>
      </c>
      <c r="AF696" s="165">
        <v>0.128</v>
      </c>
      <c r="AG696" s="165" t="s">
        <v>216</v>
      </c>
      <c r="AH696" s="165">
        <v>0.10100000000000001</v>
      </c>
      <c r="AI696" s="165" t="s">
        <v>216</v>
      </c>
      <c r="AJ696" s="165" t="s">
        <v>216</v>
      </c>
      <c r="AK696" s="165" t="s">
        <v>216</v>
      </c>
      <c r="AL696" s="165">
        <v>0.13100000000000001</v>
      </c>
      <c r="AM696" s="165">
        <v>0.14599999999999999</v>
      </c>
      <c r="AN696" s="165" t="s">
        <v>216</v>
      </c>
      <c r="AO696" s="165">
        <v>0.157</v>
      </c>
      <c r="AP696" s="165" t="s">
        <v>216</v>
      </c>
      <c r="AQ696" s="165">
        <v>0.151</v>
      </c>
      <c r="AR696" s="165" t="s">
        <v>216</v>
      </c>
      <c r="AS696" s="165" t="s">
        <v>216</v>
      </c>
      <c r="AT696" s="165" t="s">
        <v>216</v>
      </c>
      <c r="AU696" s="165" t="s">
        <v>216</v>
      </c>
      <c r="AV696" s="165" t="s">
        <v>216</v>
      </c>
      <c r="AW696" s="165" t="s">
        <v>216</v>
      </c>
      <c r="AX696" s="165" t="s">
        <v>216</v>
      </c>
      <c r="AY696" s="165" t="s">
        <v>216</v>
      </c>
      <c r="AZ696" s="165" t="s">
        <v>216</v>
      </c>
      <c r="BA696" s="165" t="s">
        <v>216</v>
      </c>
      <c r="BB696" s="165" t="s">
        <v>216</v>
      </c>
      <c r="BC696" s="165" t="s">
        <v>216</v>
      </c>
      <c r="BD696" s="165">
        <v>0.13100000000000001</v>
      </c>
      <c r="BE696" s="165" t="s">
        <v>216</v>
      </c>
      <c r="BF696" s="165" t="s">
        <v>216</v>
      </c>
      <c r="BG696" s="165">
        <v>0.14099999999999999</v>
      </c>
      <c r="BH696" s="165" t="s">
        <v>216</v>
      </c>
      <c r="BI696" s="165" t="s">
        <v>216</v>
      </c>
      <c r="BJ696" s="165" t="s">
        <v>216</v>
      </c>
      <c r="BK696" s="165" t="s">
        <v>216</v>
      </c>
      <c r="BL696" s="165" t="s">
        <v>216</v>
      </c>
      <c r="BM696" s="165" t="s">
        <v>216</v>
      </c>
      <c r="BN696" s="165" t="s">
        <v>216</v>
      </c>
      <c r="BO696" s="165">
        <v>0.156</v>
      </c>
      <c r="BP696" s="165" t="s">
        <v>216</v>
      </c>
      <c r="BQ696" s="165" t="s">
        <v>216</v>
      </c>
      <c r="BR696" s="165" t="s">
        <v>216</v>
      </c>
      <c r="BS696" s="165" t="s">
        <v>216</v>
      </c>
      <c r="BT696" s="165" t="s">
        <v>216</v>
      </c>
    </row>
    <row r="697" spans="1:72" hidden="1">
      <c r="A697" s="99" t="s">
        <v>813</v>
      </c>
      <c r="B697" s="99" t="s">
        <v>992</v>
      </c>
      <c r="C697" s="98" t="s">
        <v>1159</v>
      </c>
      <c r="D697" s="100" t="s">
        <v>1160</v>
      </c>
      <c r="E697" s="98" t="s">
        <v>1101</v>
      </c>
      <c r="F697" s="98" t="s">
        <v>1102</v>
      </c>
      <c r="G697" s="165" t="s">
        <v>216</v>
      </c>
      <c r="H697" s="165">
        <v>0.115</v>
      </c>
      <c r="I697" s="165" t="s">
        <v>216</v>
      </c>
      <c r="J697" s="165" t="s">
        <v>216</v>
      </c>
      <c r="K697" s="165" t="s">
        <v>216</v>
      </c>
      <c r="L697" s="165">
        <v>0.106</v>
      </c>
      <c r="M697" s="165" t="s">
        <v>216</v>
      </c>
      <c r="N697" s="165" t="s">
        <v>216</v>
      </c>
      <c r="O697" s="165">
        <v>0.11600000000000001</v>
      </c>
      <c r="P697" s="165" t="s">
        <v>216</v>
      </c>
      <c r="Q697" s="165" t="s">
        <v>216</v>
      </c>
      <c r="R697" s="165" t="s">
        <v>216</v>
      </c>
      <c r="S697" s="165" t="s">
        <v>216</v>
      </c>
      <c r="T697" s="165" t="s">
        <v>216</v>
      </c>
      <c r="U697" s="165" t="s">
        <v>216</v>
      </c>
      <c r="V697" s="165" t="s">
        <v>216</v>
      </c>
      <c r="W697" s="165">
        <v>9.7299999999999998E-2</v>
      </c>
      <c r="X697" s="165">
        <v>0.13300000000000001</v>
      </c>
      <c r="Y697" s="165" t="s">
        <v>216</v>
      </c>
      <c r="Z697" s="165" t="s">
        <v>216</v>
      </c>
      <c r="AA697" s="165" t="s">
        <v>216</v>
      </c>
      <c r="AB697" s="165" t="s">
        <v>216</v>
      </c>
      <c r="AC697" s="165" t="s">
        <v>216</v>
      </c>
      <c r="AD697" s="165">
        <v>0.124</v>
      </c>
      <c r="AE697" s="165" t="s">
        <v>216</v>
      </c>
      <c r="AF697" s="165" t="s">
        <v>216</v>
      </c>
      <c r="AG697" s="165" t="s">
        <v>216</v>
      </c>
      <c r="AH697" s="165" t="s">
        <v>216</v>
      </c>
      <c r="AI697" s="165" t="s">
        <v>216</v>
      </c>
      <c r="AJ697" s="165" t="s">
        <v>216</v>
      </c>
      <c r="AK697" s="165" t="s">
        <v>216</v>
      </c>
      <c r="AL697" s="165" t="s">
        <v>216</v>
      </c>
      <c r="AM697" s="165" t="s">
        <v>216</v>
      </c>
      <c r="AN697" s="165" t="s">
        <v>216</v>
      </c>
      <c r="AO697" s="165" t="s">
        <v>216</v>
      </c>
      <c r="AP697" s="165" t="s">
        <v>216</v>
      </c>
      <c r="AQ697" s="165" t="s">
        <v>216</v>
      </c>
      <c r="AR697" s="165" t="s">
        <v>216</v>
      </c>
      <c r="AS697" s="165" t="s">
        <v>216</v>
      </c>
      <c r="AT697" s="165" t="s">
        <v>216</v>
      </c>
      <c r="AU697" s="165" t="s">
        <v>216</v>
      </c>
      <c r="AV697" s="165">
        <v>0.127</v>
      </c>
      <c r="AW697" s="165" t="s">
        <v>216</v>
      </c>
      <c r="AX697" s="165" t="s">
        <v>216</v>
      </c>
      <c r="AY697" s="165" t="s">
        <v>216</v>
      </c>
      <c r="AZ697" s="165" t="s">
        <v>216</v>
      </c>
      <c r="BA697" s="165" t="s">
        <v>216</v>
      </c>
      <c r="BB697" s="165">
        <v>0.151</v>
      </c>
      <c r="BC697" s="165" t="s">
        <v>216</v>
      </c>
      <c r="BD697" s="165" t="s">
        <v>216</v>
      </c>
      <c r="BE697" s="165" t="s">
        <v>216</v>
      </c>
      <c r="BF697" s="165" t="s">
        <v>216</v>
      </c>
      <c r="BG697" s="165" t="s">
        <v>216</v>
      </c>
      <c r="BH697" s="165">
        <v>0.10100000000000001</v>
      </c>
      <c r="BI697" s="165">
        <v>0.13200000000000001</v>
      </c>
      <c r="BJ697" s="165" t="s">
        <v>216</v>
      </c>
      <c r="BK697" s="165">
        <v>0.107</v>
      </c>
      <c r="BL697" s="165">
        <v>0.13600000000000001</v>
      </c>
      <c r="BM697" s="165" t="s">
        <v>216</v>
      </c>
      <c r="BN697" s="165" t="s">
        <v>216</v>
      </c>
      <c r="BO697" s="165" t="s">
        <v>216</v>
      </c>
      <c r="BP697" s="165" t="s">
        <v>216</v>
      </c>
      <c r="BQ697" s="165" t="s">
        <v>216</v>
      </c>
      <c r="BR697" s="165" t="s">
        <v>216</v>
      </c>
      <c r="BS697" s="165" t="s">
        <v>216</v>
      </c>
      <c r="BT697" s="165">
        <v>0.16200000000000001</v>
      </c>
    </row>
    <row r="698" spans="1:72" hidden="1">
      <c r="A698" s="99" t="s">
        <v>813</v>
      </c>
      <c r="B698" s="99" t="s">
        <v>992</v>
      </c>
      <c r="C698" s="98" t="s">
        <v>1159</v>
      </c>
      <c r="D698" s="100" t="s">
        <v>1160</v>
      </c>
      <c r="E698" s="98" t="s">
        <v>1103</v>
      </c>
      <c r="F698" s="98" t="s">
        <v>1104</v>
      </c>
      <c r="G698" s="165" t="s">
        <v>216</v>
      </c>
      <c r="H698" s="165" t="s">
        <v>216</v>
      </c>
      <c r="I698" s="165" t="s">
        <v>216</v>
      </c>
      <c r="J698" s="165" t="s">
        <v>216</v>
      </c>
      <c r="K698" s="165" t="s">
        <v>216</v>
      </c>
      <c r="L698" s="165" t="s">
        <v>216</v>
      </c>
      <c r="M698" s="165" t="s">
        <v>216</v>
      </c>
      <c r="N698" s="165" t="s">
        <v>216</v>
      </c>
      <c r="O698" s="165" t="s">
        <v>216</v>
      </c>
      <c r="P698" s="165" t="s">
        <v>216</v>
      </c>
      <c r="Q698" s="165" t="s">
        <v>216</v>
      </c>
      <c r="R698" s="165" t="s">
        <v>216</v>
      </c>
      <c r="S698" s="165" t="s">
        <v>216</v>
      </c>
      <c r="T698" s="165" t="s">
        <v>216</v>
      </c>
      <c r="U698" s="165" t="s">
        <v>216</v>
      </c>
      <c r="V698" s="165" t="s">
        <v>216</v>
      </c>
      <c r="W698" s="165" t="s">
        <v>216</v>
      </c>
      <c r="X698" s="165" t="s">
        <v>216</v>
      </c>
      <c r="Y698" s="165">
        <v>7.51E-2</v>
      </c>
      <c r="Z698" s="165">
        <v>0.11899999999999999</v>
      </c>
      <c r="AA698" s="165" t="s">
        <v>216</v>
      </c>
      <c r="AB698" s="165" t="s">
        <v>216</v>
      </c>
      <c r="AC698" s="165" t="s">
        <v>216</v>
      </c>
      <c r="AD698" s="165" t="s">
        <v>216</v>
      </c>
      <c r="AE698" s="165" t="s">
        <v>216</v>
      </c>
      <c r="AF698" s="165" t="s">
        <v>216</v>
      </c>
      <c r="AG698" s="165" t="s">
        <v>216</v>
      </c>
      <c r="AH698" s="165" t="s">
        <v>216</v>
      </c>
      <c r="AI698" s="165" t="s">
        <v>216</v>
      </c>
      <c r="AJ698" s="165" t="s">
        <v>216</v>
      </c>
      <c r="AK698" s="165" t="s">
        <v>216</v>
      </c>
      <c r="AL698" s="165" t="s">
        <v>216</v>
      </c>
      <c r="AM698" s="165" t="s">
        <v>216</v>
      </c>
      <c r="AN698" s="165" t="s">
        <v>216</v>
      </c>
      <c r="AO698" s="165" t="s">
        <v>216</v>
      </c>
      <c r="AP698" s="165" t="s">
        <v>216</v>
      </c>
      <c r="AQ698" s="165" t="s">
        <v>216</v>
      </c>
      <c r="AR698" s="165" t="s">
        <v>216</v>
      </c>
      <c r="AS698" s="165" t="s">
        <v>216</v>
      </c>
      <c r="AT698" s="165">
        <v>0.10100000000000001</v>
      </c>
      <c r="AU698" s="165" t="s">
        <v>216</v>
      </c>
      <c r="AV698" s="165" t="s">
        <v>216</v>
      </c>
      <c r="AW698" s="165" t="s">
        <v>216</v>
      </c>
      <c r="AX698" s="165" t="s">
        <v>216</v>
      </c>
      <c r="AY698" s="165" t="s">
        <v>216</v>
      </c>
      <c r="AZ698" s="165" t="s">
        <v>216</v>
      </c>
      <c r="BA698" s="165" t="s">
        <v>216</v>
      </c>
      <c r="BB698" s="165" t="s">
        <v>216</v>
      </c>
      <c r="BC698" s="165">
        <v>0.11600000000000001</v>
      </c>
      <c r="BD698" s="165" t="s">
        <v>216</v>
      </c>
      <c r="BE698" s="165" t="s">
        <v>216</v>
      </c>
      <c r="BF698" s="165" t="s">
        <v>216</v>
      </c>
      <c r="BG698" s="165" t="s">
        <v>216</v>
      </c>
      <c r="BH698" s="165" t="s">
        <v>216</v>
      </c>
      <c r="BI698" s="165" t="s">
        <v>216</v>
      </c>
      <c r="BJ698" s="165" t="s">
        <v>216</v>
      </c>
      <c r="BK698" s="165" t="s">
        <v>216</v>
      </c>
      <c r="BL698" s="165" t="s">
        <v>216</v>
      </c>
      <c r="BM698" s="165" t="s">
        <v>216</v>
      </c>
      <c r="BN698" s="165" t="s">
        <v>216</v>
      </c>
      <c r="BO698" s="165" t="s">
        <v>216</v>
      </c>
      <c r="BP698" s="165" t="s">
        <v>216</v>
      </c>
      <c r="BQ698" s="165" t="s">
        <v>216</v>
      </c>
      <c r="BR698" s="165" t="s">
        <v>216</v>
      </c>
      <c r="BS698" s="165" t="s">
        <v>216</v>
      </c>
      <c r="BT698" s="165" t="s">
        <v>216</v>
      </c>
    </row>
    <row r="699" spans="1:72" hidden="1">
      <c r="A699" s="99" t="s">
        <v>813</v>
      </c>
      <c r="B699" s="99" t="s">
        <v>992</v>
      </c>
      <c r="C699" s="98" t="s">
        <v>1159</v>
      </c>
      <c r="D699" s="100" t="s">
        <v>1160</v>
      </c>
      <c r="E699" s="98" t="s">
        <v>999</v>
      </c>
      <c r="F699" s="98" t="s">
        <v>1000</v>
      </c>
      <c r="G699" s="165" t="s">
        <v>216</v>
      </c>
      <c r="H699" s="165" t="s">
        <v>216</v>
      </c>
      <c r="I699" s="165">
        <v>0.123</v>
      </c>
      <c r="J699" s="165" t="s">
        <v>216</v>
      </c>
      <c r="K699" s="165" t="s">
        <v>216</v>
      </c>
      <c r="L699" s="165" t="s">
        <v>216</v>
      </c>
      <c r="M699" s="165">
        <v>0.108</v>
      </c>
      <c r="N699" s="165" t="s">
        <v>216</v>
      </c>
      <c r="O699" s="165" t="s">
        <v>216</v>
      </c>
      <c r="P699" s="165">
        <v>0.108</v>
      </c>
      <c r="Q699" s="165" t="s">
        <v>216</v>
      </c>
      <c r="R699" s="165">
        <v>0.13200000000000001</v>
      </c>
      <c r="S699" s="165" t="s">
        <v>216</v>
      </c>
      <c r="T699" s="165" t="s">
        <v>216</v>
      </c>
      <c r="U699" s="165" t="s">
        <v>216</v>
      </c>
      <c r="V699" s="165" t="s">
        <v>216</v>
      </c>
      <c r="W699" s="165" t="s">
        <v>216</v>
      </c>
      <c r="X699" s="165" t="s">
        <v>216</v>
      </c>
      <c r="Y699" s="165" t="s">
        <v>216</v>
      </c>
      <c r="Z699" s="165" t="s">
        <v>216</v>
      </c>
      <c r="AA699" s="165">
        <v>0.13500000000000001</v>
      </c>
      <c r="AB699" s="165" t="s">
        <v>216</v>
      </c>
      <c r="AC699" s="165" t="s">
        <v>216</v>
      </c>
      <c r="AD699" s="165" t="s">
        <v>216</v>
      </c>
      <c r="AE699" s="165" t="s">
        <v>216</v>
      </c>
      <c r="AF699" s="165" t="s">
        <v>216</v>
      </c>
      <c r="AG699" s="165" t="s">
        <v>216</v>
      </c>
      <c r="AH699" s="165" t="s">
        <v>216</v>
      </c>
      <c r="AI699" s="165" t="s">
        <v>216</v>
      </c>
      <c r="AJ699" s="165">
        <v>0.13200000000000001</v>
      </c>
      <c r="AK699" s="165">
        <v>0.155</v>
      </c>
      <c r="AL699" s="165" t="s">
        <v>216</v>
      </c>
      <c r="AM699" s="165" t="s">
        <v>216</v>
      </c>
      <c r="AN699" s="165">
        <v>0.127</v>
      </c>
      <c r="AO699" s="165" t="s">
        <v>216</v>
      </c>
      <c r="AP699" s="165">
        <v>9.7000000000000003E-2</v>
      </c>
      <c r="AQ699" s="165" t="s">
        <v>216</v>
      </c>
      <c r="AR699" s="165">
        <v>0.121</v>
      </c>
      <c r="AS699" s="165" t="s">
        <v>216</v>
      </c>
      <c r="AT699" s="165" t="s">
        <v>216</v>
      </c>
      <c r="AU699" s="165" t="s">
        <v>216</v>
      </c>
      <c r="AV699" s="165" t="s">
        <v>216</v>
      </c>
      <c r="AW699" s="165">
        <v>0.126</v>
      </c>
      <c r="AX699" s="165" t="s">
        <v>216</v>
      </c>
      <c r="AY699" s="165" t="s">
        <v>216</v>
      </c>
      <c r="AZ699" s="165" t="s">
        <v>216</v>
      </c>
      <c r="BA699" s="165">
        <v>9.9099999999999994E-2</v>
      </c>
      <c r="BB699" s="165" t="s">
        <v>216</v>
      </c>
      <c r="BC699" s="165" t="s">
        <v>216</v>
      </c>
      <c r="BD699" s="165" t="s">
        <v>216</v>
      </c>
      <c r="BE699" s="165" t="s">
        <v>216</v>
      </c>
      <c r="BF699" s="165" t="s">
        <v>216</v>
      </c>
      <c r="BG699" s="165" t="s">
        <v>216</v>
      </c>
      <c r="BH699" s="165" t="s">
        <v>216</v>
      </c>
      <c r="BI699" s="165" t="s">
        <v>216</v>
      </c>
      <c r="BJ699" s="165" t="s">
        <v>216</v>
      </c>
      <c r="BK699" s="165" t="s">
        <v>216</v>
      </c>
      <c r="BL699" s="165" t="s">
        <v>216</v>
      </c>
      <c r="BM699" s="165" t="s">
        <v>216</v>
      </c>
      <c r="BN699" s="165">
        <v>0.151</v>
      </c>
      <c r="BO699" s="165" t="s">
        <v>216</v>
      </c>
      <c r="BP699" s="165" t="s">
        <v>216</v>
      </c>
      <c r="BQ699" s="165">
        <v>0.182</v>
      </c>
      <c r="BR699" s="165" t="s">
        <v>216</v>
      </c>
      <c r="BS699" s="165" t="s">
        <v>216</v>
      </c>
      <c r="BT699" s="165" t="s">
        <v>216</v>
      </c>
    </row>
    <row r="700" spans="1:72" hidden="1">
      <c r="A700" s="99" t="s">
        <v>813</v>
      </c>
      <c r="B700" s="99" t="s">
        <v>992</v>
      </c>
      <c r="C700" s="98" t="s">
        <v>1159</v>
      </c>
      <c r="D700" s="100" t="s">
        <v>1160</v>
      </c>
      <c r="E700" s="98" t="s">
        <v>995</v>
      </c>
      <c r="F700" s="98" t="s">
        <v>996</v>
      </c>
      <c r="G700" s="165" t="s">
        <v>216</v>
      </c>
      <c r="H700" s="165" t="s">
        <v>216</v>
      </c>
      <c r="I700" s="165" t="s">
        <v>216</v>
      </c>
      <c r="J700" s="165" t="s">
        <v>216</v>
      </c>
      <c r="K700" s="165" t="s">
        <v>216</v>
      </c>
      <c r="L700" s="165" t="s">
        <v>216</v>
      </c>
      <c r="M700" s="165" t="s">
        <v>216</v>
      </c>
      <c r="N700" s="165" t="s">
        <v>216</v>
      </c>
      <c r="O700" s="165" t="s">
        <v>216</v>
      </c>
      <c r="P700" s="165" t="s">
        <v>216</v>
      </c>
      <c r="Q700" s="165" t="s">
        <v>216</v>
      </c>
      <c r="R700" s="165" t="s">
        <v>216</v>
      </c>
      <c r="S700" s="165" t="s">
        <v>216</v>
      </c>
      <c r="T700" s="165" t="s">
        <v>216</v>
      </c>
      <c r="U700" s="165" t="s">
        <v>216</v>
      </c>
      <c r="V700" s="165" t="s">
        <v>216</v>
      </c>
      <c r="W700" s="165" t="s">
        <v>216</v>
      </c>
      <c r="X700" s="165" t="s">
        <v>216</v>
      </c>
      <c r="Y700" s="165" t="s">
        <v>216</v>
      </c>
      <c r="Z700" s="165" t="s">
        <v>216</v>
      </c>
      <c r="AA700" s="165" t="s">
        <v>216</v>
      </c>
      <c r="AB700" s="165" t="s">
        <v>216</v>
      </c>
      <c r="AC700" s="165" t="s">
        <v>216</v>
      </c>
      <c r="AD700" s="165" t="s">
        <v>216</v>
      </c>
      <c r="AE700" s="165" t="s">
        <v>216</v>
      </c>
      <c r="AF700" s="165" t="s">
        <v>216</v>
      </c>
      <c r="AG700" s="165">
        <v>0.14599999999999999</v>
      </c>
      <c r="AH700" s="165" t="s">
        <v>216</v>
      </c>
      <c r="AI700" s="165" t="s">
        <v>216</v>
      </c>
      <c r="AJ700" s="165" t="s">
        <v>216</v>
      </c>
      <c r="AK700" s="165" t="s">
        <v>216</v>
      </c>
      <c r="AL700" s="165" t="s">
        <v>216</v>
      </c>
      <c r="AM700" s="165" t="s">
        <v>216</v>
      </c>
      <c r="AN700" s="165" t="s">
        <v>216</v>
      </c>
      <c r="AO700" s="165" t="s">
        <v>216</v>
      </c>
      <c r="AP700" s="165" t="s">
        <v>216</v>
      </c>
      <c r="AQ700" s="165" t="s">
        <v>216</v>
      </c>
      <c r="AR700" s="165" t="s">
        <v>216</v>
      </c>
      <c r="AS700" s="165" t="s">
        <v>216</v>
      </c>
      <c r="AT700" s="165" t="s">
        <v>216</v>
      </c>
      <c r="AU700" s="165" t="s">
        <v>216</v>
      </c>
      <c r="AV700" s="165" t="s">
        <v>216</v>
      </c>
      <c r="AW700" s="165" t="s">
        <v>216</v>
      </c>
      <c r="AX700" s="165" t="s">
        <v>216</v>
      </c>
      <c r="AY700" s="165" t="s">
        <v>216</v>
      </c>
      <c r="AZ700" s="165" t="s">
        <v>216</v>
      </c>
      <c r="BA700" s="165" t="s">
        <v>216</v>
      </c>
      <c r="BB700" s="165" t="s">
        <v>216</v>
      </c>
      <c r="BC700" s="165" t="s">
        <v>216</v>
      </c>
      <c r="BD700" s="165" t="s">
        <v>216</v>
      </c>
      <c r="BE700" s="165" t="s">
        <v>216</v>
      </c>
      <c r="BF700" s="165" t="s">
        <v>216</v>
      </c>
      <c r="BG700" s="165" t="s">
        <v>216</v>
      </c>
      <c r="BH700" s="165" t="s">
        <v>216</v>
      </c>
      <c r="BI700" s="165" t="s">
        <v>216</v>
      </c>
      <c r="BJ700" s="165">
        <v>0.17399999999999999</v>
      </c>
      <c r="BK700" s="165" t="s">
        <v>216</v>
      </c>
      <c r="BL700" s="165" t="s">
        <v>216</v>
      </c>
      <c r="BM700" s="165" t="s">
        <v>216</v>
      </c>
      <c r="BN700" s="165" t="s">
        <v>216</v>
      </c>
      <c r="BO700" s="165" t="s">
        <v>216</v>
      </c>
      <c r="BP700" s="165" t="s">
        <v>216</v>
      </c>
      <c r="BQ700" s="165" t="s">
        <v>216</v>
      </c>
      <c r="BR700" s="165" t="s">
        <v>216</v>
      </c>
      <c r="BS700" s="165" t="s">
        <v>216</v>
      </c>
      <c r="BT700" s="165" t="s">
        <v>216</v>
      </c>
    </row>
    <row r="701" spans="1:72" hidden="1">
      <c r="A701" s="99" t="s">
        <v>813</v>
      </c>
      <c r="B701" s="99" t="s">
        <v>992</v>
      </c>
      <c r="C701" s="98" t="s">
        <v>1159</v>
      </c>
      <c r="D701" s="100" t="s">
        <v>1160</v>
      </c>
      <c r="E701" s="98" t="s">
        <v>1002</v>
      </c>
      <c r="F701" s="98" t="s">
        <v>1003</v>
      </c>
      <c r="G701" s="165" t="s">
        <v>216</v>
      </c>
      <c r="H701" s="165" t="s">
        <v>216</v>
      </c>
      <c r="I701" s="165" t="s">
        <v>216</v>
      </c>
      <c r="J701" s="165" t="s">
        <v>216</v>
      </c>
      <c r="K701" s="165" t="s">
        <v>216</v>
      </c>
      <c r="L701" s="165" t="s">
        <v>216</v>
      </c>
      <c r="M701" s="165" t="s">
        <v>216</v>
      </c>
      <c r="N701" s="165" t="s">
        <v>216</v>
      </c>
      <c r="O701" s="165" t="s">
        <v>216</v>
      </c>
      <c r="P701" s="165" t="s">
        <v>216</v>
      </c>
      <c r="Q701" s="165" t="s">
        <v>216</v>
      </c>
      <c r="R701" s="165" t="s">
        <v>216</v>
      </c>
      <c r="S701" s="165">
        <v>0.126</v>
      </c>
      <c r="T701" s="165" t="s">
        <v>216</v>
      </c>
      <c r="U701" s="165" t="s">
        <v>216</v>
      </c>
      <c r="V701" s="165" t="s">
        <v>216</v>
      </c>
      <c r="W701" s="165" t="s">
        <v>216</v>
      </c>
      <c r="X701" s="165" t="s">
        <v>216</v>
      </c>
      <c r="Y701" s="165" t="s">
        <v>216</v>
      </c>
      <c r="Z701" s="165" t="s">
        <v>216</v>
      </c>
      <c r="AA701" s="165" t="s">
        <v>216</v>
      </c>
      <c r="AB701" s="165" t="s">
        <v>216</v>
      </c>
      <c r="AC701" s="165" t="s">
        <v>216</v>
      </c>
      <c r="AD701" s="165" t="s">
        <v>216</v>
      </c>
      <c r="AE701" s="165" t="s">
        <v>216</v>
      </c>
      <c r="AF701" s="165" t="s">
        <v>216</v>
      </c>
      <c r="AG701" s="165" t="s">
        <v>216</v>
      </c>
      <c r="AH701" s="165" t="s">
        <v>216</v>
      </c>
      <c r="AI701" s="165" t="s">
        <v>216</v>
      </c>
      <c r="AJ701" s="165" t="s">
        <v>216</v>
      </c>
      <c r="AK701" s="165" t="s">
        <v>216</v>
      </c>
      <c r="AL701" s="165" t="s">
        <v>216</v>
      </c>
      <c r="AM701" s="165" t="s">
        <v>216</v>
      </c>
      <c r="AN701" s="165" t="s">
        <v>216</v>
      </c>
      <c r="AO701" s="165" t="s">
        <v>216</v>
      </c>
      <c r="AP701" s="165" t="s">
        <v>216</v>
      </c>
      <c r="AQ701" s="165" t="s">
        <v>216</v>
      </c>
      <c r="AR701" s="165" t="s">
        <v>216</v>
      </c>
      <c r="AS701" s="165" t="s">
        <v>216</v>
      </c>
      <c r="AT701" s="165" t="s">
        <v>216</v>
      </c>
      <c r="AU701" s="165">
        <v>0.122</v>
      </c>
      <c r="AV701" s="165" t="s">
        <v>216</v>
      </c>
      <c r="AW701" s="165" t="s">
        <v>216</v>
      </c>
      <c r="AX701" s="165">
        <v>0.152</v>
      </c>
      <c r="AY701" s="165" t="s">
        <v>216</v>
      </c>
      <c r="AZ701" s="165">
        <v>0.15</v>
      </c>
      <c r="BA701" s="165" t="s">
        <v>216</v>
      </c>
      <c r="BB701" s="165" t="s">
        <v>216</v>
      </c>
      <c r="BC701" s="165" t="s">
        <v>216</v>
      </c>
      <c r="BD701" s="165" t="s">
        <v>216</v>
      </c>
      <c r="BE701" s="165">
        <v>0.121</v>
      </c>
      <c r="BF701" s="165" t="s">
        <v>216</v>
      </c>
      <c r="BG701" s="165" t="s">
        <v>216</v>
      </c>
      <c r="BH701" s="165" t="s">
        <v>216</v>
      </c>
      <c r="BI701" s="165" t="s">
        <v>216</v>
      </c>
      <c r="BJ701" s="165" t="s">
        <v>216</v>
      </c>
      <c r="BK701" s="165" t="s">
        <v>216</v>
      </c>
      <c r="BL701" s="165" t="s">
        <v>216</v>
      </c>
      <c r="BM701" s="165">
        <v>0.105</v>
      </c>
      <c r="BN701" s="165" t="s">
        <v>216</v>
      </c>
      <c r="BO701" s="165" t="s">
        <v>216</v>
      </c>
      <c r="BP701" s="165" t="s">
        <v>216</v>
      </c>
      <c r="BQ701" s="165" t="s">
        <v>216</v>
      </c>
      <c r="BR701" s="165" t="s">
        <v>216</v>
      </c>
      <c r="BS701" s="165" t="s">
        <v>216</v>
      </c>
      <c r="BT701" s="165" t="s">
        <v>216</v>
      </c>
    </row>
    <row r="702" spans="1:72" hidden="1">
      <c r="A702" s="99" t="s">
        <v>813</v>
      </c>
      <c r="B702" s="99" t="s">
        <v>992</v>
      </c>
      <c r="C702" s="98" t="s">
        <v>1159</v>
      </c>
      <c r="D702" s="100" t="s">
        <v>1160</v>
      </c>
      <c r="E702" s="98" t="s">
        <v>371</v>
      </c>
      <c r="F702" s="98" t="s">
        <v>1001</v>
      </c>
      <c r="G702" s="165" t="s">
        <v>216</v>
      </c>
      <c r="H702" s="165" t="s">
        <v>216</v>
      </c>
      <c r="I702" s="165" t="s">
        <v>216</v>
      </c>
      <c r="J702" s="165" t="s">
        <v>216</v>
      </c>
      <c r="K702" s="165">
        <v>9.2600000000000002E-2</v>
      </c>
      <c r="L702" s="165" t="s">
        <v>216</v>
      </c>
      <c r="M702" s="165" t="s">
        <v>216</v>
      </c>
      <c r="N702" s="165" t="s">
        <v>216</v>
      </c>
      <c r="O702" s="165" t="s">
        <v>216</v>
      </c>
      <c r="P702" s="165" t="s">
        <v>216</v>
      </c>
      <c r="Q702" s="165" t="s">
        <v>216</v>
      </c>
      <c r="R702" s="165" t="s">
        <v>216</v>
      </c>
      <c r="S702" s="165" t="s">
        <v>216</v>
      </c>
      <c r="T702" s="165" t="s">
        <v>216</v>
      </c>
      <c r="U702" s="165">
        <v>9.4799999999999995E-2</v>
      </c>
      <c r="V702" s="165" t="s">
        <v>216</v>
      </c>
      <c r="W702" s="165" t="s">
        <v>216</v>
      </c>
      <c r="X702" s="165" t="s">
        <v>216</v>
      </c>
      <c r="Y702" s="165" t="s">
        <v>216</v>
      </c>
      <c r="Z702" s="165" t="s">
        <v>216</v>
      </c>
      <c r="AA702" s="165" t="s">
        <v>216</v>
      </c>
      <c r="AB702" s="165" t="s">
        <v>216</v>
      </c>
      <c r="AC702" s="165" t="s">
        <v>216</v>
      </c>
      <c r="AD702" s="165" t="s">
        <v>216</v>
      </c>
      <c r="AE702" s="165">
        <v>0.127</v>
      </c>
      <c r="AF702" s="165" t="s">
        <v>216</v>
      </c>
      <c r="AG702" s="165" t="s">
        <v>216</v>
      </c>
      <c r="AH702" s="165" t="s">
        <v>216</v>
      </c>
      <c r="AI702" s="165" t="s">
        <v>216</v>
      </c>
      <c r="AJ702" s="165" t="s">
        <v>216</v>
      </c>
      <c r="AK702" s="165" t="s">
        <v>216</v>
      </c>
      <c r="AL702" s="165" t="s">
        <v>216</v>
      </c>
      <c r="AM702" s="165" t="s">
        <v>216</v>
      </c>
      <c r="AN702" s="165" t="s">
        <v>216</v>
      </c>
      <c r="AO702" s="165" t="s">
        <v>216</v>
      </c>
      <c r="AP702" s="165" t="s">
        <v>216</v>
      </c>
      <c r="AQ702" s="165" t="s">
        <v>216</v>
      </c>
      <c r="AR702" s="165" t="s">
        <v>216</v>
      </c>
      <c r="AS702" s="165" t="s">
        <v>216</v>
      </c>
      <c r="AT702" s="165" t="s">
        <v>216</v>
      </c>
      <c r="AU702" s="165" t="s">
        <v>216</v>
      </c>
      <c r="AV702" s="165" t="s">
        <v>216</v>
      </c>
      <c r="AW702" s="165" t="s">
        <v>216</v>
      </c>
      <c r="AX702" s="165" t="s">
        <v>216</v>
      </c>
      <c r="AY702" s="165">
        <v>0.122</v>
      </c>
      <c r="AZ702" s="165" t="s">
        <v>216</v>
      </c>
      <c r="BA702" s="165" t="s">
        <v>216</v>
      </c>
      <c r="BB702" s="165" t="s">
        <v>216</v>
      </c>
      <c r="BC702" s="165" t="s">
        <v>216</v>
      </c>
      <c r="BD702" s="165" t="s">
        <v>216</v>
      </c>
      <c r="BE702" s="165" t="s">
        <v>216</v>
      </c>
      <c r="BF702" s="165" t="s">
        <v>216</v>
      </c>
      <c r="BG702" s="165" t="s">
        <v>216</v>
      </c>
      <c r="BH702" s="165" t="s">
        <v>216</v>
      </c>
      <c r="BI702" s="165" t="s">
        <v>216</v>
      </c>
      <c r="BJ702" s="165" t="s">
        <v>216</v>
      </c>
      <c r="BK702" s="165" t="s">
        <v>216</v>
      </c>
      <c r="BL702" s="165" t="s">
        <v>216</v>
      </c>
      <c r="BM702" s="165" t="s">
        <v>216</v>
      </c>
      <c r="BN702" s="165" t="s">
        <v>216</v>
      </c>
      <c r="BO702" s="165" t="s">
        <v>216</v>
      </c>
      <c r="BP702" s="165">
        <v>0.14799999999999999</v>
      </c>
      <c r="BQ702" s="165" t="s">
        <v>216</v>
      </c>
      <c r="BR702" s="165" t="s">
        <v>216</v>
      </c>
      <c r="BS702" s="165" t="s">
        <v>216</v>
      </c>
      <c r="BT702" s="165" t="s">
        <v>216</v>
      </c>
    </row>
    <row r="703" spans="1:72" hidden="1">
      <c r="A703" s="99" t="s">
        <v>813</v>
      </c>
      <c r="B703" s="99" t="s">
        <v>992</v>
      </c>
      <c r="C703" s="98" t="s">
        <v>1159</v>
      </c>
      <c r="D703" s="100" t="s">
        <v>1160</v>
      </c>
      <c r="E703" s="98" t="s">
        <v>997</v>
      </c>
      <c r="F703" s="98" t="s">
        <v>998</v>
      </c>
      <c r="G703" s="165" t="s">
        <v>216</v>
      </c>
      <c r="H703" s="165" t="s">
        <v>216</v>
      </c>
      <c r="I703" s="165" t="s">
        <v>216</v>
      </c>
      <c r="J703" s="165" t="s">
        <v>216</v>
      </c>
      <c r="K703" s="165" t="s">
        <v>216</v>
      </c>
      <c r="L703" s="165" t="s">
        <v>216</v>
      </c>
      <c r="M703" s="165" t="s">
        <v>216</v>
      </c>
      <c r="N703" s="165" t="s">
        <v>216</v>
      </c>
      <c r="O703" s="165" t="s">
        <v>216</v>
      </c>
      <c r="P703" s="165" t="s">
        <v>216</v>
      </c>
      <c r="Q703" s="165" t="s">
        <v>216</v>
      </c>
      <c r="R703" s="165" t="s">
        <v>216</v>
      </c>
      <c r="S703" s="165" t="s">
        <v>216</v>
      </c>
      <c r="T703" s="165" t="s">
        <v>216</v>
      </c>
      <c r="U703" s="165" t="s">
        <v>216</v>
      </c>
      <c r="V703" s="165" t="s">
        <v>216</v>
      </c>
      <c r="W703" s="165" t="s">
        <v>216</v>
      </c>
      <c r="X703" s="165" t="s">
        <v>216</v>
      </c>
      <c r="Y703" s="165" t="s">
        <v>216</v>
      </c>
      <c r="Z703" s="165" t="s">
        <v>216</v>
      </c>
      <c r="AA703" s="165" t="s">
        <v>216</v>
      </c>
      <c r="AB703" s="165" t="s">
        <v>216</v>
      </c>
      <c r="AC703" s="165" t="s">
        <v>216</v>
      </c>
      <c r="AD703" s="165" t="s">
        <v>216</v>
      </c>
      <c r="AE703" s="165" t="s">
        <v>216</v>
      </c>
      <c r="AF703" s="165" t="s">
        <v>216</v>
      </c>
      <c r="AG703" s="165" t="s">
        <v>216</v>
      </c>
      <c r="AH703" s="165" t="s">
        <v>216</v>
      </c>
      <c r="AI703" s="165" t="s">
        <v>216</v>
      </c>
      <c r="AJ703" s="165" t="s">
        <v>216</v>
      </c>
      <c r="AK703" s="165" t="s">
        <v>216</v>
      </c>
      <c r="AL703" s="165" t="s">
        <v>216</v>
      </c>
      <c r="AM703" s="165" t="s">
        <v>216</v>
      </c>
      <c r="AN703" s="165" t="s">
        <v>216</v>
      </c>
      <c r="AO703" s="165" t="s">
        <v>216</v>
      </c>
      <c r="AP703" s="165" t="s">
        <v>216</v>
      </c>
      <c r="AQ703" s="165" t="s">
        <v>216</v>
      </c>
      <c r="AR703" s="165" t="s">
        <v>216</v>
      </c>
      <c r="AS703" s="165">
        <v>0.18099999999999999</v>
      </c>
      <c r="AT703" s="165" t="s">
        <v>216</v>
      </c>
      <c r="AU703" s="165" t="s">
        <v>216</v>
      </c>
      <c r="AV703" s="165" t="s">
        <v>216</v>
      </c>
      <c r="AW703" s="165" t="s">
        <v>216</v>
      </c>
      <c r="AX703" s="165" t="s">
        <v>216</v>
      </c>
      <c r="AY703" s="165" t="s">
        <v>216</v>
      </c>
      <c r="AZ703" s="165" t="s">
        <v>216</v>
      </c>
      <c r="BA703" s="165" t="s">
        <v>216</v>
      </c>
      <c r="BB703" s="165" t="s">
        <v>216</v>
      </c>
      <c r="BC703" s="165" t="s">
        <v>216</v>
      </c>
      <c r="BD703" s="165" t="s">
        <v>216</v>
      </c>
      <c r="BE703" s="165" t="s">
        <v>216</v>
      </c>
      <c r="BF703" s="165">
        <v>0.109</v>
      </c>
      <c r="BG703" s="165" t="s">
        <v>216</v>
      </c>
      <c r="BH703" s="165" t="s">
        <v>216</v>
      </c>
      <c r="BI703" s="165" t="s">
        <v>216</v>
      </c>
      <c r="BJ703" s="165" t="s">
        <v>216</v>
      </c>
      <c r="BK703" s="165" t="s">
        <v>216</v>
      </c>
      <c r="BL703" s="165" t="s">
        <v>216</v>
      </c>
      <c r="BM703" s="165" t="s">
        <v>216</v>
      </c>
      <c r="BN703" s="165" t="s">
        <v>216</v>
      </c>
      <c r="BO703" s="165" t="s">
        <v>216</v>
      </c>
      <c r="BP703" s="165" t="s">
        <v>216</v>
      </c>
      <c r="BQ703" s="165" t="s">
        <v>216</v>
      </c>
      <c r="BR703" s="165" t="s">
        <v>216</v>
      </c>
      <c r="BS703" s="165">
        <v>0.13</v>
      </c>
      <c r="BT703" s="165" t="s">
        <v>216</v>
      </c>
    </row>
    <row r="704" spans="1:72" hidden="1">
      <c r="A704" s="99" t="s">
        <v>813</v>
      </c>
      <c r="B704" s="99" t="s">
        <v>992</v>
      </c>
      <c r="C704" s="98" t="s">
        <v>1159</v>
      </c>
      <c r="D704" s="100" t="s">
        <v>1160</v>
      </c>
      <c r="E704" s="98" t="s">
        <v>1105</v>
      </c>
      <c r="F704" s="98" t="s">
        <v>1106</v>
      </c>
      <c r="G704" s="165">
        <v>0.11</v>
      </c>
      <c r="H704" s="165" t="s">
        <v>216</v>
      </c>
      <c r="I704" s="165" t="s">
        <v>216</v>
      </c>
      <c r="J704" s="165">
        <v>0.111</v>
      </c>
      <c r="K704" s="165" t="s">
        <v>216</v>
      </c>
      <c r="L704" s="165" t="s">
        <v>216</v>
      </c>
      <c r="M704" s="165" t="s">
        <v>216</v>
      </c>
      <c r="N704" s="165" t="s">
        <v>216</v>
      </c>
      <c r="O704" s="165" t="s">
        <v>216</v>
      </c>
      <c r="P704" s="165" t="s">
        <v>216</v>
      </c>
      <c r="Q704" s="165" t="s">
        <v>216</v>
      </c>
      <c r="R704" s="165" t="s">
        <v>216</v>
      </c>
      <c r="S704" s="165" t="s">
        <v>216</v>
      </c>
      <c r="T704" s="165" t="s">
        <v>216</v>
      </c>
      <c r="U704" s="165" t="s">
        <v>216</v>
      </c>
      <c r="V704" s="165">
        <v>0.17699999999999999</v>
      </c>
      <c r="W704" s="165" t="s">
        <v>216</v>
      </c>
      <c r="X704" s="165" t="s">
        <v>216</v>
      </c>
      <c r="Y704" s="165" t="s">
        <v>216</v>
      </c>
      <c r="Z704" s="165" t="s">
        <v>216</v>
      </c>
      <c r="AA704" s="165" t="s">
        <v>216</v>
      </c>
      <c r="AB704" s="165" t="s">
        <v>216</v>
      </c>
      <c r="AC704" s="165" t="s">
        <v>216</v>
      </c>
      <c r="AD704" s="165" t="s">
        <v>216</v>
      </c>
      <c r="AE704" s="165" t="s">
        <v>216</v>
      </c>
      <c r="AF704" s="165" t="s">
        <v>216</v>
      </c>
      <c r="AG704" s="165" t="s">
        <v>216</v>
      </c>
      <c r="AH704" s="165" t="s">
        <v>216</v>
      </c>
      <c r="AI704" s="165">
        <v>8.5900000000000004E-2</v>
      </c>
      <c r="AJ704" s="165" t="s">
        <v>216</v>
      </c>
      <c r="AK704" s="165" t="s">
        <v>216</v>
      </c>
      <c r="AL704" s="165" t="s">
        <v>216</v>
      </c>
      <c r="AM704" s="165" t="s">
        <v>216</v>
      </c>
      <c r="AN704" s="165" t="s">
        <v>216</v>
      </c>
      <c r="AO704" s="165" t="s">
        <v>216</v>
      </c>
      <c r="AP704" s="165" t="s">
        <v>216</v>
      </c>
      <c r="AQ704" s="165" t="s">
        <v>216</v>
      </c>
      <c r="AR704" s="165" t="s">
        <v>216</v>
      </c>
      <c r="AS704" s="165" t="s">
        <v>216</v>
      </c>
      <c r="AT704" s="165" t="s">
        <v>216</v>
      </c>
      <c r="AU704" s="165" t="s">
        <v>216</v>
      </c>
      <c r="AV704" s="165" t="s">
        <v>216</v>
      </c>
      <c r="AW704" s="165" t="s">
        <v>216</v>
      </c>
      <c r="AX704" s="165" t="s">
        <v>216</v>
      </c>
      <c r="AY704" s="165" t="s">
        <v>216</v>
      </c>
      <c r="AZ704" s="165" t="s">
        <v>216</v>
      </c>
      <c r="BA704" s="165" t="s">
        <v>216</v>
      </c>
      <c r="BB704" s="165" t="s">
        <v>216</v>
      </c>
      <c r="BC704" s="165" t="s">
        <v>216</v>
      </c>
      <c r="BD704" s="165" t="s">
        <v>216</v>
      </c>
      <c r="BE704" s="165" t="s">
        <v>216</v>
      </c>
      <c r="BF704" s="165" t="s">
        <v>216</v>
      </c>
      <c r="BG704" s="165" t="s">
        <v>216</v>
      </c>
      <c r="BH704" s="165" t="s">
        <v>216</v>
      </c>
      <c r="BI704" s="165" t="s">
        <v>216</v>
      </c>
      <c r="BJ704" s="165" t="s">
        <v>216</v>
      </c>
      <c r="BK704" s="165" t="s">
        <v>216</v>
      </c>
      <c r="BL704" s="165" t="s">
        <v>216</v>
      </c>
      <c r="BM704" s="165" t="s">
        <v>216</v>
      </c>
      <c r="BN704" s="165" t="s">
        <v>216</v>
      </c>
      <c r="BO704" s="165" t="s">
        <v>216</v>
      </c>
      <c r="BP704" s="165" t="s">
        <v>216</v>
      </c>
      <c r="BQ704" s="165" t="s">
        <v>216</v>
      </c>
      <c r="BR704" s="165">
        <v>0.115</v>
      </c>
      <c r="BS704" s="165" t="s">
        <v>216</v>
      </c>
      <c r="BT704" s="165" t="s">
        <v>216</v>
      </c>
    </row>
    <row r="705" spans="1:72" hidden="1">
      <c r="A705" s="99" t="s">
        <v>1004</v>
      </c>
      <c r="B705" s="99" t="s">
        <v>1004</v>
      </c>
      <c r="C705" s="98" t="s">
        <v>1161</v>
      </c>
      <c r="D705" s="100" t="s">
        <v>1162</v>
      </c>
      <c r="E705" s="98" t="s">
        <v>1015</v>
      </c>
      <c r="F705" s="98" t="s">
        <v>1016</v>
      </c>
      <c r="G705" s="165">
        <v>0.187</v>
      </c>
      <c r="H705" s="165">
        <v>0.17699999999999999</v>
      </c>
      <c r="I705" s="165">
        <v>0.16400000000000001</v>
      </c>
      <c r="J705" s="165" t="s">
        <v>216</v>
      </c>
      <c r="K705" s="165" t="s">
        <v>216</v>
      </c>
      <c r="L705" s="165" t="s">
        <v>216</v>
      </c>
      <c r="M705" s="165">
        <v>0.161</v>
      </c>
      <c r="N705" s="165" t="s">
        <v>216</v>
      </c>
      <c r="O705" s="165" t="s">
        <v>216</v>
      </c>
      <c r="P705" s="165">
        <v>0.17</v>
      </c>
      <c r="Q705" s="165">
        <v>0.122</v>
      </c>
      <c r="R705" s="165" t="s">
        <v>216</v>
      </c>
      <c r="S705" s="165" t="s">
        <v>216</v>
      </c>
      <c r="T705" s="165" t="s">
        <v>216</v>
      </c>
      <c r="U705" s="165">
        <v>0.17799999999999999</v>
      </c>
      <c r="V705" s="165" t="s">
        <v>216</v>
      </c>
      <c r="W705" s="165" t="s">
        <v>216</v>
      </c>
      <c r="X705" s="165" t="s">
        <v>216</v>
      </c>
      <c r="Y705" s="165">
        <v>0.186</v>
      </c>
      <c r="Z705" s="165" t="s">
        <v>216</v>
      </c>
      <c r="AA705" s="165" t="s">
        <v>216</v>
      </c>
      <c r="AB705" s="165" t="s">
        <v>216</v>
      </c>
      <c r="AC705" s="165" t="s">
        <v>216</v>
      </c>
      <c r="AD705" s="165" t="s">
        <v>216</v>
      </c>
      <c r="AE705" s="165" t="s">
        <v>216</v>
      </c>
      <c r="AF705" s="165" t="s">
        <v>216</v>
      </c>
      <c r="AG705" s="165" t="s">
        <v>216</v>
      </c>
      <c r="AH705" s="165">
        <v>0.16400000000000001</v>
      </c>
      <c r="AI705" s="165" t="s">
        <v>216</v>
      </c>
      <c r="AJ705" s="165" t="s">
        <v>216</v>
      </c>
      <c r="AK705" s="165" t="s">
        <v>216</v>
      </c>
      <c r="AL705" s="165" t="s">
        <v>216</v>
      </c>
      <c r="AM705" s="165" t="s">
        <v>216</v>
      </c>
      <c r="AN705" s="165">
        <v>0.13</v>
      </c>
      <c r="AO705" s="165">
        <v>0.159</v>
      </c>
      <c r="AP705" s="165" t="s">
        <v>216</v>
      </c>
      <c r="AQ705" s="165">
        <v>0.186</v>
      </c>
      <c r="AR705" s="165" t="s">
        <v>216</v>
      </c>
      <c r="AS705" s="165" t="s">
        <v>216</v>
      </c>
      <c r="AT705" s="165">
        <v>0.17299999999999999</v>
      </c>
      <c r="AU705" s="165" t="s">
        <v>216</v>
      </c>
      <c r="AV705" s="165">
        <v>0.16900000000000001</v>
      </c>
      <c r="AW705" s="165" t="s">
        <v>216</v>
      </c>
      <c r="AX705" s="165" t="s">
        <v>216</v>
      </c>
      <c r="AY705" s="165" t="s">
        <v>216</v>
      </c>
      <c r="AZ705" s="165" t="s">
        <v>216</v>
      </c>
      <c r="BA705" s="165" t="s">
        <v>216</v>
      </c>
      <c r="BB705" s="165">
        <v>0.19400000000000001</v>
      </c>
      <c r="BC705" s="165">
        <v>0.16700000000000001</v>
      </c>
      <c r="BD705" s="165" t="s">
        <v>216</v>
      </c>
      <c r="BE705" s="165">
        <v>0.16300000000000001</v>
      </c>
      <c r="BF705" s="165" t="s">
        <v>216</v>
      </c>
      <c r="BG705" s="165">
        <v>0.17</v>
      </c>
      <c r="BH705" s="165">
        <v>0.152</v>
      </c>
      <c r="BI705" s="165" t="s">
        <v>216</v>
      </c>
      <c r="BJ705" s="165" t="s">
        <v>216</v>
      </c>
      <c r="BK705" s="165" t="s">
        <v>216</v>
      </c>
      <c r="BL705" s="165" t="s">
        <v>216</v>
      </c>
      <c r="BM705" s="165">
        <v>0.158</v>
      </c>
      <c r="BN705" s="165">
        <v>0.16800000000000001</v>
      </c>
      <c r="BO705" s="165">
        <v>0.161</v>
      </c>
      <c r="BP705" s="165">
        <v>0.16</v>
      </c>
      <c r="BQ705" s="165">
        <v>0.21099999999999999</v>
      </c>
      <c r="BR705" s="165" t="s">
        <v>216</v>
      </c>
      <c r="BS705" s="165" t="s">
        <v>216</v>
      </c>
      <c r="BT705" s="165" t="s">
        <v>216</v>
      </c>
    </row>
    <row r="706" spans="1:72" hidden="1">
      <c r="A706" s="99" t="s">
        <v>1004</v>
      </c>
      <c r="B706" s="99" t="s">
        <v>1004</v>
      </c>
      <c r="C706" s="98" t="s">
        <v>1161</v>
      </c>
      <c r="D706" s="100" t="s">
        <v>1162</v>
      </c>
      <c r="E706" s="98" t="s">
        <v>1009</v>
      </c>
      <c r="F706" s="98" t="s">
        <v>1010</v>
      </c>
      <c r="G706" s="165" t="s">
        <v>216</v>
      </c>
      <c r="H706" s="165" t="s">
        <v>216</v>
      </c>
      <c r="I706" s="165" t="s">
        <v>216</v>
      </c>
      <c r="J706" s="165" t="s">
        <v>216</v>
      </c>
      <c r="K706" s="165" t="s">
        <v>216</v>
      </c>
      <c r="L706" s="165" t="s">
        <v>216</v>
      </c>
      <c r="M706" s="165" t="s">
        <v>216</v>
      </c>
      <c r="N706" s="165" t="s">
        <v>216</v>
      </c>
      <c r="O706" s="165" t="s">
        <v>216</v>
      </c>
      <c r="P706" s="165" t="s">
        <v>216</v>
      </c>
      <c r="Q706" s="165" t="s">
        <v>216</v>
      </c>
      <c r="R706" s="165" t="s">
        <v>216</v>
      </c>
      <c r="S706" s="165" t="s">
        <v>216</v>
      </c>
      <c r="T706" s="165">
        <v>0.193</v>
      </c>
      <c r="U706" s="165" t="s">
        <v>216</v>
      </c>
      <c r="V706" s="165">
        <v>0.14299999999999999</v>
      </c>
      <c r="W706" s="165">
        <v>0.14099999999999999</v>
      </c>
      <c r="X706" s="165" t="s">
        <v>216</v>
      </c>
      <c r="Y706" s="165" t="s">
        <v>216</v>
      </c>
      <c r="Z706" s="165" t="s">
        <v>216</v>
      </c>
      <c r="AA706" s="165" t="s">
        <v>216</v>
      </c>
      <c r="AB706" s="165" t="s">
        <v>216</v>
      </c>
      <c r="AC706" s="165">
        <v>0.14899999999999999</v>
      </c>
      <c r="AD706" s="165" t="s">
        <v>216</v>
      </c>
      <c r="AE706" s="165" t="s">
        <v>216</v>
      </c>
      <c r="AF706" s="165" t="s">
        <v>216</v>
      </c>
      <c r="AG706" s="165" t="s">
        <v>216</v>
      </c>
      <c r="AH706" s="165" t="s">
        <v>216</v>
      </c>
      <c r="AI706" s="165" t="s">
        <v>216</v>
      </c>
      <c r="AJ706" s="165" t="s">
        <v>216</v>
      </c>
      <c r="AK706" s="165" t="s">
        <v>216</v>
      </c>
      <c r="AL706" s="165" t="s">
        <v>216</v>
      </c>
      <c r="AM706" s="165">
        <v>0.16700000000000001</v>
      </c>
      <c r="AN706" s="165" t="s">
        <v>216</v>
      </c>
      <c r="AO706" s="165" t="s">
        <v>216</v>
      </c>
      <c r="AP706" s="165" t="s">
        <v>216</v>
      </c>
      <c r="AQ706" s="165" t="s">
        <v>216</v>
      </c>
      <c r="AR706" s="165" t="s">
        <v>216</v>
      </c>
      <c r="AS706" s="165" t="s">
        <v>216</v>
      </c>
      <c r="AT706" s="165" t="s">
        <v>216</v>
      </c>
      <c r="AU706" s="165" t="s">
        <v>216</v>
      </c>
      <c r="AV706" s="165" t="s">
        <v>216</v>
      </c>
      <c r="AW706" s="165" t="s">
        <v>216</v>
      </c>
      <c r="AX706" s="165">
        <v>0.14699999999999999</v>
      </c>
      <c r="AY706" s="165" t="s">
        <v>216</v>
      </c>
      <c r="AZ706" s="165" t="s">
        <v>216</v>
      </c>
      <c r="BA706" s="165" t="s">
        <v>216</v>
      </c>
      <c r="BB706" s="165" t="s">
        <v>216</v>
      </c>
      <c r="BC706" s="165" t="s">
        <v>216</v>
      </c>
      <c r="BD706" s="165" t="s">
        <v>216</v>
      </c>
      <c r="BE706" s="165" t="s">
        <v>216</v>
      </c>
      <c r="BF706" s="165" t="s">
        <v>216</v>
      </c>
      <c r="BG706" s="165" t="s">
        <v>216</v>
      </c>
      <c r="BH706" s="165" t="s">
        <v>216</v>
      </c>
      <c r="BI706" s="165" t="s">
        <v>216</v>
      </c>
      <c r="BJ706" s="165">
        <v>0.185</v>
      </c>
      <c r="BK706" s="165" t="s">
        <v>216</v>
      </c>
      <c r="BL706" s="165">
        <v>0.14699999999999999</v>
      </c>
      <c r="BM706" s="165" t="s">
        <v>216</v>
      </c>
      <c r="BN706" s="165" t="s">
        <v>216</v>
      </c>
      <c r="BO706" s="165" t="s">
        <v>216</v>
      </c>
      <c r="BP706" s="165" t="s">
        <v>216</v>
      </c>
      <c r="BQ706" s="165" t="s">
        <v>216</v>
      </c>
      <c r="BR706" s="165" t="s">
        <v>216</v>
      </c>
      <c r="BS706" s="165" t="s">
        <v>216</v>
      </c>
      <c r="BT706" s="165" t="s">
        <v>216</v>
      </c>
    </row>
    <row r="707" spans="1:72" hidden="1">
      <c r="A707" s="99" t="s">
        <v>1004</v>
      </c>
      <c r="B707" s="99" t="s">
        <v>1004</v>
      </c>
      <c r="C707" s="98" t="s">
        <v>1161</v>
      </c>
      <c r="D707" s="100" t="s">
        <v>1162</v>
      </c>
      <c r="E707" s="98" t="s">
        <v>1011</v>
      </c>
      <c r="F707" s="98" t="s">
        <v>1012</v>
      </c>
      <c r="G707" s="165" t="s">
        <v>216</v>
      </c>
      <c r="H707" s="165" t="s">
        <v>216</v>
      </c>
      <c r="I707" s="165" t="s">
        <v>216</v>
      </c>
      <c r="J707" s="165" t="s">
        <v>216</v>
      </c>
      <c r="K707" s="165" t="s">
        <v>216</v>
      </c>
      <c r="L707" s="165">
        <v>0.2</v>
      </c>
      <c r="M707" s="165" t="s">
        <v>216</v>
      </c>
      <c r="N707" s="165" t="s">
        <v>216</v>
      </c>
      <c r="O707" s="165">
        <v>0.23400000000000001</v>
      </c>
      <c r="P707" s="165" t="s">
        <v>216</v>
      </c>
      <c r="Q707" s="165" t="s">
        <v>216</v>
      </c>
      <c r="R707" s="165">
        <v>0.161</v>
      </c>
      <c r="S707" s="165">
        <v>0.155</v>
      </c>
      <c r="T707" s="165" t="s">
        <v>216</v>
      </c>
      <c r="U707" s="165" t="s">
        <v>216</v>
      </c>
      <c r="V707" s="165" t="s">
        <v>216</v>
      </c>
      <c r="W707" s="165" t="s">
        <v>216</v>
      </c>
      <c r="X707" s="165">
        <v>0.11700000000000001</v>
      </c>
      <c r="Y707" s="165" t="s">
        <v>216</v>
      </c>
      <c r="Z707" s="165">
        <v>0.155</v>
      </c>
      <c r="AA707" s="165">
        <v>0.159</v>
      </c>
      <c r="AB707" s="165">
        <v>0.20799999999999999</v>
      </c>
      <c r="AC707" s="165" t="s">
        <v>216</v>
      </c>
      <c r="AD707" s="165">
        <v>0.17499999999999999</v>
      </c>
      <c r="AE707" s="165" t="s">
        <v>216</v>
      </c>
      <c r="AF707" s="165">
        <v>0.14599999999999999</v>
      </c>
      <c r="AG707" s="165">
        <v>0.187</v>
      </c>
      <c r="AH707" s="165" t="s">
        <v>216</v>
      </c>
      <c r="AI707" s="165" t="s">
        <v>216</v>
      </c>
      <c r="AJ707" s="165" t="s">
        <v>216</v>
      </c>
      <c r="AK707" s="165">
        <v>0.16700000000000001</v>
      </c>
      <c r="AL707" s="165" t="s">
        <v>216</v>
      </c>
      <c r="AM707" s="165" t="s">
        <v>216</v>
      </c>
      <c r="AN707" s="165" t="s">
        <v>216</v>
      </c>
      <c r="AO707" s="165" t="s">
        <v>216</v>
      </c>
      <c r="AP707" s="165">
        <v>0.16200000000000001</v>
      </c>
      <c r="AQ707" s="165" t="s">
        <v>216</v>
      </c>
      <c r="AR707" s="165" t="s">
        <v>216</v>
      </c>
      <c r="AS707" s="165" t="s">
        <v>216</v>
      </c>
      <c r="AT707" s="165" t="s">
        <v>216</v>
      </c>
      <c r="AU707" s="165">
        <v>0.20799999999999999</v>
      </c>
      <c r="AV707" s="165" t="s">
        <v>216</v>
      </c>
      <c r="AW707" s="165" t="s">
        <v>216</v>
      </c>
      <c r="AX707" s="165" t="s">
        <v>216</v>
      </c>
      <c r="AY707" s="165" t="s">
        <v>216</v>
      </c>
      <c r="AZ707" s="165">
        <v>0.191</v>
      </c>
      <c r="BA707" s="165" t="s">
        <v>216</v>
      </c>
      <c r="BB707" s="165" t="s">
        <v>216</v>
      </c>
      <c r="BC707" s="165" t="s">
        <v>216</v>
      </c>
      <c r="BD707" s="165" t="s">
        <v>216</v>
      </c>
      <c r="BE707" s="165" t="s">
        <v>216</v>
      </c>
      <c r="BF707" s="165">
        <v>0.17899999999999999</v>
      </c>
      <c r="BG707" s="165" t="s">
        <v>216</v>
      </c>
      <c r="BH707" s="165" t="s">
        <v>216</v>
      </c>
      <c r="BI707" s="165">
        <v>0.15</v>
      </c>
      <c r="BJ707" s="165" t="s">
        <v>216</v>
      </c>
      <c r="BK707" s="165" t="s">
        <v>216</v>
      </c>
      <c r="BL707" s="165" t="s">
        <v>216</v>
      </c>
      <c r="BM707" s="165" t="s">
        <v>216</v>
      </c>
      <c r="BN707" s="165" t="s">
        <v>216</v>
      </c>
      <c r="BO707" s="165" t="s">
        <v>216</v>
      </c>
      <c r="BP707" s="165" t="s">
        <v>216</v>
      </c>
      <c r="BQ707" s="165" t="s">
        <v>216</v>
      </c>
      <c r="BR707" s="165" t="s">
        <v>216</v>
      </c>
      <c r="BS707" s="165" t="s">
        <v>216</v>
      </c>
      <c r="BT707" s="165" t="s">
        <v>216</v>
      </c>
    </row>
    <row r="708" spans="1:72" hidden="1">
      <c r="A708" s="99" t="s">
        <v>1004</v>
      </c>
      <c r="B708" s="99" t="s">
        <v>1004</v>
      </c>
      <c r="C708" s="98" t="s">
        <v>1161</v>
      </c>
      <c r="D708" s="100" t="s">
        <v>1162</v>
      </c>
      <c r="E708" s="98" t="s">
        <v>1007</v>
      </c>
      <c r="F708" s="98" t="s">
        <v>1008</v>
      </c>
      <c r="G708" s="165" t="s">
        <v>216</v>
      </c>
      <c r="H708" s="165" t="s">
        <v>216</v>
      </c>
      <c r="I708" s="165" t="s">
        <v>216</v>
      </c>
      <c r="J708" s="165">
        <v>0.16600000000000001</v>
      </c>
      <c r="K708" s="165">
        <v>0.122</v>
      </c>
      <c r="L708" s="165" t="s">
        <v>216</v>
      </c>
      <c r="M708" s="165" t="s">
        <v>216</v>
      </c>
      <c r="N708" s="165" t="s">
        <v>216</v>
      </c>
      <c r="O708" s="165" t="s">
        <v>216</v>
      </c>
      <c r="P708" s="165" t="s">
        <v>216</v>
      </c>
      <c r="Q708" s="165" t="s">
        <v>216</v>
      </c>
      <c r="R708" s="165" t="s">
        <v>216</v>
      </c>
      <c r="S708" s="165" t="s">
        <v>216</v>
      </c>
      <c r="T708" s="165" t="s">
        <v>216</v>
      </c>
      <c r="U708" s="165" t="s">
        <v>216</v>
      </c>
      <c r="V708" s="165" t="s">
        <v>216</v>
      </c>
      <c r="W708" s="165" t="s">
        <v>216</v>
      </c>
      <c r="X708" s="165" t="s">
        <v>216</v>
      </c>
      <c r="Y708" s="165" t="s">
        <v>216</v>
      </c>
      <c r="Z708" s="165" t="s">
        <v>216</v>
      </c>
      <c r="AA708" s="165" t="s">
        <v>216</v>
      </c>
      <c r="AB708" s="165" t="s">
        <v>216</v>
      </c>
      <c r="AC708" s="165" t="s">
        <v>216</v>
      </c>
      <c r="AD708" s="165" t="s">
        <v>216</v>
      </c>
      <c r="AE708" s="165">
        <v>0.122</v>
      </c>
      <c r="AF708" s="165" t="s">
        <v>216</v>
      </c>
      <c r="AG708" s="165" t="s">
        <v>216</v>
      </c>
      <c r="AH708" s="165" t="s">
        <v>216</v>
      </c>
      <c r="AI708" s="165" t="s">
        <v>216</v>
      </c>
      <c r="AJ708" s="165">
        <v>0.153</v>
      </c>
      <c r="AK708" s="165" t="s">
        <v>216</v>
      </c>
      <c r="AL708" s="165">
        <v>0.15</v>
      </c>
      <c r="AM708" s="165" t="s">
        <v>216</v>
      </c>
      <c r="AN708" s="165" t="s">
        <v>216</v>
      </c>
      <c r="AO708" s="165" t="s">
        <v>216</v>
      </c>
      <c r="AP708" s="165" t="s">
        <v>216</v>
      </c>
      <c r="AQ708" s="165" t="s">
        <v>216</v>
      </c>
      <c r="AR708" s="165">
        <v>0.157</v>
      </c>
      <c r="AS708" s="165">
        <v>0.155</v>
      </c>
      <c r="AT708" s="165" t="s">
        <v>216</v>
      </c>
      <c r="AU708" s="165" t="s">
        <v>216</v>
      </c>
      <c r="AV708" s="165" t="s">
        <v>216</v>
      </c>
      <c r="AW708" s="165" t="s">
        <v>216</v>
      </c>
      <c r="AX708" s="165" t="s">
        <v>216</v>
      </c>
      <c r="AY708" s="165">
        <v>0.151</v>
      </c>
      <c r="AZ708" s="165" t="s">
        <v>216</v>
      </c>
      <c r="BA708" s="165" t="s">
        <v>216</v>
      </c>
      <c r="BB708" s="165" t="s">
        <v>216</v>
      </c>
      <c r="BC708" s="165" t="s">
        <v>216</v>
      </c>
      <c r="BD708" s="165" t="s">
        <v>216</v>
      </c>
      <c r="BE708" s="165" t="s">
        <v>216</v>
      </c>
      <c r="BF708" s="165" t="s">
        <v>216</v>
      </c>
      <c r="BG708" s="165" t="s">
        <v>216</v>
      </c>
      <c r="BH708" s="165" t="s">
        <v>216</v>
      </c>
      <c r="BI708" s="165" t="s">
        <v>216</v>
      </c>
      <c r="BJ708" s="165" t="s">
        <v>216</v>
      </c>
      <c r="BK708" s="165" t="s">
        <v>216</v>
      </c>
      <c r="BL708" s="165" t="s">
        <v>216</v>
      </c>
      <c r="BM708" s="165" t="s">
        <v>216</v>
      </c>
      <c r="BN708" s="165" t="s">
        <v>216</v>
      </c>
      <c r="BO708" s="165" t="s">
        <v>216</v>
      </c>
      <c r="BP708" s="165" t="s">
        <v>216</v>
      </c>
      <c r="BQ708" s="165" t="s">
        <v>216</v>
      </c>
      <c r="BR708" s="165">
        <v>0.13400000000000001</v>
      </c>
      <c r="BS708" s="165" t="s">
        <v>216</v>
      </c>
      <c r="BT708" s="165">
        <v>0.17499999999999999</v>
      </c>
    </row>
    <row r="709" spans="1:72" hidden="1">
      <c r="A709" s="99" t="s">
        <v>1004</v>
      </c>
      <c r="B709" s="99" t="s">
        <v>1004</v>
      </c>
      <c r="C709" s="98" t="s">
        <v>1161</v>
      </c>
      <c r="D709" s="100" t="s">
        <v>1162</v>
      </c>
      <c r="E709" s="98" t="s">
        <v>1013</v>
      </c>
      <c r="F709" s="98" t="s">
        <v>1014</v>
      </c>
      <c r="G709" s="165" t="s">
        <v>216</v>
      </c>
      <c r="H709" s="165" t="s">
        <v>216</v>
      </c>
      <c r="I709" s="165" t="s">
        <v>216</v>
      </c>
      <c r="J709" s="165" t="s">
        <v>216</v>
      </c>
      <c r="K709" s="165" t="s">
        <v>216</v>
      </c>
      <c r="L709" s="165" t="s">
        <v>216</v>
      </c>
      <c r="M709" s="165" t="s">
        <v>216</v>
      </c>
      <c r="N709" s="165">
        <v>0.151</v>
      </c>
      <c r="O709" s="165" t="s">
        <v>216</v>
      </c>
      <c r="P709" s="165" t="s">
        <v>216</v>
      </c>
      <c r="Q709" s="165" t="s">
        <v>216</v>
      </c>
      <c r="R709" s="165" t="s">
        <v>216</v>
      </c>
      <c r="S709" s="165" t="s">
        <v>216</v>
      </c>
      <c r="T709" s="165" t="s">
        <v>216</v>
      </c>
      <c r="U709" s="165" t="s">
        <v>216</v>
      </c>
      <c r="V709" s="165" t="s">
        <v>216</v>
      </c>
      <c r="W709" s="165" t="s">
        <v>216</v>
      </c>
      <c r="X709" s="165" t="s">
        <v>216</v>
      </c>
      <c r="Y709" s="165" t="s">
        <v>216</v>
      </c>
      <c r="Z709" s="165" t="s">
        <v>216</v>
      </c>
      <c r="AA709" s="165" t="s">
        <v>216</v>
      </c>
      <c r="AB709" s="165" t="s">
        <v>216</v>
      </c>
      <c r="AC709" s="165" t="s">
        <v>216</v>
      </c>
      <c r="AD709" s="165" t="s">
        <v>216</v>
      </c>
      <c r="AE709" s="165" t="s">
        <v>216</v>
      </c>
      <c r="AF709" s="165" t="s">
        <v>216</v>
      </c>
      <c r="AG709" s="165" t="s">
        <v>216</v>
      </c>
      <c r="AH709" s="165" t="s">
        <v>216</v>
      </c>
      <c r="AI709" s="165">
        <v>0.14399999999999999</v>
      </c>
      <c r="AJ709" s="165" t="s">
        <v>216</v>
      </c>
      <c r="AK709" s="165" t="s">
        <v>216</v>
      </c>
      <c r="AL709" s="165" t="s">
        <v>216</v>
      </c>
      <c r="AM709" s="165" t="s">
        <v>216</v>
      </c>
      <c r="AN709" s="165" t="s">
        <v>216</v>
      </c>
      <c r="AO709" s="165" t="s">
        <v>216</v>
      </c>
      <c r="AP709" s="165" t="s">
        <v>216</v>
      </c>
      <c r="AQ709" s="165" t="s">
        <v>216</v>
      </c>
      <c r="AR709" s="165" t="s">
        <v>216</v>
      </c>
      <c r="AS709" s="165" t="s">
        <v>216</v>
      </c>
      <c r="AT709" s="165" t="s">
        <v>216</v>
      </c>
      <c r="AU709" s="165" t="s">
        <v>216</v>
      </c>
      <c r="AV709" s="165" t="s">
        <v>216</v>
      </c>
      <c r="AW709" s="165" t="s">
        <v>216</v>
      </c>
      <c r="AX709" s="165" t="s">
        <v>216</v>
      </c>
      <c r="AY709" s="165" t="s">
        <v>216</v>
      </c>
      <c r="AZ709" s="165" t="s">
        <v>216</v>
      </c>
      <c r="BA709" s="165">
        <v>0.156</v>
      </c>
      <c r="BB709" s="165" t="s">
        <v>216</v>
      </c>
      <c r="BC709" s="165" t="s">
        <v>216</v>
      </c>
      <c r="BD709" s="165">
        <v>0.17</v>
      </c>
      <c r="BE709" s="165" t="s">
        <v>216</v>
      </c>
      <c r="BF709" s="165" t="s">
        <v>216</v>
      </c>
      <c r="BG709" s="165" t="s">
        <v>216</v>
      </c>
      <c r="BH709" s="165" t="s">
        <v>216</v>
      </c>
      <c r="BI709" s="165" t="s">
        <v>216</v>
      </c>
      <c r="BJ709" s="165" t="s">
        <v>216</v>
      </c>
      <c r="BK709" s="165">
        <v>0.16400000000000001</v>
      </c>
      <c r="BL709" s="165" t="s">
        <v>216</v>
      </c>
      <c r="BM709" s="165" t="s">
        <v>216</v>
      </c>
      <c r="BN709" s="165" t="s">
        <v>216</v>
      </c>
      <c r="BO709" s="165" t="s">
        <v>216</v>
      </c>
      <c r="BP709" s="165" t="s">
        <v>216</v>
      </c>
      <c r="BQ709" s="165" t="s">
        <v>216</v>
      </c>
      <c r="BR709" s="165" t="s">
        <v>216</v>
      </c>
      <c r="BS709" s="165" t="s">
        <v>216</v>
      </c>
      <c r="BT709" s="165" t="s">
        <v>216</v>
      </c>
    </row>
    <row r="710" spans="1:72" hidden="1">
      <c r="A710" s="99" t="s">
        <v>1004</v>
      </c>
      <c r="B710" s="99" t="s">
        <v>1004</v>
      </c>
      <c r="C710" s="98" t="s">
        <v>1161</v>
      </c>
      <c r="D710" s="100" t="s">
        <v>1162</v>
      </c>
      <c r="E710" s="98" t="s">
        <v>1163</v>
      </c>
      <c r="F710" s="98" t="s">
        <v>1164</v>
      </c>
      <c r="G710" s="165" t="s">
        <v>216</v>
      </c>
      <c r="H710" s="165" t="s">
        <v>216</v>
      </c>
      <c r="I710" s="165" t="s">
        <v>216</v>
      </c>
      <c r="J710" s="165" t="s">
        <v>216</v>
      </c>
      <c r="K710" s="165" t="s">
        <v>216</v>
      </c>
      <c r="L710" s="165" t="s">
        <v>216</v>
      </c>
      <c r="M710" s="165" t="s">
        <v>216</v>
      </c>
      <c r="N710" s="165" t="s">
        <v>216</v>
      </c>
      <c r="O710" s="165" t="s">
        <v>216</v>
      </c>
      <c r="P710" s="165" t="s">
        <v>216</v>
      </c>
      <c r="Q710" s="165" t="s">
        <v>216</v>
      </c>
      <c r="R710" s="165" t="s">
        <v>216</v>
      </c>
      <c r="S710" s="165" t="s">
        <v>216</v>
      </c>
      <c r="T710" s="165" t="s">
        <v>216</v>
      </c>
      <c r="U710" s="165" t="s">
        <v>216</v>
      </c>
      <c r="V710" s="165" t="s">
        <v>216</v>
      </c>
      <c r="W710" s="165" t="s">
        <v>216</v>
      </c>
      <c r="X710" s="165" t="s">
        <v>216</v>
      </c>
      <c r="Y710" s="165" t="s">
        <v>216</v>
      </c>
      <c r="Z710" s="165" t="s">
        <v>216</v>
      </c>
      <c r="AA710" s="165" t="s">
        <v>216</v>
      </c>
      <c r="AB710" s="165" t="s">
        <v>216</v>
      </c>
      <c r="AC710" s="165" t="s">
        <v>216</v>
      </c>
      <c r="AD710" s="165" t="s">
        <v>216</v>
      </c>
      <c r="AE710" s="165" t="s">
        <v>216</v>
      </c>
      <c r="AF710" s="165" t="s">
        <v>216</v>
      </c>
      <c r="AG710" s="165" t="s">
        <v>216</v>
      </c>
      <c r="AH710" s="165" t="s">
        <v>216</v>
      </c>
      <c r="AI710" s="165" t="s">
        <v>216</v>
      </c>
      <c r="AJ710" s="165" t="s">
        <v>216</v>
      </c>
      <c r="AK710" s="165" t="s">
        <v>216</v>
      </c>
      <c r="AL710" s="165" t="s">
        <v>216</v>
      </c>
      <c r="AM710" s="165" t="s">
        <v>216</v>
      </c>
      <c r="AN710" s="165" t="s">
        <v>216</v>
      </c>
      <c r="AO710" s="165" t="s">
        <v>216</v>
      </c>
      <c r="AP710" s="165" t="s">
        <v>216</v>
      </c>
      <c r="AQ710" s="165" t="s">
        <v>216</v>
      </c>
      <c r="AR710" s="165" t="s">
        <v>216</v>
      </c>
      <c r="AS710" s="165" t="s">
        <v>216</v>
      </c>
      <c r="AT710" s="165" t="s">
        <v>216</v>
      </c>
      <c r="AU710" s="165" t="s">
        <v>216</v>
      </c>
      <c r="AV710" s="165" t="s">
        <v>216</v>
      </c>
      <c r="AW710" s="165">
        <v>0.126</v>
      </c>
      <c r="AX710" s="165" t="s">
        <v>216</v>
      </c>
      <c r="AY710" s="165" t="s">
        <v>216</v>
      </c>
      <c r="AZ710" s="165" t="s">
        <v>216</v>
      </c>
      <c r="BA710" s="165" t="s">
        <v>216</v>
      </c>
      <c r="BB710" s="165" t="s">
        <v>216</v>
      </c>
      <c r="BC710" s="165" t="s">
        <v>216</v>
      </c>
      <c r="BD710" s="165" t="s">
        <v>216</v>
      </c>
      <c r="BE710" s="165" t="s">
        <v>216</v>
      </c>
      <c r="BF710" s="165" t="s">
        <v>216</v>
      </c>
      <c r="BG710" s="165" t="s">
        <v>216</v>
      </c>
      <c r="BH710" s="165" t="s">
        <v>216</v>
      </c>
      <c r="BI710" s="165" t="s">
        <v>216</v>
      </c>
      <c r="BJ710" s="165" t="s">
        <v>216</v>
      </c>
      <c r="BK710" s="165" t="s">
        <v>216</v>
      </c>
      <c r="BL710" s="165" t="s">
        <v>216</v>
      </c>
      <c r="BM710" s="165" t="s">
        <v>216</v>
      </c>
      <c r="BN710" s="165" t="s">
        <v>216</v>
      </c>
      <c r="BO710" s="165" t="s">
        <v>216</v>
      </c>
      <c r="BP710" s="165" t="s">
        <v>216</v>
      </c>
      <c r="BQ710" s="165" t="s">
        <v>216</v>
      </c>
      <c r="BR710" s="165" t="s">
        <v>216</v>
      </c>
      <c r="BS710" s="165">
        <v>0.17799999999999999</v>
      </c>
      <c r="BT710" s="165" t="s">
        <v>216</v>
      </c>
    </row>
    <row r="711" spans="1:72" hidden="1">
      <c r="A711" s="99" t="s">
        <v>243</v>
      </c>
      <c r="B711" s="99" t="s">
        <v>244</v>
      </c>
      <c r="C711" s="98" t="s">
        <v>1165</v>
      </c>
      <c r="D711" s="100" t="s">
        <v>1166</v>
      </c>
      <c r="E711" s="98" t="s">
        <v>1112</v>
      </c>
      <c r="F711" s="98" t="s">
        <v>1113</v>
      </c>
      <c r="G711" s="165">
        <v>0.11899999999999999</v>
      </c>
      <c r="H711" s="165" t="s">
        <v>216</v>
      </c>
      <c r="I711" s="165" t="s">
        <v>216</v>
      </c>
      <c r="J711" s="165">
        <v>0.13200000000000001</v>
      </c>
      <c r="K711" s="165" t="s">
        <v>216</v>
      </c>
      <c r="L711" s="165" t="s">
        <v>216</v>
      </c>
      <c r="M711" s="165" t="s">
        <v>216</v>
      </c>
      <c r="N711" s="165" t="s">
        <v>216</v>
      </c>
      <c r="O711" s="165" t="s">
        <v>216</v>
      </c>
      <c r="P711" s="165" t="s">
        <v>216</v>
      </c>
      <c r="Q711" s="165" t="s">
        <v>216</v>
      </c>
      <c r="R711" s="165">
        <v>0.123</v>
      </c>
      <c r="S711" s="165">
        <v>0.128</v>
      </c>
      <c r="T711" s="165" t="s">
        <v>216</v>
      </c>
      <c r="U711" s="165" t="s">
        <v>216</v>
      </c>
      <c r="V711" s="165" t="s">
        <v>216</v>
      </c>
      <c r="W711" s="165" t="s">
        <v>216</v>
      </c>
      <c r="X711" s="165" t="s">
        <v>216</v>
      </c>
      <c r="Y711" s="165">
        <v>0.13700000000000001</v>
      </c>
      <c r="Z711" s="165" t="s">
        <v>216</v>
      </c>
      <c r="AA711" s="165" t="s">
        <v>216</v>
      </c>
      <c r="AB711" s="165" t="s">
        <v>216</v>
      </c>
      <c r="AC711" s="165" t="s">
        <v>216</v>
      </c>
      <c r="AD711" s="165" t="s">
        <v>216</v>
      </c>
      <c r="AE711" s="165" t="s">
        <v>216</v>
      </c>
      <c r="AF711" s="165">
        <v>0.123</v>
      </c>
      <c r="AG711" s="165">
        <v>0.108</v>
      </c>
      <c r="AH711" s="165">
        <v>0.13</v>
      </c>
      <c r="AI711" s="165">
        <v>0.122</v>
      </c>
      <c r="AJ711" s="165" t="s">
        <v>216</v>
      </c>
      <c r="AK711" s="165" t="s">
        <v>216</v>
      </c>
      <c r="AL711" s="165" t="s">
        <v>216</v>
      </c>
      <c r="AM711" s="165" t="s">
        <v>216</v>
      </c>
      <c r="AN711" s="165" t="s">
        <v>216</v>
      </c>
      <c r="AO711" s="165" t="s">
        <v>216</v>
      </c>
      <c r="AP711" s="165" t="s">
        <v>216</v>
      </c>
      <c r="AQ711" s="165" t="s">
        <v>216</v>
      </c>
      <c r="AR711" s="165" t="s">
        <v>216</v>
      </c>
      <c r="AS711" s="165" t="s">
        <v>216</v>
      </c>
      <c r="AT711" s="165" t="s">
        <v>216</v>
      </c>
      <c r="AU711" s="165" t="s">
        <v>216</v>
      </c>
      <c r="AV711" s="165">
        <v>0.13400000000000001</v>
      </c>
      <c r="AW711" s="165" t="s">
        <v>216</v>
      </c>
      <c r="AX711" s="165">
        <v>0.151</v>
      </c>
      <c r="AY711" s="165">
        <v>0.121</v>
      </c>
      <c r="AZ711" s="165" t="s">
        <v>216</v>
      </c>
      <c r="BA711" s="165" t="s">
        <v>216</v>
      </c>
      <c r="BB711" s="165" t="s">
        <v>216</v>
      </c>
      <c r="BC711" s="165" t="s">
        <v>216</v>
      </c>
      <c r="BD711" s="165" t="s">
        <v>216</v>
      </c>
      <c r="BE711" s="165" t="s">
        <v>216</v>
      </c>
      <c r="BF711" s="165" t="s">
        <v>216</v>
      </c>
      <c r="BG711" s="165">
        <v>0.129</v>
      </c>
      <c r="BH711" s="165" t="s">
        <v>216</v>
      </c>
      <c r="BI711" s="165">
        <v>0.14000000000000001</v>
      </c>
      <c r="BJ711" s="165" t="s">
        <v>216</v>
      </c>
      <c r="BK711" s="165">
        <v>0.152</v>
      </c>
      <c r="BL711" s="165" t="s">
        <v>216</v>
      </c>
      <c r="BM711" s="165">
        <v>0.152</v>
      </c>
      <c r="BN711" s="165" t="s">
        <v>216</v>
      </c>
      <c r="BO711" s="165" t="s">
        <v>216</v>
      </c>
      <c r="BP711" s="165">
        <v>0.13400000000000001</v>
      </c>
      <c r="BQ711" s="165" t="s">
        <v>216</v>
      </c>
      <c r="BR711" s="165" t="s">
        <v>216</v>
      </c>
      <c r="BS711" s="165" t="s">
        <v>216</v>
      </c>
      <c r="BT711" s="165" t="s">
        <v>216</v>
      </c>
    </row>
    <row r="712" spans="1:72" hidden="1">
      <c r="A712" s="99" t="s">
        <v>243</v>
      </c>
      <c r="B712" s="99" t="s">
        <v>244</v>
      </c>
      <c r="C712" s="98" t="s">
        <v>1165</v>
      </c>
      <c r="D712" s="100" t="s">
        <v>1166</v>
      </c>
      <c r="E712" s="98" t="s">
        <v>1111</v>
      </c>
      <c r="F712" s="98" t="s">
        <v>216</v>
      </c>
      <c r="G712" s="165" t="s">
        <v>216</v>
      </c>
      <c r="H712" s="165">
        <v>0.129</v>
      </c>
      <c r="I712" s="165" t="s">
        <v>216</v>
      </c>
      <c r="J712" s="165" t="s">
        <v>216</v>
      </c>
      <c r="K712" s="165" t="s">
        <v>216</v>
      </c>
      <c r="L712" s="165">
        <v>0.17299999999999999</v>
      </c>
      <c r="M712" s="165" t="s">
        <v>216</v>
      </c>
      <c r="N712" s="165">
        <v>0.14699999999999999</v>
      </c>
      <c r="O712" s="165" t="s">
        <v>216</v>
      </c>
      <c r="P712" s="165">
        <v>0.12</v>
      </c>
      <c r="Q712" s="165" t="s">
        <v>216</v>
      </c>
      <c r="R712" s="165" t="s">
        <v>216</v>
      </c>
      <c r="S712" s="165" t="s">
        <v>216</v>
      </c>
      <c r="T712" s="165" t="s">
        <v>216</v>
      </c>
      <c r="U712" s="165">
        <v>0.16200000000000001</v>
      </c>
      <c r="V712" s="165" t="s">
        <v>216</v>
      </c>
      <c r="W712" s="165" t="s">
        <v>216</v>
      </c>
      <c r="X712" s="165" t="s">
        <v>216</v>
      </c>
      <c r="Y712" s="165" t="s">
        <v>216</v>
      </c>
      <c r="Z712" s="165">
        <v>0.13400000000000001</v>
      </c>
      <c r="AA712" s="165" t="s">
        <v>216</v>
      </c>
      <c r="AB712" s="165" t="s">
        <v>216</v>
      </c>
      <c r="AC712" s="165" t="s">
        <v>216</v>
      </c>
      <c r="AD712" s="165">
        <v>0.1</v>
      </c>
      <c r="AE712" s="165" t="s">
        <v>216</v>
      </c>
      <c r="AF712" s="165" t="s">
        <v>216</v>
      </c>
      <c r="AG712" s="165" t="s">
        <v>216</v>
      </c>
      <c r="AH712" s="165" t="s">
        <v>216</v>
      </c>
      <c r="AI712" s="165" t="s">
        <v>216</v>
      </c>
      <c r="AJ712" s="165">
        <v>0.186</v>
      </c>
      <c r="AK712" s="165" t="s">
        <v>216</v>
      </c>
      <c r="AL712" s="165">
        <v>0.14299999999999999</v>
      </c>
      <c r="AM712" s="165" t="s">
        <v>216</v>
      </c>
      <c r="AN712" s="165" t="s">
        <v>216</v>
      </c>
      <c r="AO712" s="165">
        <v>0.16400000000000001</v>
      </c>
      <c r="AP712" s="165">
        <v>0.14499999999999999</v>
      </c>
      <c r="AQ712" s="165">
        <v>0.152</v>
      </c>
      <c r="AR712" s="165">
        <v>0.105</v>
      </c>
      <c r="AS712" s="165" t="s">
        <v>216</v>
      </c>
      <c r="AT712" s="165">
        <v>0.156</v>
      </c>
      <c r="AU712" s="165">
        <v>0.125</v>
      </c>
      <c r="AV712" s="165" t="s">
        <v>216</v>
      </c>
      <c r="AW712" s="165">
        <v>0.11799999999999999</v>
      </c>
      <c r="AX712" s="165" t="s">
        <v>216</v>
      </c>
      <c r="AY712" s="165" t="s">
        <v>216</v>
      </c>
      <c r="AZ712" s="165">
        <v>9.2100000000000001E-2</v>
      </c>
      <c r="BA712" s="165">
        <v>0.121</v>
      </c>
      <c r="BB712" s="165">
        <v>0.108</v>
      </c>
      <c r="BC712" s="165" t="s">
        <v>216</v>
      </c>
      <c r="BD712" s="165" t="s">
        <v>216</v>
      </c>
      <c r="BE712" s="165">
        <v>0.121</v>
      </c>
      <c r="BF712" s="165" t="s">
        <v>216</v>
      </c>
      <c r="BG712" s="165" t="s">
        <v>216</v>
      </c>
      <c r="BH712" s="165" t="s">
        <v>216</v>
      </c>
      <c r="BI712" s="165" t="s">
        <v>216</v>
      </c>
      <c r="BJ712" s="165" t="s">
        <v>216</v>
      </c>
      <c r="BK712" s="165" t="s">
        <v>216</v>
      </c>
      <c r="BL712" s="165">
        <v>0.159</v>
      </c>
      <c r="BM712" s="165" t="s">
        <v>216</v>
      </c>
      <c r="BN712" s="165" t="s">
        <v>216</v>
      </c>
      <c r="BO712" s="165">
        <v>0.17199999999999999</v>
      </c>
      <c r="BP712" s="165" t="s">
        <v>216</v>
      </c>
      <c r="BQ712" s="165" t="s">
        <v>216</v>
      </c>
      <c r="BR712" s="165" t="s">
        <v>216</v>
      </c>
      <c r="BS712" s="165" t="s">
        <v>216</v>
      </c>
      <c r="BT712" s="165" t="s">
        <v>216</v>
      </c>
    </row>
    <row r="713" spans="1:72" hidden="1">
      <c r="A713" s="99" t="s">
        <v>243</v>
      </c>
      <c r="B713" s="99" t="s">
        <v>244</v>
      </c>
      <c r="C713" s="98" t="s">
        <v>1165</v>
      </c>
      <c r="D713" s="100" t="s">
        <v>1166</v>
      </c>
      <c r="E713" s="98" t="s">
        <v>1167</v>
      </c>
      <c r="F713" s="98" t="s">
        <v>1168</v>
      </c>
      <c r="G713" s="165" t="s">
        <v>216</v>
      </c>
      <c r="H713" s="165" t="s">
        <v>216</v>
      </c>
      <c r="I713" s="165" t="s">
        <v>216</v>
      </c>
      <c r="J713" s="165" t="s">
        <v>216</v>
      </c>
      <c r="K713" s="165" t="s">
        <v>216</v>
      </c>
      <c r="L713" s="165" t="s">
        <v>216</v>
      </c>
      <c r="M713" s="165">
        <v>7.4300000000000005E-2</v>
      </c>
      <c r="N713" s="165" t="s">
        <v>216</v>
      </c>
      <c r="O713" s="165" t="s">
        <v>216</v>
      </c>
      <c r="P713" s="165" t="s">
        <v>216</v>
      </c>
      <c r="Q713" s="165" t="s">
        <v>216</v>
      </c>
      <c r="R713" s="165" t="s">
        <v>216</v>
      </c>
      <c r="S713" s="165" t="s">
        <v>216</v>
      </c>
      <c r="T713" s="165" t="s">
        <v>216</v>
      </c>
      <c r="U713" s="165" t="s">
        <v>216</v>
      </c>
      <c r="V713" s="165" t="s">
        <v>216</v>
      </c>
      <c r="W713" s="165">
        <v>0.115</v>
      </c>
      <c r="X713" s="165" t="s">
        <v>216</v>
      </c>
      <c r="Y713" s="165" t="s">
        <v>216</v>
      </c>
      <c r="Z713" s="165" t="s">
        <v>216</v>
      </c>
      <c r="AA713" s="165" t="s">
        <v>216</v>
      </c>
      <c r="AB713" s="165" t="s">
        <v>216</v>
      </c>
      <c r="AC713" s="165" t="s">
        <v>216</v>
      </c>
      <c r="AD713" s="165" t="s">
        <v>216</v>
      </c>
      <c r="AE713" s="165" t="s">
        <v>216</v>
      </c>
      <c r="AF713" s="165" t="s">
        <v>216</v>
      </c>
      <c r="AG713" s="165" t="s">
        <v>216</v>
      </c>
      <c r="AH713" s="165" t="s">
        <v>216</v>
      </c>
      <c r="AI713" s="165" t="s">
        <v>216</v>
      </c>
      <c r="AJ713" s="165" t="s">
        <v>216</v>
      </c>
      <c r="AK713" s="165" t="s">
        <v>216</v>
      </c>
      <c r="AL713" s="165" t="s">
        <v>216</v>
      </c>
      <c r="AM713" s="165" t="s">
        <v>216</v>
      </c>
      <c r="AN713" s="165" t="s">
        <v>216</v>
      </c>
      <c r="AO713" s="165" t="s">
        <v>216</v>
      </c>
      <c r="AP713" s="165" t="s">
        <v>216</v>
      </c>
      <c r="AQ713" s="165" t="s">
        <v>216</v>
      </c>
      <c r="AR713" s="165" t="s">
        <v>216</v>
      </c>
      <c r="AS713" s="165" t="s">
        <v>216</v>
      </c>
      <c r="AT713" s="165" t="s">
        <v>216</v>
      </c>
      <c r="AU713" s="165" t="s">
        <v>216</v>
      </c>
      <c r="AV713" s="165" t="s">
        <v>216</v>
      </c>
      <c r="AW713" s="165" t="s">
        <v>216</v>
      </c>
      <c r="AX713" s="165" t="s">
        <v>216</v>
      </c>
      <c r="AY713" s="165" t="s">
        <v>216</v>
      </c>
      <c r="AZ713" s="165" t="s">
        <v>216</v>
      </c>
      <c r="BA713" s="165" t="s">
        <v>216</v>
      </c>
      <c r="BB713" s="165" t="s">
        <v>216</v>
      </c>
      <c r="BC713" s="165" t="s">
        <v>216</v>
      </c>
      <c r="BD713" s="165" t="s">
        <v>216</v>
      </c>
      <c r="BE713" s="165" t="s">
        <v>216</v>
      </c>
      <c r="BF713" s="165" t="s">
        <v>216</v>
      </c>
      <c r="BG713" s="165" t="s">
        <v>216</v>
      </c>
      <c r="BH713" s="165" t="s">
        <v>216</v>
      </c>
      <c r="BI713" s="165" t="s">
        <v>216</v>
      </c>
      <c r="BJ713" s="165" t="s">
        <v>216</v>
      </c>
      <c r="BK713" s="165" t="s">
        <v>216</v>
      </c>
      <c r="BL713" s="165" t="s">
        <v>216</v>
      </c>
      <c r="BM713" s="165" t="s">
        <v>216</v>
      </c>
      <c r="BN713" s="165" t="s">
        <v>216</v>
      </c>
      <c r="BO713" s="165" t="s">
        <v>216</v>
      </c>
      <c r="BP713" s="165" t="s">
        <v>216</v>
      </c>
      <c r="BQ713" s="165" t="s">
        <v>216</v>
      </c>
      <c r="BR713" s="165" t="s">
        <v>216</v>
      </c>
      <c r="BS713" s="165" t="s">
        <v>216</v>
      </c>
      <c r="BT713" s="165" t="s">
        <v>216</v>
      </c>
    </row>
    <row r="714" spans="1:72" hidden="1">
      <c r="A714" s="99" t="s">
        <v>243</v>
      </c>
      <c r="B714" s="99" t="s">
        <v>244</v>
      </c>
      <c r="C714" s="98" t="s">
        <v>1165</v>
      </c>
      <c r="D714" s="100" t="s">
        <v>1166</v>
      </c>
      <c r="E714" s="98" t="s">
        <v>1169</v>
      </c>
      <c r="F714" s="98" t="s">
        <v>1170</v>
      </c>
      <c r="G714" s="165" t="s">
        <v>216</v>
      </c>
      <c r="H714" s="165" t="s">
        <v>216</v>
      </c>
      <c r="I714" s="165" t="s">
        <v>216</v>
      </c>
      <c r="J714" s="165" t="s">
        <v>216</v>
      </c>
      <c r="K714" s="165" t="s">
        <v>216</v>
      </c>
      <c r="L714" s="165" t="s">
        <v>216</v>
      </c>
      <c r="M714" s="165" t="s">
        <v>216</v>
      </c>
      <c r="N714" s="165" t="s">
        <v>216</v>
      </c>
      <c r="O714" s="165" t="s">
        <v>216</v>
      </c>
      <c r="P714" s="165" t="s">
        <v>216</v>
      </c>
      <c r="Q714" s="165">
        <v>9.6199999999999994E-2</v>
      </c>
      <c r="R714" s="165" t="s">
        <v>216</v>
      </c>
      <c r="S714" s="165" t="s">
        <v>216</v>
      </c>
      <c r="T714" s="165" t="s">
        <v>216</v>
      </c>
      <c r="U714" s="165" t="s">
        <v>216</v>
      </c>
      <c r="V714" s="165" t="s">
        <v>216</v>
      </c>
      <c r="W714" s="165" t="s">
        <v>216</v>
      </c>
      <c r="X714" s="165" t="s">
        <v>216</v>
      </c>
      <c r="Y714" s="165" t="s">
        <v>216</v>
      </c>
      <c r="Z714" s="165" t="s">
        <v>216</v>
      </c>
      <c r="AA714" s="165" t="s">
        <v>216</v>
      </c>
      <c r="AB714" s="165" t="s">
        <v>216</v>
      </c>
      <c r="AC714" s="165" t="s">
        <v>216</v>
      </c>
      <c r="AD714" s="165" t="s">
        <v>216</v>
      </c>
      <c r="AE714" s="165" t="s">
        <v>216</v>
      </c>
      <c r="AF714" s="165" t="s">
        <v>216</v>
      </c>
      <c r="AG714" s="165" t="s">
        <v>216</v>
      </c>
      <c r="AH714" s="165" t="s">
        <v>216</v>
      </c>
      <c r="AI714" s="165" t="s">
        <v>216</v>
      </c>
      <c r="AJ714" s="165" t="s">
        <v>216</v>
      </c>
      <c r="AK714" s="165" t="s">
        <v>216</v>
      </c>
      <c r="AL714" s="165" t="s">
        <v>216</v>
      </c>
      <c r="AM714" s="165" t="s">
        <v>216</v>
      </c>
      <c r="AN714" s="165" t="s">
        <v>216</v>
      </c>
      <c r="AO714" s="165" t="s">
        <v>216</v>
      </c>
      <c r="AP714" s="165" t="s">
        <v>216</v>
      </c>
      <c r="AQ714" s="165" t="s">
        <v>216</v>
      </c>
      <c r="AR714" s="165" t="s">
        <v>216</v>
      </c>
      <c r="AS714" s="165" t="s">
        <v>216</v>
      </c>
      <c r="AT714" s="165" t="s">
        <v>216</v>
      </c>
      <c r="AU714" s="165" t="s">
        <v>216</v>
      </c>
      <c r="AV714" s="165" t="s">
        <v>216</v>
      </c>
      <c r="AW714" s="165" t="s">
        <v>216</v>
      </c>
      <c r="AX714" s="165" t="s">
        <v>216</v>
      </c>
      <c r="AY714" s="165" t="s">
        <v>216</v>
      </c>
      <c r="AZ714" s="165" t="s">
        <v>216</v>
      </c>
      <c r="BA714" s="165" t="s">
        <v>216</v>
      </c>
      <c r="BB714" s="165" t="s">
        <v>216</v>
      </c>
      <c r="BC714" s="165" t="s">
        <v>216</v>
      </c>
      <c r="BD714" s="165" t="s">
        <v>216</v>
      </c>
      <c r="BE714" s="165" t="s">
        <v>216</v>
      </c>
      <c r="BF714" s="165" t="s">
        <v>216</v>
      </c>
      <c r="BG714" s="165" t="s">
        <v>216</v>
      </c>
      <c r="BH714" s="165" t="s">
        <v>216</v>
      </c>
      <c r="BI714" s="165" t="s">
        <v>216</v>
      </c>
      <c r="BJ714" s="165" t="s">
        <v>216</v>
      </c>
      <c r="BK714" s="165" t="s">
        <v>216</v>
      </c>
      <c r="BL714" s="165" t="s">
        <v>216</v>
      </c>
      <c r="BM714" s="165" t="s">
        <v>216</v>
      </c>
      <c r="BN714" s="165" t="s">
        <v>216</v>
      </c>
      <c r="BO714" s="165" t="s">
        <v>216</v>
      </c>
      <c r="BP714" s="165" t="s">
        <v>216</v>
      </c>
      <c r="BQ714" s="165" t="s">
        <v>216</v>
      </c>
      <c r="BR714" s="165" t="s">
        <v>216</v>
      </c>
      <c r="BS714" s="165" t="s">
        <v>216</v>
      </c>
      <c r="BT714" s="165" t="s">
        <v>216</v>
      </c>
    </row>
    <row r="715" spans="1:72" hidden="1">
      <c r="A715" s="99" t="s">
        <v>243</v>
      </c>
      <c r="B715" s="99" t="s">
        <v>244</v>
      </c>
      <c r="C715" s="98" t="s">
        <v>1165</v>
      </c>
      <c r="D715" s="100" t="s">
        <v>1166</v>
      </c>
      <c r="E715" s="98" t="s">
        <v>1021</v>
      </c>
      <c r="F715" s="98" t="s">
        <v>1022</v>
      </c>
      <c r="G715" s="165" t="s">
        <v>216</v>
      </c>
      <c r="H715" s="165" t="s">
        <v>216</v>
      </c>
      <c r="I715" s="165">
        <v>0.127</v>
      </c>
      <c r="J715" s="165" t="s">
        <v>216</v>
      </c>
      <c r="K715" s="165">
        <v>0.13800000000000001</v>
      </c>
      <c r="L715" s="165" t="s">
        <v>216</v>
      </c>
      <c r="M715" s="165" t="s">
        <v>216</v>
      </c>
      <c r="N715" s="165" t="s">
        <v>216</v>
      </c>
      <c r="O715" s="165">
        <v>0.11</v>
      </c>
      <c r="P715" s="165" t="s">
        <v>216</v>
      </c>
      <c r="Q715" s="165" t="s">
        <v>216</v>
      </c>
      <c r="R715" s="165" t="s">
        <v>216</v>
      </c>
      <c r="S715" s="165" t="s">
        <v>216</v>
      </c>
      <c r="T715" s="165">
        <v>0.14000000000000001</v>
      </c>
      <c r="U715" s="165" t="s">
        <v>216</v>
      </c>
      <c r="V715" s="165" t="s">
        <v>216</v>
      </c>
      <c r="W715" s="165" t="s">
        <v>216</v>
      </c>
      <c r="X715" s="165" t="s">
        <v>216</v>
      </c>
      <c r="Y715" s="165" t="s">
        <v>216</v>
      </c>
      <c r="Z715" s="165" t="s">
        <v>216</v>
      </c>
      <c r="AA715" s="165">
        <v>0.13900000000000001</v>
      </c>
      <c r="AB715" s="165">
        <v>0.123</v>
      </c>
      <c r="AC715" s="165">
        <v>0.114</v>
      </c>
      <c r="AD715" s="165" t="s">
        <v>216</v>
      </c>
      <c r="AE715" s="165" t="s">
        <v>216</v>
      </c>
      <c r="AF715" s="165" t="s">
        <v>216</v>
      </c>
      <c r="AG715" s="165" t="s">
        <v>216</v>
      </c>
      <c r="AH715" s="165" t="s">
        <v>216</v>
      </c>
      <c r="AI715" s="165" t="s">
        <v>216</v>
      </c>
      <c r="AJ715" s="165" t="s">
        <v>216</v>
      </c>
      <c r="AK715" s="165">
        <v>0.13300000000000001</v>
      </c>
      <c r="AL715" s="165" t="s">
        <v>216</v>
      </c>
      <c r="AM715" s="165">
        <v>9.4500000000000001E-2</v>
      </c>
      <c r="AN715" s="165">
        <v>0.128</v>
      </c>
      <c r="AO715" s="165" t="s">
        <v>216</v>
      </c>
      <c r="AP715" s="165" t="s">
        <v>216</v>
      </c>
      <c r="AQ715" s="165" t="s">
        <v>216</v>
      </c>
      <c r="AR715" s="165" t="s">
        <v>216</v>
      </c>
      <c r="AS715" s="165">
        <v>0.13400000000000001</v>
      </c>
      <c r="AT715" s="165" t="s">
        <v>216</v>
      </c>
      <c r="AU715" s="165" t="s">
        <v>216</v>
      </c>
      <c r="AV715" s="165" t="s">
        <v>216</v>
      </c>
      <c r="AW715" s="165" t="s">
        <v>216</v>
      </c>
      <c r="AX715" s="165" t="s">
        <v>216</v>
      </c>
      <c r="AY715" s="165" t="s">
        <v>216</v>
      </c>
      <c r="AZ715" s="165" t="s">
        <v>216</v>
      </c>
      <c r="BA715" s="165" t="s">
        <v>216</v>
      </c>
      <c r="BB715" s="165" t="s">
        <v>216</v>
      </c>
      <c r="BC715" s="165">
        <v>0.157</v>
      </c>
      <c r="BD715" s="165">
        <v>0.16400000000000001</v>
      </c>
      <c r="BE715" s="165" t="s">
        <v>216</v>
      </c>
      <c r="BF715" s="165">
        <v>0.13</v>
      </c>
      <c r="BG715" s="165" t="s">
        <v>216</v>
      </c>
      <c r="BH715" s="165">
        <v>0.12</v>
      </c>
      <c r="BI715" s="165" t="s">
        <v>216</v>
      </c>
      <c r="BJ715" s="165">
        <v>9.1899999999999996E-2</v>
      </c>
      <c r="BK715" s="165" t="s">
        <v>216</v>
      </c>
      <c r="BL715" s="165" t="s">
        <v>216</v>
      </c>
      <c r="BM715" s="165" t="s">
        <v>216</v>
      </c>
      <c r="BN715" s="165">
        <v>0.17299999999999999</v>
      </c>
      <c r="BO715" s="165" t="s">
        <v>216</v>
      </c>
      <c r="BP715" s="165" t="s">
        <v>216</v>
      </c>
      <c r="BQ715" s="165">
        <v>0.124</v>
      </c>
      <c r="BR715" s="165" t="s">
        <v>216</v>
      </c>
      <c r="BS715" s="165">
        <v>0.13800000000000001</v>
      </c>
      <c r="BT715" s="165" t="s">
        <v>216</v>
      </c>
    </row>
    <row r="716" spans="1:72" hidden="1">
      <c r="A716" s="99" t="s">
        <v>243</v>
      </c>
      <c r="B716" s="99" t="s">
        <v>244</v>
      </c>
      <c r="C716" s="98" t="s">
        <v>1165</v>
      </c>
      <c r="D716" s="100" t="s">
        <v>1166</v>
      </c>
      <c r="E716" s="98" t="s">
        <v>227</v>
      </c>
      <c r="F716" s="98" t="s">
        <v>228</v>
      </c>
      <c r="G716" s="165" t="s">
        <v>216</v>
      </c>
      <c r="H716" s="165" t="s">
        <v>216</v>
      </c>
      <c r="I716" s="165" t="s">
        <v>216</v>
      </c>
      <c r="J716" s="165" t="s">
        <v>216</v>
      </c>
      <c r="K716" s="165" t="s">
        <v>216</v>
      </c>
      <c r="L716" s="165" t="s">
        <v>216</v>
      </c>
      <c r="M716" s="165" t="s">
        <v>216</v>
      </c>
      <c r="N716" s="165" t="s">
        <v>216</v>
      </c>
      <c r="O716" s="165" t="s">
        <v>216</v>
      </c>
      <c r="P716" s="165" t="s">
        <v>216</v>
      </c>
      <c r="Q716" s="165" t="s">
        <v>216</v>
      </c>
      <c r="R716" s="165" t="s">
        <v>216</v>
      </c>
      <c r="S716" s="165" t="s">
        <v>216</v>
      </c>
      <c r="T716" s="165" t="s">
        <v>216</v>
      </c>
      <c r="U716" s="165" t="s">
        <v>216</v>
      </c>
      <c r="V716" s="165">
        <v>0.108</v>
      </c>
      <c r="W716" s="165" t="s">
        <v>216</v>
      </c>
      <c r="X716" s="165">
        <v>0.13500000000000001</v>
      </c>
      <c r="Y716" s="165" t="s">
        <v>216</v>
      </c>
      <c r="Z716" s="165" t="s">
        <v>216</v>
      </c>
      <c r="AA716" s="165" t="s">
        <v>216</v>
      </c>
      <c r="AB716" s="165" t="s">
        <v>216</v>
      </c>
      <c r="AC716" s="165" t="s">
        <v>216</v>
      </c>
      <c r="AD716" s="165" t="s">
        <v>216</v>
      </c>
      <c r="AE716" s="165">
        <v>0.13300000000000001</v>
      </c>
      <c r="AF716" s="165" t="s">
        <v>216</v>
      </c>
      <c r="AG716" s="165" t="s">
        <v>216</v>
      </c>
      <c r="AH716" s="165" t="s">
        <v>216</v>
      </c>
      <c r="AI716" s="165" t="s">
        <v>216</v>
      </c>
      <c r="AJ716" s="165" t="s">
        <v>216</v>
      </c>
      <c r="AK716" s="165" t="s">
        <v>216</v>
      </c>
      <c r="AL716" s="165" t="s">
        <v>216</v>
      </c>
      <c r="AM716" s="165" t="s">
        <v>216</v>
      </c>
      <c r="AN716" s="165" t="s">
        <v>216</v>
      </c>
      <c r="AO716" s="165" t="s">
        <v>216</v>
      </c>
      <c r="AP716" s="165" t="s">
        <v>216</v>
      </c>
      <c r="AQ716" s="165" t="s">
        <v>216</v>
      </c>
      <c r="AR716" s="165" t="s">
        <v>216</v>
      </c>
      <c r="AS716" s="165" t="s">
        <v>216</v>
      </c>
      <c r="AT716" s="165" t="s">
        <v>216</v>
      </c>
      <c r="AU716" s="165" t="s">
        <v>216</v>
      </c>
      <c r="AV716" s="165" t="s">
        <v>216</v>
      </c>
      <c r="AW716" s="165" t="s">
        <v>216</v>
      </c>
      <c r="AX716" s="165" t="s">
        <v>216</v>
      </c>
      <c r="AY716" s="165" t="s">
        <v>216</v>
      </c>
      <c r="AZ716" s="165" t="s">
        <v>216</v>
      </c>
      <c r="BA716" s="165" t="s">
        <v>216</v>
      </c>
      <c r="BB716" s="165" t="s">
        <v>216</v>
      </c>
      <c r="BC716" s="165" t="s">
        <v>216</v>
      </c>
      <c r="BD716" s="165" t="s">
        <v>216</v>
      </c>
      <c r="BE716" s="165" t="s">
        <v>216</v>
      </c>
      <c r="BF716" s="165" t="s">
        <v>216</v>
      </c>
      <c r="BG716" s="165" t="s">
        <v>216</v>
      </c>
      <c r="BH716" s="165" t="s">
        <v>216</v>
      </c>
      <c r="BI716" s="165" t="s">
        <v>216</v>
      </c>
      <c r="BJ716" s="165" t="s">
        <v>216</v>
      </c>
      <c r="BK716" s="165" t="s">
        <v>216</v>
      </c>
      <c r="BL716" s="165" t="s">
        <v>216</v>
      </c>
      <c r="BM716" s="165" t="s">
        <v>216</v>
      </c>
      <c r="BN716" s="165" t="s">
        <v>216</v>
      </c>
      <c r="BO716" s="165" t="s">
        <v>216</v>
      </c>
      <c r="BP716" s="165" t="s">
        <v>216</v>
      </c>
      <c r="BQ716" s="165" t="s">
        <v>216</v>
      </c>
      <c r="BR716" s="165">
        <v>0.154</v>
      </c>
      <c r="BS716" s="165" t="s">
        <v>216</v>
      </c>
      <c r="BT716" s="165" t="s">
        <v>216</v>
      </c>
    </row>
    <row r="717" spans="1:72" hidden="1">
      <c r="A717" s="99" t="s">
        <v>243</v>
      </c>
      <c r="B717" s="99" t="s">
        <v>244</v>
      </c>
      <c r="C717" s="98" t="s">
        <v>1165</v>
      </c>
      <c r="D717" s="100" t="s">
        <v>1166</v>
      </c>
      <c r="E717" s="98" t="s">
        <v>225</v>
      </c>
      <c r="F717" s="98" t="s">
        <v>1171</v>
      </c>
      <c r="G717" s="165" t="s">
        <v>216</v>
      </c>
      <c r="H717" s="165" t="s">
        <v>216</v>
      </c>
      <c r="I717" s="165" t="s">
        <v>216</v>
      </c>
      <c r="J717" s="165" t="s">
        <v>216</v>
      </c>
      <c r="K717" s="165" t="s">
        <v>216</v>
      </c>
      <c r="L717" s="165" t="s">
        <v>216</v>
      </c>
      <c r="M717" s="165" t="s">
        <v>216</v>
      </c>
      <c r="N717" s="165" t="s">
        <v>216</v>
      </c>
      <c r="O717" s="165" t="s">
        <v>216</v>
      </c>
      <c r="P717" s="165" t="s">
        <v>216</v>
      </c>
      <c r="Q717" s="165" t="s">
        <v>216</v>
      </c>
      <c r="R717" s="165" t="s">
        <v>216</v>
      </c>
      <c r="S717" s="165" t="s">
        <v>216</v>
      </c>
      <c r="T717" s="165" t="s">
        <v>216</v>
      </c>
      <c r="U717" s="165" t="s">
        <v>216</v>
      </c>
      <c r="V717" s="165" t="s">
        <v>216</v>
      </c>
      <c r="W717" s="165" t="s">
        <v>216</v>
      </c>
      <c r="X717" s="165" t="s">
        <v>216</v>
      </c>
      <c r="Y717" s="165" t="s">
        <v>216</v>
      </c>
      <c r="Z717" s="165" t="s">
        <v>216</v>
      </c>
      <c r="AA717" s="165" t="s">
        <v>216</v>
      </c>
      <c r="AB717" s="165" t="s">
        <v>216</v>
      </c>
      <c r="AC717" s="165" t="s">
        <v>216</v>
      </c>
      <c r="AD717" s="165" t="s">
        <v>216</v>
      </c>
      <c r="AE717" s="165" t="s">
        <v>216</v>
      </c>
      <c r="AF717" s="165" t="s">
        <v>216</v>
      </c>
      <c r="AG717" s="165" t="s">
        <v>216</v>
      </c>
      <c r="AH717" s="165" t="s">
        <v>216</v>
      </c>
      <c r="AI717" s="165" t="s">
        <v>216</v>
      </c>
      <c r="AJ717" s="165" t="s">
        <v>216</v>
      </c>
      <c r="AK717" s="165" t="s">
        <v>216</v>
      </c>
      <c r="AL717" s="165" t="s">
        <v>216</v>
      </c>
      <c r="AM717" s="165" t="s">
        <v>216</v>
      </c>
      <c r="AN717" s="165" t="s">
        <v>216</v>
      </c>
      <c r="AO717" s="165" t="s">
        <v>216</v>
      </c>
      <c r="AP717" s="165" t="s">
        <v>216</v>
      </c>
      <c r="AQ717" s="165" t="s">
        <v>216</v>
      </c>
      <c r="AR717" s="165" t="s">
        <v>216</v>
      </c>
      <c r="AS717" s="165" t="s">
        <v>216</v>
      </c>
      <c r="AT717" s="165" t="s">
        <v>216</v>
      </c>
      <c r="AU717" s="165" t="s">
        <v>216</v>
      </c>
      <c r="AV717" s="165" t="s">
        <v>216</v>
      </c>
      <c r="AW717" s="165" t="s">
        <v>216</v>
      </c>
      <c r="AX717" s="165" t="s">
        <v>216</v>
      </c>
      <c r="AY717" s="165" t="s">
        <v>216</v>
      </c>
      <c r="AZ717" s="165" t="s">
        <v>216</v>
      </c>
      <c r="BA717" s="165" t="s">
        <v>216</v>
      </c>
      <c r="BB717" s="165" t="s">
        <v>216</v>
      </c>
      <c r="BC717" s="165" t="s">
        <v>216</v>
      </c>
      <c r="BD717" s="165" t="s">
        <v>216</v>
      </c>
      <c r="BE717" s="165" t="s">
        <v>216</v>
      </c>
      <c r="BF717" s="165" t="s">
        <v>216</v>
      </c>
      <c r="BG717" s="165" t="s">
        <v>216</v>
      </c>
      <c r="BH717" s="165" t="s">
        <v>216</v>
      </c>
      <c r="BI717" s="165" t="s">
        <v>216</v>
      </c>
      <c r="BJ717" s="165" t="s">
        <v>216</v>
      </c>
      <c r="BK717" s="165" t="s">
        <v>216</v>
      </c>
      <c r="BL717" s="165" t="s">
        <v>216</v>
      </c>
      <c r="BM717" s="165" t="s">
        <v>216</v>
      </c>
      <c r="BN717" s="165" t="s">
        <v>216</v>
      </c>
      <c r="BO717" s="165" t="s">
        <v>216</v>
      </c>
      <c r="BP717" s="165" t="s">
        <v>216</v>
      </c>
      <c r="BQ717" s="165" t="s">
        <v>216</v>
      </c>
      <c r="BR717" s="165" t="s">
        <v>216</v>
      </c>
      <c r="BS717" s="165" t="s">
        <v>216</v>
      </c>
      <c r="BT717" s="165">
        <v>0.14899999999999999</v>
      </c>
    </row>
    <row r="718" spans="1:72" hidden="1">
      <c r="A718" s="99" t="s">
        <v>405</v>
      </c>
      <c r="B718" s="99" t="s">
        <v>406</v>
      </c>
      <c r="C718" s="98" t="s">
        <v>1172</v>
      </c>
      <c r="D718" s="100" t="s">
        <v>1173</v>
      </c>
      <c r="E718" s="98" t="s">
        <v>1174</v>
      </c>
      <c r="F718" s="98" t="s">
        <v>1175</v>
      </c>
      <c r="G718" s="165" t="s">
        <v>216</v>
      </c>
      <c r="H718" s="165" t="s">
        <v>216</v>
      </c>
      <c r="I718" s="165" t="s">
        <v>216</v>
      </c>
      <c r="J718" s="165" t="s">
        <v>216</v>
      </c>
      <c r="K718" s="165" t="s">
        <v>216</v>
      </c>
      <c r="L718" s="165" t="s">
        <v>216</v>
      </c>
      <c r="M718" s="165" t="s">
        <v>216</v>
      </c>
      <c r="N718" s="165" t="s">
        <v>216</v>
      </c>
      <c r="O718" s="165" t="s">
        <v>216</v>
      </c>
      <c r="P718" s="165" t="s">
        <v>216</v>
      </c>
      <c r="Q718" s="165" t="s">
        <v>216</v>
      </c>
      <c r="R718" s="165" t="s">
        <v>216</v>
      </c>
      <c r="S718" s="165" t="s">
        <v>216</v>
      </c>
      <c r="T718" s="165" t="s">
        <v>216</v>
      </c>
      <c r="U718" s="165" t="s">
        <v>216</v>
      </c>
      <c r="V718" s="165" t="s">
        <v>216</v>
      </c>
      <c r="W718" s="165" t="s">
        <v>216</v>
      </c>
      <c r="X718" s="165" t="s">
        <v>216</v>
      </c>
      <c r="Y718" s="165" t="s">
        <v>216</v>
      </c>
      <c r="Z718" s="165" t="s">
        <v>216</v>
      </c>
      <c r="AA718" s="165" t="s">
        <v>216</v>
      </c>
      <c r="AB718" s="165" t="s">
        <v>216</v>
      </c>
      <c r="AC718" s="165" t="s">
        <v>216</v>
      </c>
      <c r="AD718" s="165" t="s">
        <v>216</v>
      </c>
      <c r="AE718" s="165" t="s">
        <v>216</v>
      </c>
      <c r="AF718" s="165" t="s">
        <v>216</v>
      </c>
      <c r="AG718" s="165" t="s">
        <v>216</v>
      </c>
      <c r="AH718" s="165" t="s">
        <v>216</v>
      </c>
      <c r="AI718" s="165" t="s">
        <v>216</v>
      </c>
      <c r="AJ718" s="165" t="s">
        <v>216</v>
      </c>
      <c r="AK718" s="165" t="s">
        <v>216</v>
      </c>
      <c r="AL718" s="165" t="s">
        <v>216</v>
      </c>
      <c r="AM718" s="165" t="s">
        <v>216</v>
      </c>
      <c r="AN718" s="165" t="s">
        <v>216</v>
      </c>
      <c r="AO718" s="165" t="s">
        <v>216</v>
      </c>
      <c r="AP718" s="165" t="s">
        <v>216</v>
      </c>
      <c r="AQ718" s="165" t="s">
        <v>216</v>
      </c>
      <c r="AR718" s="165" t="s">
        <v>216</v>
      </c>
      <c r="AS718" s="165" t="s">
        <v>216</v>
      </c>
      <c r="AT718" s="165" t="s">
        <v>216</v>
      </c>
      <c r="AU718" s="165" t="s">
        <v>216</v>
      </c>
      <c r="AV718" s="165" t="s">
        <v>216</v>
      </c>
      <c r="AW718" s="165" t="s">
        <v>216</v>
      </c>
      <c r="AX718" s="165">
        <v>0.11600000000000001</v>
      </c>
      <c r="AY718" s="165" t="s">
        <v>216</v>
      </c>
      <c r="AZ718" s="165" t="s">
        <v>216</v>
      </c>
      <c r="BA718" s="165" t="s">
        <v>216</v>
      </c>
      <c r="BB718" s="165" t="s">
        <v>216</v>
      </c>
      <c r="BC718" s="165" t="s">
        <v>216</v>
      </c>
      <c r="BD718" s="165" t="s">
        <v>216</v>
      </c>
      <c r="BE718" s="165" t="s">
        <v>216</v>
      </c>
      <c r="BF718" s="165" t="s">
        <v>216</v>
      </c>
      <c r="BG718" s="165">
        <v>0.121</v>
      </c>
      <c r="BH718" s="165" t="s">
        <v>216</v>
      </c>
      <c r="BI718" s="165" t="s">
        <v>216</v>
      </c>
      <c r="BJ718" s="165" t="s">
        <v>216</v>
      </c>
      <c r="BK718" s="165" t="s">
        <v>216</v>
      </c>
      <c r="BL718" s="165" t="s">
        <v>216</v>
      </c>
      <c r="BM718" s="165" t="s">
        <v>216</v>
      </c>
      <c r="BN718" s="165" t="s">
        <v>216</v>
      </c>
      <c r="BO718" s="165" t="s">
        <v>216</v>
      </c>
      <c r="BP718" s="165" t="s">
        <v>216</v>
      </c>
      <c r="BQ718" s="165" t="s">
        <v>216</v>
      </c>
      <c r="BR718" s="165" t="s">
        <v>216</v>
      </c>
      <c r="BS718" s="165" t="s">
        <v>216</v>
      </c>
      <c r="BT718" s="165" t="s">
        <v>216</v>
      </c>
    </row>
    <row r="719" spans="1:72" hidden="1">
      <c r="A719" s="99" t="s">
        <v>405</v>
      </c>
      <c r="B719" s="99" t="s">
        <v>406</v>
      </c>
      <c r="C719" s="98" t="s">
        <v>1172</v>
      </c>
      <c r="D719" s="100" t="s">
        <v>1173</v>
      </c>
      <c r="E719" s="98" t="s">
        <v>1025</v>
      </c>
      <c r="F719" s="98" t="s">
        <v>1026</v>
      </c>
      <c r="G719" s="165">
        <v>0.14000000000000001</v>
      </c>
      <c r="H719" s="165" t="s">
        <v>216</v>
      </c>
      <c r="I719" s="165" t="s">
        <v>216</v>
      </c>
      <c r="J719" s="165">
        <v>0.154</v>
      </c>
      <c r="K719" s="165">
        <v>0.13800000000000001</v>
      </c>
      <c r="L719" s="165" t="s">
        <v>216</v>
      </c>
      <c r="M719" s="165" t="s">
        <v>216</v>
      </c>
      <c r="N719" s="165">
        <v>0.19800000000000001</v>
      </c>
      <c r="O719" s="165" t="s">
        <v>216</v>
      </c>
      <c r="P719" s="165" t="s">
        <v>216</v>
      </c>
      <c r="Q719" s="165">
        <v>0.16800000000000001</v>
      </c>
      <c r="R719" s="165" t="s">
        <v>216</v>
      </c>
      <c r="S719" s="165" t="s">
        <v>216</v>
      </c>
      <c r="T719" s="165" t="s">
        <v>216</v>
      </c>
      <c r="U719" s="165" t="s">
        <v>216</v>
      </c>
      <c r="V719" s="165" t="s">
        <v>216</v>
      </c>
      <c r="W719" s="165">
        <v>0.156</v>
      </c>
      <c r="X719" s="165">
        <v>0.16600000000000001</v>
      </c>
      <c r="Y719" s="165" t="s">
        <v>216</v>
      </c>
      <c r="Z719" s="165">
        <v>0.14499999999999999</v>
      </c>
      <c r="AA719" s="165" t="s">
        <v>216</v>
      </c>
      <c r="AB719" s="165" t="s">
        <v>216</v>
      </c>
      <c r="AC719" s="165">
        <v>0.18</v>
      </c>
      <c r="AD719" s="165">
        <v>0.16500000000000001</v>
      </c>
      <c r="AE719" s="165" t="s">
        <v>216</v>
      </c>
      <c r="AF719" s="165" t="s">
        <v>216</v>
      </c>
      <c r="AG719" s="165">
        <v>0.13400000000000001</v>
      </c>
      <c r="AH719" s="165">
        <v>0.191</v>
      </c>
      <c r="AI719" s="165" t="s">
        <v>216</v>
      </c>
      <c r="AJ719" s="165" t="s">
        <v>216</v>
      </c>
      <c r="AK719" s="165" t="s">
        <v>216</v>
      </c>
      <c r="AL719" s="165" t="s">
        <v>216</v>
      </c>
      <c r="AM719" s="165" t="s">
        <v>216</v>
      </c>
      <c r="AN719" s="165" t="s">
        <v>216</v>
      </c>
      <c r="AO719" s="165" t="s">
        <v>216</v>
      </c>
      <c r="AP719" s="165">
        <v>0.107</v>
      </c>
      <c r="AQ719" s="165" t="s">
        <v>216</v>
      </c>
      <c r="AR719" s="165" t="s">
        <v>216</v>
      </c>
      <c r="AS719" s="165" t="s">
        <v>216</v>
      </c>
      <c r="AT719" s="165" t="s">
        <v>216</v>
      </c>
      <c r="AU719" s="165">
        <v>9.2399999999999996E-2</v>
      </c>
      <c r="AV719" s="165" t="s">
        <v>216</v>
      </c>
      <c r="AW719" s="165" t="s">
        <v>216</v>
      </c>
      <c r="AX719" s="165" t="s">
        <v>216</v>
      </c>
      <c r="AY719" s="165" t="s">
        <v>216</v>
      </c>
      <c r="AZ719" s="165">
        <v>0.182</v>
      </c>
      <c r="BA719" s="165">
        <v>0.156</v>
      </c>
      <c r="BB719" s="165">
        <v>0.17100000000000001</v>
      </c>
      <c r="BC719" s="165" t="s">
        <v>216</v>
      </c>
      <c r="BD719" s="165">
        <v>0.11</v>
      </c>
      <c r="BE719" s="165" t="s">
        <v>216</v>
      </c>
      <c r="BF719" s="165">
        <v>0.105</v>
      </c>
      <c r="BG719" s="165" t="s">
        <v>216</v>
      </c>
      <c r="BH719" s="165" t="s">
        <v>216</v>
      </c>
      <c r="BI719" s="165" t="s">
        <v>216</v>
      </c>
      <c r="BJ719" s="165" t="s">
        <v>216</v>
      </c>
      <c r="BK719" s="165" t="s">
        <v>216</v>
      </c>
      <c r="BL719" s="165" t="s">
        <v>216</v>
      </c>
      <c r="BM719" s="165">
        <v>0.16600000000000001</v>
      </c>
      <c r="BN719" s="165" t="s">
        <v>216</v>
      </c>
      <c r="BO719" s="165" t="s">
        <v>216</v>
      </c>
      <c r="BP719" s="165">
        <v>0.13200000000000001</v>
      </c>
      <c r="BQ719" s="165">
        <v>0.123</v>
      </c>
      <c r="BR719" s="165" t="s">
        <v>216</v>
      </c>
      <c r="BS719" s="165" t="s">
        <v>216</v>
      </c>
      <c r="BT719" s="165" t="s">
        <v>216</v>
      </c>
    </row>
    <row r="720" spans="1:72" hidden="1">
      <c r="A720" s="99" t="s">
        <v>405</v>
      </c>
      <c r="B720" s="99" t="s">
        <v>406</v>
      </c>
      <c r="C720" s="98" t="s">
        <v>1172</v>
      </c>
      <c r="D720" s="100" t="s">
        <v>1173</v>
      </c>
      <c r="E720" s="98" t="s">
        <v>999</v>
      </c>
      <c r="F720" s="98" t="s">
        <v>1118</v>
      </c>
      <c r="G720" s="165" t="s">
        <v>216</v>
      </c>
      <c r="H720" s="165">
        <v>0.121</v>
      </c>
      <c r="I720" s="165" t="s">
        <v>216</v>
      </c>
      <c r="J720" s="165" t="s">
        <v>216</v>
      </c>
      <c r="K720" s="165" t="s">
        <v>216</v>
      </c>
      <c r="L720" s="165" t="s">
        <v>216</v>
      </c>
      <c r="M720" s="165" t="s">
        <v>216</v>
      </c>
      <c r="N720" s="165" t="s">
        <v>216</v>
      </c>
      <c r="O720" s="165" t="s">
        <v>216</v>
      </c>
      <c r="P720" s="165" t="s">
        <v>216</v>
      </c>
      <c r="Q720" s="165" t="s">
        <v>216</v>
      </c>
      <c r="R720" s="165" t="s">
        <v>216</v>
      </c>
      <c r="S720" s="165" t="s">
        <v>216</v>
      </c>
      <c r="T720" s="165" t="s">
        <v>216</v>
      </c>
      <c r="U720" s="165" t="s">
        <v>216</v>
      </c>
      <c r="V720" s="165" t="s">
        <v>216</v>
      </c>
      <c r="W720" s="165" t="s">
        <v>216</v>
      </c>
      <c r="X720" s="165" t="s">
        <v>216</v>
      </c>
      <c r="Y720" s="165" t="s">
        <v>216</v>
      </c>
      <c r="Z720" s="165" t="s">
        <v>216</v>
      </c>
      <c r="AA720" s="165">
        <v>0.11700000000000001</v>
      </c>
      <c r="AB720" s="165" t="s">
        <v>216</v>
      </c>
      <c r="AC720" s="165" t="s">
        <v>216</v>
      </c>
      <c r="AD720" s="165" t="s">
        <v>216</v>
      </c>
      <c r="AE720" s="165" t="s">
        <v>216</v>
      </c>
      <c r="AF720" s="165" t="s">
        <v>216</v>
      </c>
      <c r="AG720" s="165" t="s">
        <v>216</v>
      </c>
      <c r="AH720" s="165" t="s">
        <v>216</v>
      </c>
      <c r="AI720" s="165" t="s">
        <v>216</v>
      </c>
      <c r="AJ720" s="165" t="s">
        <v>216</v>
      </c>
      <c r="AK720" s="165">
        <v>0.14399999999999999</v>
      </c>
      <c r="AL720" s="165">
        <v>0.152</v>
      </c>
      <c r="AM720" s="165" t="s">
        <v>216</v>
      </c>
      <c r="AN720" s="165">
        <v>0.12</v>
      </c>
      <c r="AO720" s="165" t="s">
        <v>216</v>
      </c>
      <c r="AP720" s="165" t="s">
        <v>216</v>
      </c>
      <c r="AQ720" s="165">
        <v>0.112</v>
      </c>
      <c r="AR720" s="165" t="s">
        <v>216</v>
      </c>
      <c r="AS720" s="165" t="s">
        <v>216</v>
      </c>
      <c r="AT720" s="165">
        <v>8.5599999999999996E-2</v>
      </c>
      <c r="AU720" s="165" t="s">
        <v>216</v>
      </c>
      <c r="AV720" s="165" t="s">
        <v>216</v>
      </c>
      <c r="AW720" s="165" t="s">
        <v>216</v>
      </c>
      <c r="AX720" s="165" t="s">
        <v>216</v>
      </c>
      <c r="AY720" s="165" t="s">
        <v>216</v>
      </c>
      <c r="AZ720" s="165" t="s">
        <v>216</v>
      </c>
      <c r="BA720" s="165" t="s">
        <v>216</v>
      </c>
      <c r="BB720" s="165" t="s">
        <v>216</v>
      </c>
      <c r="BC720" s="165" t="s">
        <v>216</v>
      </c>
      <c r="BD720" s="165" t="s">
        <v>216</v>
      </c>
      <c r="BE720" s="165" t="s">
        <v>216</v>
      </c>
      <c r="BF720" s="165" t="s">
        <v>216</v>
      </c>
      <c r="BG720" s="165" t="s">
        <v>216</v>
      </c>
      <c r="BH720" s="165">
        <v>0.126</v>
      </c>
      <c r="BI720" s="165" t="s">
        <v>216</v>
      </c>
      <c r="BJ720" s="165" t="s">
        <v>216</v>
      </c>
      <c r="BK720" s="165" t="s">
        <v>216</v>
      </c>
      <c r="BL720" s="165" t="s">
        <v>216</v>
      </c>
      <c r="BM720" s="165" t="s">
        <v>216</v>
      </c>
      <c r="BN720" s="165">
        <v>0.11600000000000001</v>
      </c>
      <c r="BO720" s="165" t="s">
        <v>216</v>
      </c>
      <c r="BP720" s="165" t="s">
        <v>216</v>
      </c>
      <c r="BQ720" s="165" t="s">
        <v>216</v>
      </c>
      <c r="BR720" s="165" t="s">
        <v>216</v>
      </c>
      <c r="BS720" s="165" t="s">
        <v>216</v>
      </c>
      <c r="BT720" s="165" t="s">
        <v>216</v>
      </c>
    </row>
    <row r="721" spans="1:72" hidden="1">
      <c r="A721" s="99" t="s">
        <v>405</v>
      </c>
      <c r="B721" s="99" t="s">
        <v>406</v>
      </c>
      <c r="C721" s="98" t="s">
        <v>1172</v>
      </c>
      <c r="D721" s="100" t="s">
        <v>1173</v>
      </c>
      <c r="E721" s="98" t="s">
        <v>1119</v>
      </c>
      <c r="F721" s="98" t="s">
        <v>1120</v>
      </c>
      <c r="G721" s="165" t="s">
        <v>216</v>
      </c>
      <c r="H721" s="165" t="s">
        <v>216</v>
      </c>
      <c r="I721" s="165" t="s">
        <v>216</v>
      </c>
      <c r="J721" s="165" t="s">
        <v>216</v>
      </c>
      <c r="K721" s="165" t="s">
        <v>216</v>
      </c>
      <c r="L721" s="165" t="s">
        <v>216</v>
      </c>
      <c r="M721" s="165">
        <v>9.8500000000000004E-2</v>
      </c>
      <c r="N721" s="165" t="s">
        <v>216</v>
      </c>
      <c r="O721" s="165" t="s">
        <v>216</v>
      </c>
      <c r="P721" s="165" t="s">
        <v>216</v>
      </c>
      <c r="Q721" s="165" t="s">
        <v>216</v>
      </c>
      <c r="R721" s="165" t="s">
        <v>216</v>
      </c>
      <c r="S721" s="165" t="s">
        <v>216</v>
      </c>
      <c r="T721" s="165" t="s">
        <v>216</v>
      </c>
      <c r="U721" s="165" t="s">
        <v>216</v>
      </c>
      <c r="V721" s="165" t="s">
        <v>216</v>
      </c>
      <c r="W721" s="165" t="s">
        <v>216</v>
      </c>
      <c r="X721" s="165" t="s">
        <v>216</v>
      </c>
      <c r="Y721" s="165" t="s">
        <v>216</v>
      </c>
      <c r="Z721" s="165" t="s">
        <v>216</v>
      </c>
      <c r="AA721" s="165" t="s">
        <v>216</v>
      </c>
      <c r="AB721" s="165" t="s">
        <v>216</v>
      </c>
      <c r="AC721" s="165" t="s">
        <v>216</v>
      </c>
      <c r="AD721" s="165" t="s">
        <v>216</v>
      </c>
      <c r="AE721" s="165" t="s">
        <v>216</v>
      </c>
      <c r="AF721" s="165" t="s">
        <v>216</v>
      </c>
      <c r="AG721" s="165" t="s">
        <v>216</v>
      </c>
      <c r="AH721" s="165" t="s">
        <v>216</v>
      </c>
      <c r="AI721" s="165" t="s">
        <v>216</v>
      </c>
      <c r="AJ721" s="165" t="s">
        <v>216</v>
      </c>
      <c r="AK721" s="165" t="s">
        <v>216</v>
      </c>
      <c r="AL721" s="165" t="s">
        <v>216</v>
      </c>
      <c r="AM721" s="165" t="s">
        <v>216</v>
      </c>
      <c r="AN721" s="165" t="s">
        <v>216</v>
      </c>
      <c r="AO721" s="165" t="s">
        <v>216</v>
      </c>
      <c r="AP721" s="165" t="s">
        <v>216</v>
      </c>
      <c r="AQ721" s="165" t="s">
        <v>216</v>
      </c>
      <c r="AR721" s="165">
        <v>0.14399999999999999</v>
      </c>
      <c r="AS721" s="165" t="s">
        <v>216</v>
      </c>
      <c r="AT721" s="165" t="s">
        <v>216</v>
      </c>
      <c r="AU721" s="165" t="s">
        <v>216</v>
      </c>
      <c r="AV721" s="165">
        <v>0.128</v>
      </c>
      <c r="AW721" s="165" t="s">
        <v>216</v>
      </c>
      <c r="AX721" s="165" t="s">
        <v>216</v>
      </c>
      <c r="AY721" s="165" t="s">
        <v>216</v>
      </c>
      <c r="AZ721" s="165" t="s">
        <v>216</v>
      </c>
      <c r="BA721" s="165" t="s">
        <v>216</v>
      </c>
      <c r="BB721" s="165" t="s">
        <v>216</v>
      </c>
      <c r="BC721" s="165">
        <v>0.106</v>
      </c>
      <c r="BD721" s="165" t="s">
        <v>216</v>
      </c>
      <c r="BE721" s="165" t="s">
        <v>216</v>
      </c>
      <c r="BF721" s="165" t="s">
        <v>216</v>
      </c>
      <c r="BG721" s="165" t="s">
        <v>216</v>
      </c>
      <c r="BH721" s="165" t="s">
        <v>216</v>
      </c>
      <c r="BI721" s="165" t="s">
        <v>216</v>
      </c>
      <c r="BJ721" s="165" t="s">
        <v>216</v>
      </c>
      <c r="BK721" s="165" t="s">
        <v>216</v>
      </c>
      <c r="BL721" s="165">
        <v>0.11600000000000001</v>
      </c>
      <c r="BM721" s="165" t="s">
        <v>216</v>
      </c>
      <c r="BN721" s="165" t="s">
        <v>216</v>
      </c>
      <c r="BO721" s="165">
        <v>0.13500000000000001</v>
      </c>
      <c r="BP721" s="165" t="s">
        <v>216</v>
      </c>
      <c r="BQ721" s="165" t="s">
        <v>216</v>
      </c>
      <c r="BR721" s="165" t="s">
        <v>216</v>
      </c>
      <c r="BS721" s="165">
        <v>9.7600000000000006E-2</v>
      </c>
      <c r="BT721" s="165" t="s">
        <v>216</v>
      </c>
    </row>
    <row r="722" spans="1:72" hidden="1">
      <c r="A722" s="99" t="s">
        <v>405</v>
      </c>
      <c r="B722" s="99" t="s">
        <v>406</v>
      </c>
      <c r="C722" s="98" t="s">
        <v>1172</v>
      </c>
      <c r="D722" s="100" t="s">
        <v>1173</v>
      </c>
      <c r="E722" s="98" t="s">
        <v>1029</v>
      </c>
      <c r="F722" s="98" t="s">
        <v>1030</v>
      </c>
      <c r="G722" s="165" t="s">
        <v>216</v>
      </c>
      <c r="H722" s="165" t="s">
        <v>216</v>
      </c>
      <c r="I722" s="165" t="s">
        <v>216</v>
      </c>
      <c r="J722" s="165" t="s">
        <v>216</v>
      </c>
      <c r="K722" s="165" t="s">
        <v>216</v>
      </c>
      <c r="L722" s="165" t="s">
        <v>216</v>
      </c>
      <c r="M722" s="165" t="s">
        <v>216</v>
      </c>
      <c r="N722" s="165" t="s">
        <v>216</v>
      </c>
      <c r="O722" s="165">
        <v>0.124</v>
      </c>
      <c r="P722" s="165">
        <v>0.106</v>
      </c>
      <c r="Q722" s="165" t="s">
        <v>216</v>
      </c>
      <c r="R722" s="165" t="s">
        <v>216</v>
      </c>
      <c r="S722" s="165">
        <v>0.11600000000000001</v>
      </c>
      <c r="T722" s="165">
        <v>0.127</v>
      </c>
      <c r="U722" s="165">
        <v>0.16400000000000001</v>
      </c>
      <c r="V722" s="165">
        <v>0.106</v>
      </c>
      <c r="W722" s="165" t="s">
        <v>216</v>
      </c>
      <c r="X722" s="165" t="s">
        <v>216</v>
      </c>
      <c r="Y722" s="165">
        <v>0.14000000000000001</v>
      </c>
      <c r="Z722" s="165" t="s">
        <v>216</v>
      </c>
      <c r="AA722" s="165" t="s">
        <v>216</v>
      </c>
      <c r="AB722" s="165" t="s">
        <v>216</v>
      </c>
      <c r="AC722" s="165" t="s">
        <v>216</v>
      </c>
      <c r="AD722" s="165" t="s">
        <v>216</v>
      </c>
      <c r="AE722" s="165">
        <v>0.16600000000000001</v>
      </c>
      <c r="AF722" s="165">
        <v>0.17399999999999999</v>
      </c>
      <c r="AG722" s="165" t="s">
        <v>216</v>
      </c>
      <c r="AH722" s="165" t="s">
        <v>216</v>
      </c>
      <c r="AI722" s="165">
        <v>0.13200000000000001</v>
      </c>
      <c r="AJ722" s="165">
        <v>0.13400000000000001</v>
      </c>
      <c r="AK722" s="165" t="s">
        <v>216</v>
      </c>
      <c r="AL722" s="165" t="s">
        <v>216</v>
      </c>
      <c r="AM722" s="165">
        <v>0.14399999999999999</v>
      </c>
      <c r="AN722" s="165" t="s">
        <v>216</v>
      </c>
      <c r="AO722" s="165" t="s">
        <v>216</v>
      </c>
      <c r="AP722" s="165" t="s">
        <v>216</v>
      </c>
      <c r="AQ722" s="165" t="s">
        <v>216</v>
      </c>
      <c r="AR722" s="165" t="s">
        <v>216</v>
      </c>
      <c r="AS722" s="165">
        <v>7.5700000000000003E-2</v>
      </c>
      <c r="AT722" s="165" t="s">
        <v>216</v>
      </c>
      <c r="AU722" s="165" t="s">
        <v>216</v>
      </c>
      <c r="AV722" s="165" t="s">
        <v>216</v>
      </c>
      <c r="AW722" s="165">
        <v>0.108</v>
      </c>
      <c r="AX722" s="165" t="s">
        <v>216</v>
      </c>
      <c r="AY722" s="165">
        <v>0.152</v>
      </c>
      <c r="AZ722" s="165" t="s">
        <v>216</v>
      </c>
      <c r="BA722" s="165" t="s">
        <v>216</v>
      </c>
      <c r="BB722" s="165" t="s">
        <v>216</v>
      </c>
      <c r="BC722" s="165" t="s">
        <v>216</v>
      </c>
      <c r="BD722" s="165" t="s">
        <v>216</v>
      </c>
      <c r="BE722" s="165">
        <v>0.19900000000000001</v>
      </c>
      <c r="BF722" s="165" t="s">
        <v>216</v>
      </c>
      <c r="BG722" s="165" t="s">
        <v>216</v>
      </c>
      <c r="BH722" s="165" t="s">
        <v>216</v>
      </c>
      <c r="BI722" s="165">
        <v>0.13600000000000001</v>
      </c>
      <c r="BJ722" s="165">
        <v>0.115</v>
      </c>
      <c r="BK722" s="165" t="s">
        <v>216</v>
      </c>
      <c r="BL722" s="165" t="s">
        <v>216</v>
      </c>
      <c r="BM722" s="165" t="s">
        <v>216</v>
      </c>
      <c r="BN722" s="165" t="s">
        <v>216</v>
      </c>
      <c r="BO722" s="165" t="s">
        <v>216</v>
      </c>
      <c r="BP722" s="165" t="s">
        <v>216</v>
      </c>
      <c r="BQ722" s="165" t="s">
        <v>216</v>
      </c>
      <c r="BR722" s="165">
        <v>0.14099999999999999</v>
      </c>
      <c r="BS722" s="165" t="s">
        <v>216</v>
      </c>
      <c r="BT722" s="165">
        <v>0.13900000000000001</v>
      </c>
    </row>
    <row r="723" spans="1:72" hidden="1">
      <c r="A723" s="99" t="s">
        <v>405</v>
      </c>
      <c r="B723" s="99" t="s">
        <v>406</v>
      </c>
      <c r="C723" s="98" t="s">
        <v>1172</v>
      </c>
      <c r="D723" s="100" t="s">
        <v>1173</v>
      </c>
      <c r="E723" s="98" t="s">
        <v>1176</v>
      </c>
      <c r="F723" s="98" t="s">
        <v>1177</v>
      </c>
      <c r="G723" s="165" t="s">
        <v>216</v>
      </c>
      <c r="H723" s="165" t="s">
        <v>216</v>
      </c>
      <c r="I723" s="165" t="s">
        <v>216</v>
      </c>
      <c r="J723" s="165" t="s">
        <v>216</v>
      </c>
      <c r="K723" s="165" t="s">
        <v>216</v>
      </c>
      <c r="L723" s="165" t="s">
        <v>216</v>
      </c>
      <c r="M723" s="165" t="s">
        <v>216</v>
      </c>
      <c r="N723" s="165" t="s">
        <v>216</v>
      </c>
      <c r="O723" s="165" t="s">
        <v>216</v>
      </c>
      <c r="P723" s="165" t="s">
        <v>216</v>
      </c>
      <c r="Q723" s="165" t="s">
        <v>216</v>
      </c>
      <c r="R723" s="165" t="s">
        <v>216</v>
      </c>
      <c r="S723" s="165" t="s">
        <v>216</v>
      </c>
      <c r="T723" s="165" t="s">
        <v>216</v>
      </c>
      <c r="U723" s="165" t="s">
        <v>216</v>
      </c>
      <c r="V723" s="165" t="s">
        <v>216</v>
      </c>
      <c r="W723" s="165" t="s">
        <v>216</v>
      </c>
      <c r="X723" s="165" t="s">
        <v>216</v>
      </c>
      <c r="Y723" s="165" t="s">
        <v>216</v>
      </c>
      <c r="Z723" s="165" t="s">
        <v>216</v>
      </c>
      <c r="AA723" s="165" t="s">
        <v>216</v>
      </c>
      <c r="AB723" s="165" t="s">
        <v>216</v>
      </c>
      <c r="AC723" s="165" t="s">
        <v>216</v>
      </c>
      <c r="AD723" s="165" t="s">
        <v>216</v>
      </c>
      <c r="AE723" s="165" t="s">
        <v>216</v>
      </c>
      <c r="AF723" s="165" t="s">
        <v>216</v>
      </c>
      <c r="AG723" s="165" t="s">
        <v>216</v>
      </c>
      <c r="AH723" s="165" t="s">
        <v>216</v>
      </c>
      <c r="AI723" s="165" t="s">
        <v>216</v>
      </c>
      <c r="AJ723" s="165" t="s">
        <v>216</v>
      </c>
      <c r="AK723" s="165" t="s">
        <v>216</v>
      </c>
      <c r="AL723" s="165" t="s">
        <v>216</v>
      </c>
      <c r="AM723" s="165" t="s">
        <v>216</v>
      </c>
      <c r="AN723" s="165" t="s">
        <v>216</v>
      </c>
      <c r="AO723" s="165" t="s">
        <v>216</v>
      </c>
      <c r="AP723" s="165" t="s">
        <v>216</v>
      </c>
      <c r="AQ723" s="165" t="s">
        <v>216</v>
      </c>
      <c r="AR723" s="165" t="s">
        <v>216</v>
      </c>
      <c r="AS723" s="165" t="s">
        <v>216</v>
      </c>
      <c r="AT723" s="165" t="s">
        <v>216</v>
      </c>
      <c r="AU723" s="165" t="s">
        <v>216</v>
      </c>
      <c r="AV723" s="165" t="s">
        <v>216</v>
      </c>
      <c r="AW723" s="165" t="s">
        <v>216</v>
      </c>
      <c r="AX723" s="165" t="s">
        <v>216</v>
      </c>
      <c r="AY723" s="165" t="s">
        <v>216</v>
      </c>
      <c r="AZ723" s="165" t="s">
        <v>216</v>
      </c>
      <c r="BA723" s="165" t="s">
        <v>216</v>
      </c>
      <c r="BB723" s="165" t="s">
        <v>216</v>
      </c>
      <c r="BC723" s="165" t="s">
        <v>216</v>
      </c>
      <c r="BD723" s="165" t="s">
        <v>216</v>
      </c>
      <c r="BE723" s="165" t="s">
        <v>216</v>
      </c>
      <c r="BF723" s="165" t="s">
        <v>216</v>
      </c>
      <c r="BG723" s="165" t="s">
        <v>216</v>
      </c>
      <c r="BH723" s="165" t="s">
        <v>216</v>
      </c>
      <c r="BI723" s="165" t="s">
        <v>216</v>
      </c>
      <c r="BJ723" s="165" t="s">
        <v>216</v>
      </c>
      <c r="BK723" s="165">
        <v>0.112</v>
      </c>
      <c r="BL723" s="165" t="s">
        <v>216</v>
      </c>
      <c r="BM723" s="165" t="s">
        <v>216</v>
      </c>
      <c r="BN723" s="165" t="s">
        <v>216</v>
      </c>
      <c r="BO723" s="165" t="s">
        <v>216</v>
      </c>
      <c r="BP723" s="165" t="s">
        <v>216</v>
      </c>
      <c r="BQ723" s="165" t="s">
        <v>216</v>
      </c>
      <c r="BR723" s="165" t="s">
        <v>216</v>
      </c>
      <c r="BS723" s="165" t="s">
        <v>216</v>
      </c>
      <c r="BT723" s="165" t="s">
        <v>216</v>
      </c>
    </row>
    <row r="724" spans="1:72" hidden="1">
      <c r="A724" s="99" t="s">
        <v>405</v>
      </c>
      <c r="B724" s="99" t="s">
        <v>406</v>
      </c>
      <c r="C724" s="98" t="s">
        <v>1172</v>
      </c>
      <c r="D724" s="100" t="s">
        <v>1173</v>
      </c>
      <c r="E724" s="98" t="s">
        <v>227</v>
      </c>
      <c r="F724" s="98" t="s">
        <v>1178</v>
      </c>
      <c r="G724" s="165" t="s">
        <v>216</v>
      </c>
      <c r="H724" s="165" t="s">
        <v>216</v>
      </c>
      <c r="I724" s="165" t="s">
        <v>216</v>
      </c>
      <c r="J724" s="165" t="s">
        <v>216</v>
      </c>
      <c r="K724" s="165" t="s">
        <v>216</v>
      </c>
      <c r="L724" s="165">
        <v>0.13800000000000001</v>
      </c>
      <c r="M724" s="165" t="s">
        <v>216</v>
      </c>
      <c r="N724" s="165" t="s">
        <v>216</v>
      </c>
      <c r="O724" s="165" t="s">
        <v>216</v>
      </c>
      <c r="P724" s="165" t="s">
        <v>216</v>
      </c>
      <c r="Q724" s="165" t="s">
        <v>216</v>
      </c>
      <c r="R724" s="165" t="s">
        <v>216</v>
      </c>
      <c r="S724" s="165" t="s">
        <v>216</v>
      </c>
      <c r="T724" s="165" t="s">
        <v>216</v>
      </c>
      <c r="U724" s="165" t="s">
        <v>216</v>
      </c>
      <c r="V724" s="165" t="s">
        <v>216</v>
      </c>
      <c r="W724" s="165" t="s">
        <v>216</v>
      </c>
      <c r="X724" s="165" t="s">
        <v>216</v>
      </c>
      <c r="Y724" s="165" t="s">
        <v>216</v>
      </c>
      <c r="Z724" s="165" t="s">
        <v>216</v>
      </c>
      <c r="AA724" s="165" t="s">
        <v>216</v>
      </c>
      <c r="AB724" s="165" t="s">
        <v>216</v>
      </c>
      <c r="AC724" s="165" t="s">
        <v>216</v>
      </c>
      <c r="AD724" s="165" t="s">
        <v>216</v>
      </c>
      <c r="AE724" s="165" t="s">
        <v>216</v>
      </c>
      <c r="AF724" s="165" t="s">
        <v>216</v>
      </c>
      <c r="AG724" s="165" t="s">
        <v>216</v>
      </c>
      <c r="AH724" s="165" t="s">
        <v>216</v>
      </c>
      <c r="AI724" s="165" t="s">
        <v>216</v>
      </c>
      <c r="AJ724" s="165" t="s">
        <v>216</v>
      </c>
      <c r="AK724" s="165" t="s">
        <v>216</v>
      </c>
      <c r="AL724" s="165" t="s">
        <v>216</v>
      </c>
      <c r="AM724" s="165" t="s">
        <v>216</v>
      </c>
      <c r="AN724" s="165" t="s">
        <v>216</v>
      </c>
      <c r="AO724" s="165" t="s">
        <v>216</v>
      </c>
      <c r="AP724" s="165" t="s">
        <v>216</v>
      </c>
      <c r="AQ724" s="165" t="s">
        <v>216</v>
      </c>
      <c r="AR724" s="165" t="s">
        <v>216</v>
      </c>
      <c r="AS724" s="165" t="s">
        <v>216</v>
      </c>
      <c r="AT724" s="165" t="s">
        <v>216</v>
      </c>
      <c r="AU724" s="165" t="s">
        <v>216</v>
      </c>
      <c r="AV724" s="165" t="s">
        <v>216</v>
      </c>
      <c r="AW724" s="165" t="s">
        <v>216</v>
      </c>
      <c r="AX724" s="165" t="s">
        <v>216</v>
      </c>
      <c r="AY724" s="165" t="s">
        <v>216</v>
      </c>
      <c r="AZ724" s="165" t="s">
        <v>216</v>
      </c>
      <c r="BA724" s="165" t="s">
        <v>216</v>
      </c>
      <c r="BB724" s="165" t="s">
        <v>216</v>
      </c>
      <c r="BC724" s="165" t="s">
        <v>216</v>
      </c>
      <c r="BD724" s="165" t="s">
        <v>216</v>
      </c>
      <c r="BE724" s="165" t="s">
        <v>216</v>
      </c>
      <c r="BF724" s="165" t="s">
        <v>216</v>
      </c>
      <c r="BG724" s="165" t="s">
        <v>216</v>
      </c>
      <c r="BH724" s="165" t="s">
        <v>216</v>
      </c>
      <c r="BI724" s="165" t="s">
        <v>216</v>
      </c>
      <c r="BJ724" s="165" t="s">
        <v>216</v>
      </c>
      <c r="BK724" s="165" t="s">
        <v>216</v>
      </c>
      <c r="BL724" s="165" t="s">
        <v>216</v>
      </c>
      <c r="BM724" s="165" t="s">
        <v>216</v>
      </c>
      <c r="BN724" s="165" t="s">
        <v>216</v>
      </c>
      <c r="BO724" s="165" t="s">
        <v>216</v>
      </c>
      <c r="BP724" s="165" t="s">
        <v>216</v>
      </c>
      <c r="BQ724" s="165" t="s">
        <v>216</v>
      </c>
      <c r="BR724" s="165" t="s">
        <v>216</v>
      </c>
      <c r="BS724" s="165" t="s">
        <v>216</v>
      </c>
      <c r="BT724" s="165" t="s">
        <v>216</v>
      </c>
    </row>
    <row r="725" spans="1:72" hidden="1">
      <c r="A725" s="99" t="s">
        <v>405</v>
      </c>
      <c r="B725" s="99" t="s">
        <v>406</v>
      </c>
      <c r="C725" s="98" t="s">
        <v>1172</v>
      </c>
      <c r="D725" s="100" t="s">
        <v>1173</v>
      </c>
      <c r="E725" s="98" t="s">
        <v>1116</v>
      </c>
      <c r="F725" s="98" t="s">
        <v>1117</v>
      </c>
      <c r="G725" s="165" t="s">
        <v>216</v>
      </c>
      <c r="H725" s="165" t="s">
        <v>216</v>
      </c>
      <c r="I725" s="165" t="s">
        <v>216</v>
      </c>
      <c r="J725" s="165" t="s">
        <v>216</v>
      </c>
      <c r="K725" s="165" t="s">
        <v>216</v>
      </c>
      <c r="L725" s="165" t="s">
        <v>216</v>
      </c>
      <c r="M725" s="165" t="s">
        <v>216</v>
      </c>
      <c r="N725" s="165" t="s">
        <v>216</v>
      </c>
      <c r="O725" s="165" t="s">
        <v>216</v>
      </c>
      <c r="P725" s="165" t="s">
        <v>216</v>
      </c>
      <c r="Q725" s="165" t="s">
        <v>216</v>
      </c>
      <c r="R725" s="165">
        <v>0.13100000000000001</v>
      </c>
      <c r="S725" s="165" t="s">
        <v>216</v>
      </c>
      <c r="T725" s="165" t="s">
        <v>216</v>
      </c>
      <c r="U725" s="165" t="s">
        <v>216</v>
      </c>
      <c r="V725" s="165" t="s">
        <v>216</v>
      </c>
      <c r="W725" s="165" t="s">
        <v>216</v>
      </c>
      <c r="X725" s="165" t="s">
        <v>216</v>
      </c>
      <c r="Y725" s="165" t="s">
        <v>216</v>
      </c>
      <c r="Z725" s="165" t="s">
        <v>216</v>
      </c>
      <c r="AA725" s="165" t="s">
        <v>216</v>
      </c>
      <c r="AB725" s="165">
        <v>0.13800000000000001</v>
      </c>
      <c r="AC725" s="165" t="s">
        <v>216</v>
      </c>
      <c r="AD725" s="165" t="s">
        <v>216</v>
      </c>
      <c r="AE725" s="165" t="s">
        <v>216</v>
      </c>
      <c r="AF725" s="165" t="s">
        <v>216</v>
      </c>
      <c r="AG725" s="165" t="s">
        <v>216</v>
      </c>
      <c r="AH725" s="165" t="s">
        <v>216</v>
      </c>
      <c r="AI725" s="165" t="s">
        <v>216</v>
      </c>
      <c r="AJ725" s="165" t="s">
        <v>216</v>
      </c>
      <c r="AK725" s="165" t="s">
        <v>216</v>
      </c>
      <c r="AL725" s="165" t="s">
        <v>216</v>
      </c>
      <c r="AM725" s="165" t="s">
        <v>216</v>
      </c>
      <c r="AN725" s="165" t="s">
        <v>216</v>
      </c>
      <c r="AO725" s="165">
        <v>0.18</v>
      </c>
      <c r="AP725" s="165" t="s">
        <v>216</v>
      </c>
      <c r="AQ725" s="165" t="s">
        <v>216</v>
      </c>
      <c r="AR725" s="165" t="s">
        <v>216</v>
      </c>
      <c r="AS725" s="165" t="s">
        <v>216</v>
      </c>
      <c r="AT725" s="165" t="s">
        <v>216</v>
      </c>
      <c r="AU725" s="165" t="s">
        <v>216</v>
      </c>
      <c r="AV725" s="165" t="s">
        <v>216</v>
      </c>
      <c r="AW725" s="165" t="s">
        <v>216</v>
      </c>
      <c r="AX725" s="165" t="s">
        <v>216</v>
      </c>
      <c r="AY725" s="165" t="s">
        <v>216</v>
      </c>
      <c r="AZ725" s="165" t="s">
        <v>216</v>
      </c>
      <c r="BA725" s="165" t="s">
        <v>216</v>
      </c>
      <c r="BB725" s="165" t="s">
        <v>216</v>
      </c>
      <c r="BC725" s="165" t="s">
        <v>216</v>
      </c>
      <c r="BD725" s="165" t="s">
        <v>216</v>
      </c>
      <c r="BE725" s="165" t="s">
        <v>216</v>
      </c>
      <c r="BF725" s="165" t="s">
        <v>216</v>
      </c>
      <c r="BG725" s="165" t="s">
        <v>216</v>
      </c>
      <c r="BH725" s="165" t="s">
        <v>216</v>
      </c>
      <c r="BI725" s="165" t="s">
        <v>216</v>
      </c>
      <c r="BJ725" s="165" t="s">
        <v>216</v>
      </c>
      <c r="BK725" s="165" t="s">
        <v>216</v>
      </c>
      <c r="BL725" s="165" t="s">
        <v>216</v>
      </c>
      <c r="BM725" s="165" t="s">
        <v>216</v>
      </c>
      <c r="BN725" s="165" t="s">
        <v>216</v>
      </c>
      <c r="BO725" s="165" t="s">
        <v>216</v>
      </c>
      <c r="BP725" s="165" t="s">
        <v>216</v>
      </c>
      <c r="BQ725" s="165" t="s">
        <v>216</v>
      </c>
      <c r="BR725" s="165" t="s">
        <v>216</v>
      </c>
      <c r="BS725" s="165" t="s">
        <v>216</v>
      </c>
      <c r="BT725" s="165" t="s">
        <v>216</v>
      </c>
    </row>
    <row r="726" spans="1:72" hidden="1">
      <c r="A726" s="99" t="s">
        <v>405</v>
      </c>
      <c r="B726" s="99" t="s">
        <v>406</v>
      </c>
      <c r="C726" s="98" t="s">
        <v>1172</v>
      </c>
      <c r="D726" s="100" t="s">
        <v>1173</v>
      </c>
      <c r="E726" s="98" t="s">
        <v>1027</v>
      </c>
      <c r="F726" s="98" t="s">
        <v>1028</v>
      </c>
      <c r="G726" s="165" t="s">
        <v>216</v>
      </c>
      <c r="H726" s="165" t="s">
        <v>216</v>
      </c>
      <c r="I726" s="165">
        <v>0.152</v>
      </c>
      <c r="J726" s="165" t="s">
        <v>216</v>
      </c>
      <c r="K726" s="165" t="s">
        <v>216</v>
      </c>
      <c r="L726" s="165" t="s">
        <v>216</v>
      </c>
      <c r="M726" s="165" t="s">
        <v>216</v>
      </c>
      <c r="N726" s="165" t="s">
        <v>216</v>
      </c>
      <c r="O726" s="165" t="s">
        <v>216</v>
      </c>
      <c r="P726" s="165" t="s">
        <v>216</v>
      </c>
      <c r="Q726" s="165" t="s">
        <v>216</v>
      </c>
      <c r="R726" s="165" t="s">
        <v>216</v>
      </c>
      <c r="S726" s="165" t="s">
        <v>216</v>
      </c>
      <c r="T726" s="165" t="s">
        <v>216</v>
      </c>
      <c r="U726" s="165" t="s">
        <v>216</v>
      </c>
      <c r="V726" s="165" t="s">
        <v>216</v>
      </c>
      <c r="W726" s="165" t="s">
        <v>216</v>
      </c>
      <c r="X726" s="165" t="s">
        <v>216</v>
      </c>
      <c r="Y726" s="165" t="s">
        <v>216</v>
      </c>
      <c r="Z726" s="165" t="s">
        <v>216</v>
      </c>
      <c r="AA726" s="165" t="s">
        <v>216</v>
      </c>
      <c r="AB726" s="165" t="s">
        <v>216</v>
      </c>
      <c r="AC726" s="165" t="s">
        <v>216</v>
      </c>
      <c r="AD726" s="165" t="s">
        <v>216</v>
      </c>
      <c r="AE726" s="165" t="s">
        <v>216</v>
      </c>
      <c r="AF726" s="165" t="s">
        <v>216</v>
      </c>
      <c r="AG726" s="165" t="s">
        <v>216</v>
      </c>
      <c r="AH726" s="165" t="s">
        <v>216</v>
      </c>
      <c r="AI726" s="165" t="s">
        <v>216</v>
      </c>
      <c r="AJ726" s="165" t="s">
        <v>216</v>
      </c>
      <c r="AK726" s="165" t="s">
        <v>216</v>
      </c>
      <c r="AL726" s="165" t="s">
        <v>216</v>
      </c>
      <c r="AM726" s="165" t="s">
        <v>216</v>
      </c>
      <c r="AN726" s="165" t="s">
        <v>216</v>
      </c>
      <c r="AO726" s="165" t="s">
        <v>216</v>
      </c>
      <c r="AP726" s="165" t="s">
        <v>216</v>
      </c>
      <c r="AQ726" s="165" t="s">
        <v>216</v>
      </c>
      <c r="AR726" s="165" t="s">
        <v>216</v>
      </c>
      <c r="AS726" s="165" t="s">
        <v>216</v>
      </c>
      <c r="AT726" s="165" t="s">
        <v>216</v>
      </c>
      <c r="AU726" s="165" t="s">
        <v>216</v>
      </c>
      <c r="AV726" s="165" t="s">
        <v>216</v>
      </c>
      <c r="AW726" s="165" t="s">
        <v>216</v>
      </c>
      <c r="AX726" s="165" t="s">
        <v>216</v>
      </c>
      <c r="AY726" s="165" t="s">
        <v>216</v>
      </c>
      <c r="AZ726" s="165" t="s">
        <v>216</v>
      </c>
      <c r="BA726" s="165" t="s">
        <v>216</v>
      </c>
      <c r="BB726" s="165" t="s">
        <v>216</v>
      </c>
      <c r="BC726" s="165" t="s">
        <v>216</v>
      </c>
      <c r="BD726" s="165" t="s">
        <v>216</v>
      </c>
      <c r="BE726" s="165" t="s">
        <v>216</v>
      </c>
      <c r="BF726" s="165" t="s">
        <v>216</v>
      </c>
      <c r="BG726" s="165" t="s">
        <v>216</v>
      </c>
      <c r="BH726" s="165" t="s">
        <v>216</v>
      </c>
      <c r="BI726" s="165" t="s">
        <v>216</v>
      </c>
      <c r="BJ726" s="165" t="s">
        <v>216</v>
      </c>
      <c r="BK726" s="165" t="s">
        <v>216</v>
      </c>
      <c r="BL726" s="165" t="s">
        <v>216</v>
      </c>
      <c r="BM726" s="165" t="s">
        <v>216</v>
      </c>
      <c r="BN726" s="165" t="s">
        <v>216</v>
      </c>
      <c r="BO726" s="165" t="s">
        <v>216</v>
      </c>
      <c r="BP726" s="165" t="s">
        <v>216</v>
      </c>
      <c r="BQ726" s="165" t="s">
        <v>216</v>
      </c>
      <c r="BR726" s="165" t="s">
        <v>216</v>
      </c>
      <c r="BS726" s="165" t="s">
        <v>216</v>
      </c>
      <c r="BT726" s="165" t="s">
        <v>216</v>
      </c>
    </row>
    <row r="727" spans="1:72" hidden="1">
      <c r="A727" s="99" t="s">
        <v>1004</v>
      </c>
      <c r="B727" s="99" t="s">
        <v>1004</v>
      </c>
      <c r="C727" s="98" t="s">
        <v>1179</v>
      </c>
      <c r="D727" s="100" t="s">
        <v>1180</v>
      </c>
      <c r="E727" s="98" t="s">
        <v>1043</v>
      </c>
      <c r="F727" s="98" t="s">
        <v>1044</v>
      </c>
      <c r="G727" s="165" t="s">
        <v>216</v>
      </c>
      <c r="H727" s="165" t="s">
        <v>216</v>
      </c>
      <c r="I727" s="165" t="s">
        <v>216</v>
      </c>
      <c r="J727" s="165" t="s">
        <v>216</v>
      </c>
      <c r="K727" s="165" t="s">
        <v>216</v>
      </c>
      <c r="L727" s="165" t="s">
        <v>216</v>
      </c>
      <c r="M727" s="165" t="s">
        <v>216</v>
      </c>
      <c r="N727" s="165" t="s">
        <v>216</v>
      </c>
      <c r="O727" s="165" t="s">
        <v>216</v>
      </c>
      <c r="P727" s="165" t="s">
        <v>216</v>
      </c>
      <c r="Q727" s="165" t="s">
        <v>216</v>
      </c>
      <c r="R727" s="165" t="s">
        <v>216</v>
      </c>
      <c r="S727" s="165" t="s">
        <v>216</v>
      </c>
      <c r="T727" s="165" t="s">
        <v>216</v>
      </c>
      <c r="U727" s="165" t="s">
        <v>216</v>
      </c>
      <c r="V727" s="165" t="s">
        <v>216</v>
      </c>
      <c r="W727" s="165" t="s">
        <v>216</v>
      </c>
      <c r="X727" s="165" t="s">
        <v>216</v>
      </c>
      <c r="Y727" s="165" t="s">
        <v>216</v>
      </c>
      <c r="Z727" s="165" t="s">
        <v>216</v>
      </c>
      <c r="AA727" s="165" t="s">
        <v>216</v>
      </c>
      <c r="AB727" s="165" t="s">
        <v>216</v>
      </c>
      <c r="AC727" s="165" t="s">
        <v>216</v>
      </c>
      <c r="AD727" s="165" t="s">
        <v>216</v>
      </c>
      <c r="AE727" s="165">
        <v>0.123</v>
      </c>
      <c r="AF727" s="165" t="s">
        <v>216</v>
      </c>
      <c r="AG727" s="165" t="s">
        <v>216</v>
      </c>
      <c r="AH727" s="165" t="s">
        <v>216</v>
      </c>
      <c r="AI727" s="165" t="s">
        <v>216</v>
      </c>
      <c r="AJ727" s="165" t="s">
        <v>216</v>
      </c>
      <c r="AK727" s="165" t="s">
        <v>216</v>
      </c>
      <c r="AL727" s="165" t="s">
        <v>216</v>
      </c>
      <c r="AM727" s="165" t="s">
        <v>216</v>
      </c>
      <c r="AN727" s="165" t="s">
        <v>216</v>
      </c>
      <c r="AO727" s="165" t="s">
        <v>216</v>
      </c>
      <c r="AP727" s="165" t="s">
        <v>216</v>
      </c>
      <c r="AQ727" s="165" t="s">
        <v>216</v>
      </c>
      <c r="AR727" s="165" t="s">
        <v>216</v>
      </c>
      <c r="AS727" s="165" t="s">
        <v>216</v>
      </c>
      <c r="AT727" s="165" t="s">
        <v>216</v>
      </c>
      <c r="AU727" s="165">
        <v>0.14099999999999999</v>
      </c>
      <c r="AV727" s="165" t="s">
        <v>216</v>
      </c>
      <c r="AW727" s="165" t="s">
        <v>216</v>
      </c>
      <c r="AX727" s="165" t="s">
        <v>216</v>
      </c>
      <c r="AY727" s="165">
        <v>0.151</v>
      </c>
      <c r="AZ727" s="165" t="s">
        <v>216</v>
      </c>
      <c r="BA727" s="165" t="s">
        <v>216</v>
      </c>
      <c r="BB727" s="165" t="s">
        <v>216</v>
      </c>
      <c r="BC727" s="165" t="s">
        <v>216</v>
      </c>
      <c r="BD727" s="165" t="s">
        <v>216</v>
      </c>
      <c r="BE727" s="165" t="s">
        <v>216</v>
      </c>
      <c r="BF727" s="165" t="s">
        <v>216</v>
      </c>
      <c r="BG727" s="165">
        <v>0.125</v>
      </c>
      <c r="BH727" s="165" t="s">
        <v>216</v>
      </c>
      <c r="BI727" s="165" t="s">
        <v>216</v>
      </c>
      <c r="BJ727" s="165" t="s">
        <v>216</v>
      </c>
      <c r="BK727" s="165" t="s">
        <v>216</v>
      </c>
      <c r="BL727" s="165" t="s">
        <v>216</v>
      </c>
      <c r="BM727" s="165" t="s">
        <v>216</v>
      </c>
      <c r="BN727" s="165" t="s">
        <v>216</v>
      </c>
      <c r="BO727" s="165" t="s">
        <v>216</v>
      </c>
      <c r="BP727" s="165" t="s">
        <v>216</v>
      </c>
      <c r="BQ727" s="165" t="s">
        <v>216</v>
      </c>
      <c r="BR727" s="165" t="s">
        <v>216</v>
      </c>
      <c r="BS727" s="165" t="s">
        <v>216</v>
      </c>
      <c r="BT727" s="165" t="s">
        <v>216</v>
      </c>
    </row>
    <row r="728" spans="1:72" hidden="1">
      <c r="A728" s="99" t="s">
        <v>1004</v>
      </c>
      <c r="B728" s="99" t="s">
        <v>1004</v>
      </c>
      <c r="C728" s="98" t="s">
        <v>1179</v>
      </c>
      <c r="D728" s="100" t="s">
        <v>1180</v>
      </c>
      <c r="E728" s="98" t="s">
        <v>1037</v>
      </c>
      <c r="F728" s="98" t="s">
        <v>1038</v>
      </c>
      <c r="G728" s="165">
        <v>0.14599999999999999</v>
      </c>
      <c r="H728" s="165" t="s">
        <v>216</v>
      </c>
      <c r="I728" s="165" t="s">
        <v>216</v>
      </c>
      <c r="J728" s="165" t="s">
        <v>216</v>
      </c>
      <c r="K728" s="165" t="s">
        <v>216</v>
      </c>
      <c r="L728" s="165" t="s">
        <v>216</v>
      </c>
      <c r="M728" s="165">
        <v>0.154</v>
      </c>
      <c r="N728" s="165" t="s">
        <v>216</v>
      </c>
      <c r="O728" s="165" t="s">
        <v>216</v>
      </c>
      <c r="P728" s="165" t="s">
        <v>216</v>
      </c>
      <c r="Q728" s="165">
        <v>0.13400000000000001</v>
      </c>
      <c r="R728" s="165" t="s">
        <v>216</v>
      </c>
      <c r="S728" s="165" t="s">
        <v>216</v>
      </c>
      <c r="T728" s="165" t="s">
        <v>216</v>
      </c>
      <c r="U728" s="165" t="s">
        <v>216</v>
      </c>
      <c r="V728" s="165" t="s">
        <v>216</v>
      </c>
      <c r="W728" s="165" t="s">
        <v>216</v>
      </c>
      <c r="X728" s="165" t="s">
        <v>216</v>
      </c>
      <c r="Y728" s="165" t="s">
        <v>216</v>
      </c>
      <c r="Z728" s="165" t="s">
        <v>216</v>
      </c>
      <c r="AA728" s="165">
        <v>0.186</v>
      </c>
      <c r="AB728" s="165" t="s">
        <v>216</v>
      </c>
      <c r="AC728" s="165" t="s">
        <v>216</v>
      </c>
      <c r="AD728" s="165" t="s">
        <v>216</v>
      </c>
      <c r="AE728" s="165" t="s">
        <v>216</v>
      </c>
      <c r="AF728" s="165" t="s">
        <v>216</v>
      </c>
      <c r="AG728" s="165" t="s">
        <v>216</v>
      </c>
      <c r="AH728" s="165">
        <v>0.157</v>
      </c>
      <c r="AI728" s="165">
        <v>0.114</v>
      </c>
      <c r="AJ728" s="165" t="s">
        <v>216</v>
      </c>
      <c r="AK728" s="165">
        <v>0.158</v>
      </c>
      <c r="AL728" s="165" t="s">
        <v>216</v>
      </c>
      <c r="AM728" s="165" t="s">
        <v>216</v>
      </c>
      <c r="AN728" s="165" t="s">
        <v>216</v>
      </c>
      <c r="AO728" s="165" t="s">
        <v>216</v>
      </c>
      <c r="AP728" s="165">
        <v>0.14499999999999999</v>
      </c>
      <c r="AQ728" s="165" t="s">
        <v>216</v>
      </c>
      <c r="AR728" s="165" t="s">
        <v>216</v>
      </c>
      <c r="AS728" s="165" t="s">
        <v>216</v>
      </c>
      <c r="AT728" s="165">
        <v>0.16200000000000001</v>
      </c>
      <c r="AU728" s="165" t="s">
        <v>216</v>
      </c>
      <c r="AV728" s="165" t="s">
        <v>216</v>
      </c>
      <c r="AW728" s="165" t="s">
        <v>216</v>
      </c>
      <c r="AX728" s="165" t="s">
        <v>216</v>
      </c>
      <c r="AY728" s="165" t="s">
        <v>216</v>
      </c>
      <c r="AZ728" s="165" t="s">
        <v>216</v>
      </c>
      <c r="BA728" s="165" t="s">
        <v>216</v>
      </c>
      <c r="BB728" s="165" t="s">
        <v>216</v>
      </c>
      <c r="BC728" s="165" t="s">
        <v>216</v>
      </c>
      <c r="BD728" s="165" t="s">
        <v>216</v>
      </c>
      <c r="BE728" s="165" t="s">
        <v>216</v>
      </c>
      <c r="BF728" s="165" t="s">
        <v>216</v>
      </c>
      <c r="BG728" s="165" t="s">
        <v>216</v>
      </c>
      <c r="BH728" s="165" t="s">
        <v>216</v>
      </c>
      <c r="BI728" s="165">
        <v>0.16300000000000001</v>
      </c>
      <c r="BJ728" s="165" t="s">
        <v>216</v>
      </c>
      <c r="BK728" s="165" t="s">
        <v>216</v>
      </c>
      <c r="BL728" s="165" t="s">
        <v>216</v>
      </c>
      <c r="BM728" s="165" t="s">
        <v>216</v>
      </c>
      <c r="BN728" s="165" t="s">
        <v>216</v>
      </c>
      <c r="BO728" s="165" t="s">
        <v>216</v>
      </c>
      <c r="BP728" s="165" t="s">
        <v>216</v>
      </c>
      <c r="BQ728" s="165" t="s">
        <v>216</v>
      </c>
      <c r="BR728" s="165" t="s">
        <v>216</v>
      </c>
      <c r="BS728" s="165" t="s">
        <v>216</v>
      </c>
      <c r="BT728" s="165">
        <v>0.16900000000000001</v>
      </c>
    </row>
    <row r="729" spans="1:72" hidden="1">
      <c r="A729" s="99" t="s">
        <v>1004</v>
      </c>
      <c r="B729" s="99" t="s">
        <v>1004</v>
      </c>
      <c r="C729" s="98" t="s">
        <v>1179</v>
      </c>
      <c r="D729" s="100" t="s">
        <v>1180</v>
      </c>
      <c r="E729" s="98" t="s">
        <v>1041</v>
      </c>
      <c r="F729" s="98" t="s">
        <v>1042</v>
      </c>
      <c r="G729" s="165" t="s">
        <v>216</v>
      </c>
      <c r="H729" s="165">
        <v>0.17399999999999999</v>
      </c>
      <c r="I729" s="165" t="s">
        <v>216</v>
      </c>
      <c r="J729" s="165" t="s">
        <v>216</v>
      </c>
      <c r="K729" s="165">
        <v>0.11600000000000001</v>
      </c>
      <c r="L729" s="165" t="s">
        <v>216</v>
      </c>
      <c r="M729" s="165" t="s">
        <v>216</v>
      </c>
      <c r="N729" s="165">
        <v>0.17299999999999999</v>
      </c>
      <c r="O729" s="165" t="s">
        <v>216</v>
      </c>
      <c r="P729" s="165">
        <v>0.14099999999999999</v>
      </c>
      <c r="Q729" s="165" t="s">
        <v>216</v>
      </c>
      <c r="R729" s="165" t="s">
        <v>216</v>
      </c>
      <c r="S729" s="165" t="s">
        <v>216</v>
      </c>
      <c r="T729" s="165">
        <v>0.185</v>
      </c>
      <c r="U729" s="165">
        <v>0.151</v>
      </c>
      <c r="V729" s="165" t="s">
        <v>216</v>
      </c>
      <c r="W729" s="165" t="s">
        <v>216</v>
      </c>
      <c r="X729" s="165">
        <v>0.16700000000000001</v>
      </c>
      <c r="Y729" s="165" t="s">
        <v>216</v>
      </c>
      <c r="Z729" s="165" t="s">
        <v>216</v>
      </c>
      <c r="AA729" s="165" t="s">
        <v>216</v>
      </c>
      <c r="AB729" s="165" t="s">
        <v>216</v>
      </c>
      <c r="AC729" s="165" t="s">
        <v>216</v>
      </c>
      <c r="AD729" s="165" t="s">
        <v>216</v>
      </c>
      <c r="AE729" s="165" t="s">
        <v>216</v>
      </c>
      <c r="AF729" s="165" t="s">
        <v>216</v>
      </c>
      <c r="AG729" s="165" t="s">
        <v>216</v>
      </c>
      <c r="AH729" s="165" t="s">
        <v>216</v>
      </c>
      <c r="AI729" s="165" t="s">
        <v>216</v>
      </c>
      <c r="AJ729" s="165" t="s">
        <v>216</v>
      </c>
      <c r="AK729" s="165" t="s">
        <v>216</v>
      </c>
      <c r="AL729" s="165">
        <v>0.14099999999999999</v>
      </c>
      <c r="AM729" s="165">
        <v>0.159</v>
      </c>
      <c r="AN729" s="165">
        <v>0.17299999999999999</v>
      </c>
      <c r="AO729" s="165" t="s">
        <v>216</v>
      </c>
      <c r="AP729" s="165" t="s">
        <v>216</v>
      </c>
      <c r="AQ729" s="165" t="s">
        <v>216</v>
      </c>
      <c r="AR729" s="165" t="s">
        <v>216</v>
      </c>
      <c r="AS729" s="165">
        <v>0.13</v>
      </c>
      <c r="AT729" s="165" t="s">
        <v>216</v>
      </c>
      <c r="AU729" s="165" t="s">
        <v>216</v>
      </c>
      <c r="AV729" s="165" t="s">
        <v>216</v>
      </c>
      <c r="AW729" s="165">
        <v>0.13</v>
      </c>
      <c r="AX729" s="165" t="s">
        <v>216</v>
      </c>
      <c r="AY729" s="165" t="s">
        <v>216</v>
      </c>
      <c r="AZ729" s="165" t="s">
        <v>216</v>
      </c>
      <c r="BA729" s="165">
        <v>0.16200000000000001</v>
      </c>
      <c r="BB729" s="165" t="s">
        <v>216</v>
      </c>
      <c r="BC729" s="165">
        <v>0.16200000000000001</v>
      </c>
      <c r="BD729" s="165" t="s">
        <v>216</v>
      </c>
      <c r="BE729" s="165" t="s">
        <v>216</v>
      </c>
      <c r="BF729" s="165" t="s">
        <v>216</v>
      </c>
      <c r="BG729" s="165" t="s">
        <v>216</v>
      </c>
      <c r="BH729" s="165" t="s">
        <v>216</v>
      </c>
      <c r="BI729" s="165" t="s">
        <v>216</v>
      </c>
      <c r="BJ729" s="165">
        <v>0.184</v>
      </c>
      <c r="BK729" s="165" t="s">
        <v>216</v>
      </c>
      <c r="BL729" s="165" t="s">
        <v>216</v>
      </c>
      <c r="BM729" s="165" t="s">
        <v>216</v>
      </c>
      <c r="BN729" s="165" t="s">
        <v>216</v>
      </c>
      <c r="BO729" s="165" t="s">
        <v>216</v>
      </c>
      <c r="BP729" s="165" t="s">
        <v>216</v>
      </c>
      <c r="BQ729" s="165" t="s">
        <v>216</v>
      </c>
      <c r="BR729" s="165" t="s">
        <v>216</v>
      </c>
      <c r="BS729" s="165" t="s">
        <v>216</v>
      </c>
      <c r="BT729" s="165" t="s">
        <v>216</v>
      </c>
    </row>
    <row r="730" spans="1:72" hidden="1">
      <c r="A730" s="99" t="s">
        <v>1004</v>
      </c>
      <c r="B730" s="99" t="s">
        <v>1004</v>
      </c>
      <c r="C730" s="98" t="s">
        <v>1179</v>
      </c>
      <c r="D730" s="100" t="s">
        <v>1180</v>
      </c>
      <c r="E730" s="98" t="s">
        <v>1035</v>
      </c>
      <c r="F730" s="98" t="s">
        <v>1036</v>
      </c>
      <c r="G730" s="165" t="s">
        <v>216</v>
      </c>
      <c r="H730" s="165" t="s">
        <v>216</v>
      </c>
      <c r="I730" s="165" t="s">
        <v>216</v>
      </c>
      <c r="J730" s="165" t="s">
        <v>216</v>
      </c>
      <c r="K730" s="165" t="s">
        <v>216</v>
      </c>
      <c r="L730" s="165">
        <v>0.14099999999999999</v>
      </c>
      <c r="M730" s="165" t="s">
        <v>216</v>
      </c>
      <c r="N730" s="165" t="s">
        <v>216</v>
      </c>
      <c r="O730" s="165" t="s">
        <v>216</v>
      </c>
      <c r="P730" s="165" t="s">
        <v>216</v>
      </c>
      <c r="Q730" s="165" t="s">
        <v>216</v>
      </c>
      <c r="R730" s="165" t="s">
        <v>216</v>
      </c>
      <c r="S730" s="165" t="s">
        <v>216</v>
      </c>
      <c r="T730" s="165" t="s">
        <v>216</v>
      </c>
      <c r="U730" s="165" t="s">
        <v>216</v>
      </c>
      <c r="V730" s="165" t="s">
        <v>216</v>
      </c>
      <c r="W730" s="165">
        <v>0.16800000000000001</v>
      </c>
      <c r="X730" s="165" t="s">
        <v>216</v>
      </c>
      <c r="Y730" s="165" t="s">
        <v>216</v>
      </c>
      <c r="Z730" s="165" t="s">
        <v>216</v>
      </c>
      <c r="AA730" s="165" t="s">
        <v>216</v>
      </c>
      <c r="AB730" s="165" t="s">
        <v>216</v>
      </c>
      <c r="AC730" s="165">
        <v>0.17399999999999999</v>
      </c>
      <c r="AD730" s="165" t="s">
        <v>216</v>
      </c>
      <c r="AE730" s="165" t="s">
        <v>216</v>
      </c>
      <c r="AF730" s="165" t="s">
        <v>216</v>
      </c>
      <c r="AG730" s="165" t="s">
        <v>216</v>
      </c>
      <c r="AH730" s="165" t="s">
        <v>216</v>
      </c>
      <c r="AI730" s="165" t="s">
        <v>216</v>
      </c>
      <c r="AJ730" s="165">
        <v>0.13500000000000001</v>
      </c>
      <c r="AK730" s="165" t="s">
        <v>216</v>
      </c>
      <c r="AL730" s="165" t="s">
        <v>216</v>
      </c>
      <c r="AM730" s="165" t="s">
        <v>216</v>
      </c>
      <c r="AN730" s="165" t="s">
        <v>216</v>
      </c>
      <c r="AO730" s="165" t="s">
        <v>216</v>
      </c>
      <c r="AP730" s="165" t="s">
        <v>216</v>
      </c>
      <c r="AQ730" s="165" t="s">
        <v>216</v>
      </c>
      <c r="AR730" s="165" t="s">
        <v>216</v>
      </c>
      <c r="AS730" s="165" t="s">
        <v>216</v>
      </c>
      <c r="AT730" s="165" t="s">
        <v>216</v>
      </c>
      <c r="AU730" s="165" t="s">
        <v>216</v>
      </c>
      <c r="AV730" s="165" t="s">
        <v>216</v>
      </c>
      <c r="AW730" s="165" t="s">
        <v>216</v>
      </c>
      <c r="AX730" s="165" t="s">
        <v>216</v>
      </c>
      <c r="AY730" s="165" t="s">
        <v>216</v>
      </c>
      <c r="AZ730" s="165" t="s">
        <v>216</v>
      </c>
      <c r="BA730" s="165" t="s">
        <v>216</v>
      </c>
      <c r="BB730" s="165" t="s">
        <v>216</v>
      </c>
      <c r="BC730" s="165" t="s">
        <v>216</v>
      </c>
      <c r="BD730" s="165">
        <v>0.13</v>
      </c>
      <c r="BE730" s="165" t="s">
        <v>216</v>
      </c>
      <c r="BF730" s="165">
        <v>0.14199999999999999</v>
      </c>
      <c r="BG730" s="165" t="s">
        <v>216</v>
      </c>
      <c r="BH730" s="165" t="s">
        <v>216</v>
      </c>
      <c r="BI730" s="165" t="s">
        <v>216</v>
      </c>
      <c r="BJ730" s="165" t="s">
        <v>216</v>
      </c>
      <c r="BK730" s="165" t="s">
        <v>216</v>
      </c>
      <c r="BL730" s="165" t="s">
        <v>216</v>
      </c>
      <c r="BM730" s="165" t="s">
        <v>216</v>
      </c>
      <c r="BN730" s="165" t="s">
        <v>216</v>
      </c>
      <c r="BO730" s="165" t="s">
        <v>216</v>
      </c>
      <c r="BP730" s="165" t="s">
        <v>216</v>
      </c>
      <c r="BQ730" s="165" t="s">
        <v>216</v>
      </c>
      <c r="BR730" s="165" t="s">
        <v>216</v>
      </c>
      <c r="BS730" s="165">
        <v>0.13400000000000001</v>
      </c>
      <c r="BT730" s="165" t="s">
        <v>216</v>
      </c>
    </row>
    <row r="731" spans="1:72" hidden="1">
      <c r="A731" s="99" t="s">
        <v>1004</v>
      </c>
      <c r="B731" s="99" t="s">
        <v>1004</v>
      </c>
      <c r="C731" s="98" t="s">
        <v>1179</v>
      </c>
      <c r="D731" s="100" t="s">
        <v>1180</v>
      </c>
      <c r="E731" s="98" t="s">
        <v>1039</v>
      </c>
      <c r="F731" s="98" t="s">
        <v>1040</v>
      </c>
      <c r="G731" s="165" t="s">
        <v>216</v>
      </c>
      <c r="H731" s="165" t="s">
        <v>216</v>
      </c>
      <c r="I731" s="165" t="s">
        <v>216</v>
      </c>
      <c r="J731" s="165" t="s">
        <v>216</v>
      </c>
      <c r="K731" s="165" t="s">
        <v>216</v>
      </c>
      <c r="L731" s="165" t="s">
        <v>216</v>
      </c>
      <c r="M731" s="165" t="s">
        <v>216</v>
      </c>
      <c r="N731" s="165" t="s">
        <v>216</v>
      </c>
      <c r="O731" s="165" t="s">
        <v>216</v>
      </c>
      <c r="P731" s="165" t="s">
        <v>216</v>
      </c>
      <c r="Q731" s="165" t="s">
        <v>216</v>
      </c>
      <c r="R731" s="165" t="s">
        <v>216</v>
      </c>
      <c r="S731" s="165" t="s">
        <v>216</v>
      </c>
      <c r="T731" s="165" t="s">
        <v>216</v>
      </c>
      <c r="U731" s="165" t="s">
        <v>216</v>
      </c>
      <c r="V731" s="165">
        <v>0.13300000000000001</v>
      </c>
      <c r="W731" s="165" t="s">
        <v>216</v>
      </c>
      <c r="X731" s="165" t="s">
        <v>216</v>
      </c>
      <c r="Y731" s="165">
        <v>0.151</v>
      </c>
      <c r="Z731" s="165" t="s">
        <v>216</v>
      </c>
      <c r="AA731" s="165" t="s">
        <v>216</v>
      </c>
      <c r="AB731" s="165" t="s">
        <v>216</v>
      </c>
      <c r="AC731" s="165" t="s">
        <v>216</v>
      </c>
      <c r="AD731" s="165">
        <v>0.14599999999999999</v>
      </c>
      <c r="AE731" s="165" t="s">
        <v>216</v>
      </c>
      <c r="AF731" s="165" t="s">
        <v>216</v>
      </c>
      <c r="AG731" s="165">
        <v>0.14599999999999999</v>
      </c>
      <c r="AH731" s="165" t="s">
        <v>216</v>
      </c>
      <c r="AI731" s="165" t="s">
        <v>216</v>
      </c>
      <c r="AJ731" s="165" t="s">
        <v>216</v>
      </c>
      <c r="AK731" s="165" t="s">
        <v>216</v>
      </c>
      <c r="AL731" s="165" t="s">
        <v>216</v>
      </c>
      <c r="AM731" s="165" t="s">
        <v>216</v>
      </c>
      <c r="AN731" s="165" t="s">
        <v>216</v>
      </c>
      <c r="AO731" s="165">
        <v>0.156</v>
      </c>
      <c r="AP731" s="165" t="s">
        <v>216</v>
      </c>
      <c r="AQ731" s="165">
        <v>0.17699999999999999</v>
      </c>
      <c r="AR731" s="165" t="s">
        <v>216</v>
      </c>
      <c r="AS731" s="165" t="s">
        <v>216</v>
      </c>
      <c r="AT731" s="165" t="s">
        <v>216</v>
      </c>
      <c r="AU731" s="165" t="s">
        <v>216</v>
      </c>
      <c r="AV731" s="165" t="s">
        <v>216</v>
      </c>
      <c r="AW731" s="165" t="s">
        <v>216</v>
      </c>
      <c r="AX731" s="165">
        <v>0.14299999999999999</v>
      </c>
      <c r="AY731" s="165" t="s">
        <v>216</v>
      </c>
      <c r="AZ731" s="165" t="s">
        <v>216</v>
      </c>
      <c r="BA731" s="165" t="s">
        <v>216</v>
      </c>
      <c r="BB731" s="165">
        <v>0.16300000000000001</v>
      </c>
      <c r="BC731" s="165" t="s">
        <v>216</v>
      </c>
      <c r="BD731" s="165" t="s">
        <v>216</v>
      </c>
      <c r="BE731" s="165">
        <v>0.161</v>
      </c>
      <c r="BF731" s="165" t="s">
        <v>216</v>
      </c>
      <c r="BG731" s="165" t="s">
        <v>216</v>
      </c>
      <c r="BH731" s="165" t="s">
        <v>216</v>
      </c>
      <c r="BI731" s="165" t="s">
        <v>216</v>
      </c>
      <c r="BJ731" s="165" t="s">
        <v>216</v>
      </c>
      <c r="BK731" s="165" t="s">
        <v>216</v>
      </c>
      <c r="BL731" s="165">
        <v>0.14299999999999999</v>
      </c>
      <c r="BM731" s="165" t="s">
        <v>216</v>
      </c>
      <c r="BN731" s="165" t="s">
        <v>216</v>
      </c>
      <c r="BO731" s="165" t="s">
        <v>216</v>
      </c>
      <c r="BP731" s="165">
        <v>0.129</v>
      </c>
      <c r="BQ731" s="165" t="s">
        <v>216</v>
      </c>
      <c r="BR731" s="165" t="s">
        <v>216</v>
      </c>
      <c r="BS731" s="165" t="s">
        <v>216</v>
      </c>
      <c r="BT731" s="165" t="s">
        <v>216</v>
      </c>
    </row>
    <row r="732" spans="1:72" hidden="1">
      <c r="A732" s="99" t="s">
        <v>1004</v>
      </c>
      <c r="B732" s="99" t="s">
        <v>1004</v>
      </c>
      <c r="C732" s="98" t="s">
        <v>1179</v>
      </c>
      <c r="D732" s="100" t="s">
        <v>1180</v>
      </c>
      <c r="E732" s="98" t="s">
        <v>1127</v>
      </c>
      <c r="F732" s="98" t="s">
        <v>1128</v>
      </c>
      <c r="G732" s="165" t="s">
        <v>216</v>
      </c>
      <c r="H732" s="165" t="s">
        <v>216</v>
      </c>
      <c r="I732" s="165" t="s">
        <v>216</v>
      </c>
      <c r="J732" s="165">
        <v>0.13</v>
      </c>
      <c r="K732" s="165" t="s">
        <v>216</v>
      </c>
      <c r="L732" s="165" t="s">
        <v>216</v>
      </c>
      <c r="M732" s="165" t="s">
        <v>216</v>
      </c>
      <c r="N732" s="165" t="s">
        <v>216</v>
      </c>
      <c r="O732" s="165" t="s">
        <v>216</v>
      </c>
      <c r="P732" s="165" t="s">
        <v>216</v>
      </c>
      <c r="Q732" s="165" t="s">
        <v>216</v>
      </c>
      <c r="R732" s="165" t="s">
        <v>216</v>
      </c>
      <c r="S732" s="165">
        <v>0.13600000000000001</v>
      </c>
      <c r="T732" s="165" t="s">
        <v>216</v>
      </c>
      <c r="U732" s="165" t="s">
        <v>216</v>
      </c>
      <c r="V732" s="165" t="s">
        <v>216</v>
      </c>
      <c r="W732" s="165" t="s">
        <v>216</v>
      </c>
      <c r="X732" s="165" t="s">
        <v>216</v>
      </c>
      <c r="Y732" s="165" t="s">
        <v>216</v>
      </c>
      <c r="Z732" s="165" t="s">
        <v>216</v>
      </c>
      <c r="AA732" s="165" t="s">
        <v>216</v>
      </c>
      <c r="AB732" s="165" t="s">
        <v>216</v>
      </c>
      <c r="AC732" s="165" t="s">
        <v>216</v>
      </c>
      <c r="AD732" s="165" t="s">
        <v>216</v>
      </c>
      <c r="AE732" s="165" t="s">
        <v>216</v>
      </c>
      <c r="AF732" s="165" t="s">
        <v>216</v>
      </c>
      <c r="AG732" s="165" t="s">
        <v>216</v>
      </c>
      <c r="AH732" s="165" t="s">
        <v>216</v>
      </c>
      <c r="AI732" s="165" t="s">
        <v>216</v>
      </c>
      <c r="AJ732" s="165" t="s">
        <v>216</v>
      </c>
      <c r="AK732" s="165" t="s">
        <v>216</v>
      </c>
      <c r="AL732" s="165" t="s">
        <v>216</v>
      </c>
      <c r="AM732" s="165" t="s">
        <v>216</v>
      </c>
      <c r="AN732" s="165" t="s">
        <v>216</v>
      </c>
      <c r="AO732" s="165" t="s">
        <v>216</v>
      </c>
      <c r="AP732" s="165" t="s">
        <v>216</v>
      </c>
      <c r="AQ732" s="165" t="s">
        <v>216</v>
      </c>
      <c r="AR732" s="165">
        <v>0.113</v>
      </c>
      <c r="AS732" s="165" t="s">
        <v>216</v>
      </c>
      <c r="AT732" s="165" t="s">
        <v>216</v>
      </c>
      <c r="AU732" s="165" t="s">
        <v>216</v>
      </c>
      <c r="AV732" s="165" t="s">
        <v>216</v>
      </c>
      <c r="AW732" s="165" t="s">
        <v>216</v>
      </c>
      <c r="AX732" s="165" t="s">
        <v>216</v>
      </c>
      <c r="AY732" s="165" t="s">
        <v>216</v>
      </c>
      <c r="AZ732" s="165">
        <v>0.13300000000000001</v>
      </c>
      <c r="BA732" s="165" t="s">
        <v>216</v>
      </c>
      <c r="BB732" s="165" t="s">
        <v>216</v>
      </c>
      <c r="BC732" s="165" t="s">
        <v>216</v>
      </c>
      <c r="BD732" s="165" t="s">
        <v>216</v>
      </c>
      <c r="BE732" s="165" t="s">
        <v>216</v>
      </c>
      <c r="BF732" s="165" t="s">
        <v>216</v>
      </c>
      <c r="BG732" s="165" t="s">
        <v>216</v>
      </c>
      <c r="BH732" s="165" t="s">
        <v>216</v>
      </c>
      <c r="BI732" s="165" t="s">
        <v>216</v>
      </c>
      <c r="BJ732" s="165" t="s">
        <v>216</v>
      </c>
      <c r="BK732" s="165" t="s">
        <v>216</v>
      </c>
      <c r="BL732" s="165" t="s">
        <v>216</v>
      </c>
      <c r="BM732" s="165" t="s">
        <v>216</v>
      </c>
      <c r="BN732" s="165">
        <v>0.154</v>
      </c>
      <c r="BO732" s="165" t="s">
        <v>216</v>
      </c>
      <c r="BP732" s="165" t="s">
        <v>216</v>
      </c>
      <c r="BQ732" s="165" t="s">
        <v>216</v>
      </c>
      <c r="BR732" s="165" t="s">
        <v>216</v>
      </c>
      <c r="BS732" s="165" t="s">
        <v>216</v>
      </c>
      <c r="BT732" s="165" t="s">
        <v>216</v>
      </c>
    </row>
    <row r="733" spans="1:72" hidden="1">
      <c r="A733" s="99" t="s">
        <v>1004</v>
      </c>
      <c r="B733" s="99" t="s">
        <v>1004</v>
      </c>
      <c r="C733" s="98" t="s">
        <v>1179</v>
      </c>
      <c r="D733" s="100" t="s">
        <v>1180</v>
      </c>
      <c r="E733" s="98" t="s">
        <v>1033</v>
      </c>
      <c r="F733" s="98" t="s">
        <v>1034</v>
      </c>
      <c r="G733" s="165" t="s">
        <v>216</v>
      </c>
      <c r="H733" s="165" t="s">
        <v>216</v>
      </c>
      <c r="I733" s="165">
        <v>0.19</v>
      </c>
      <c r="J733" s="165" t="s">
        <v>216</v>
      </c>
      <c r="K733" s="165" t="s">
        <v>216</v>
      </c>
      <c r="L733" s="165" t="s">
        <v>216</v>
      </c>
      <c r="M733" s="165" t="s">
        <v>216</v>
      </c>
      <c r="N733" s="165" t="s">
        <v>216</v>
      </c>
      <c r="O733" s="165">
        <v>0.158</v>
      </c>
      <c r="P733" s="165" t="s">
        <v>216</v>
      </c>
      <c r="Q733" s="165" t="s">
        <v>216</v>
      </c>
      <c r="R733" s="165">
        <v>0.153</v>
      </c>
      <c r="S733" s="165" t="s">
        <v>216</v>
      </c>
      <c r="T733" s="165" t="s">
        <v>216</v>
      </c>
      <c r="U733" s="165" t="s">
        <v>216</v>
      </c>
      <c r="V733" s="165" t="s">
        <v>216</v>
      </c>
      <c r="W733" s="165" t="s">
        <v>216</v>
      </c>
      <c r="X733" s="165" t="s">
        <v>216</v>
      </c>
      <c r="Y733" s="165" t="s">
        <v>216</v>
      </c>
      <c r="Z733" s="165">
        <v>0.157</v>
      </c>
      <c r="AA733" s="165" t="s">
        <v>216</v>
      </c>
      <c r="AB733" s="165">
        <v>0.193</v>
      </c>
      <c r="AC733" s="165" t="s">
        <v>216</v>
      </c>
      <c r="AD733" s="165" t="s">
        <v>216</v>
      </c>
      <c r="AE733" s="165" t="s">
        <v>216</v>
      </c>
      <c r="AF733" s="165">
        <v>0.154</v>
      </c>
      <c r="AG733" s="165" t="s">
        <v>216</v>
      </c>
      <c r="AH733" s="165" t="s">
        <v>216</v>
      </c>
      <c r="AI733" s="165" t="s">
        <v>216</v>
      </c>
      <c r="AJ733" s="165" t="s">
        <v>216</v>
      </c>
      <c r="AK733" s="165" t="s">
        <v>216</v>
      </c>
      <c r="AL733" s="165" t="s">
        <v>216</v>
      </c>
      <c r="AM733" s="165" t="s">
        <v>216</v>
      </c>
      <c r="AN733" s="165" t="s">
        <v>216</v>
      </c>
      <c r="AO733" s="165" t="s">
        <v>216</v>
      </c>
      <c r="AP733" s="165" t="s">
        <v>216</v>
      </c>
      <c r="AQ733" s="165" t="s">
        <v>216</v>
      </c>
      <c r="AR733" s="165" t="s">
        <v>216</v>
      </c>
      <c r="AS733" s="165" t="s">
        <v>216</v>
      </c>
      <c r="AT733" s="165" t="s">
        <v>216</v>
      </c>
      <c r="AU733" s="165" t="s">
        <v>216</v>
      </c>
      <c r="AV733" s="165">
        <v>0.14899999999999999</v>
      </c>
      <c r="AW733" s="165" t="s">
        <v>216</v>
      </c>
      <c r="AX733" s="165" t="s">
        <v>216</v>
      </c>
      <c r="AY733" s="165" t="s">
        <v>216</v>
      </c>
      <c r="AZ733" s="165" t="s">
        <v>216</v>
      </c>
      <c r="BA733" s="165" t="s">
        <v>216</v>
      </c>
      <c r="BB733" s="165" t="s">
        <v>216</v>
      </c>
      <c r="BC733" s="165" t="s">
        <v>216</v>
      </c>
      <c r="BD733" s="165" t="s">
        <v>216</v>
      </c>
      <c r="BE733" s="165" t="s">
        <v>216</v>
      </c>
      <c r="BF733" s="165" t="s">
        <v>216</v>
      </c>
      <c r="BG733" s="165" t="s">
        <v>216</v>
      </c>
      <c r="BH733" s="165">
        <v>0.121</v>
      </c>
      <c r="BI733" s="165" t="s">
        <v>216</v>
      </c>
      <c r="BJ733" s="165" t="s">
        <v>216</v>
      </c>
      <c r="BK733" s="165" t="s">
        <v>216</v>
      </c>
      <c r="BL733" s="165" t="s">
        <v>216</v>
      </c>
      <c r="BM733" s="165">
        <v>0.14799999999999999</v>
      </c>
      <c r="BN733" s="165" t="s">
        <v>216</v>
      </c>
      <c r="BO733" s="165">
        <v>0.158</v>
      </c>
      <c r="BP733" s="165" t="s">
        <v>216</v>
      </c>
      <c r="BQ733" s="165">
        <v>0.19500000000000001</v>
      </c>
      <c r="BR733" s="165">
        <v>0.185</v>
      </c>
      <c r="BS733" s="165" t="s">
        <v>216</v>
      </c>
      <c r="BT733" s="165" t="s">
        <v>216</v>
      </c>
    </row>
    <row r="734" spans="1:72" hidden="1">
      <c r="A734" s="99" t="s">
        <v>1004</v>
      </c>
      <c r="B734" s="99" t="s">
        <v>1004</v>
      </c>
      <c r="C734" s="98" t="s">
        <v>1179</v>
      </c>
      <c r="D734" s="100" t="s">
        <v>1180</v>
      </c>
      <c r="E734" s="98" t="s">
        <v>1125</v>
      </c>
      <c r="F734" s="98" t="s">
        <v>1126</v>
      </c>
      <c r="G734" s="165" t="s">
        <v>216</v>
      </c>
      <c r="H734" s="165" t="s">
        <v>216</v>
      </c>
      <c r="I734" s="165" t="s">
        <v>216</v>
      </c>
      <c r="J734" s="165" t="s">
        <v>216</v>
      </c>
      <c r="K734" s="165" t="s">
        <v>216</v>
      </c>
      <c r="L734" s="165" t="s">
        <v>216</v>
      </c>
      <c r="M734" s="165" t="s">
        <v>216</v>
      </c>
      <c r="N734" s="165" t="s">
        <v>216</v>
      </c>
      <c r="O734" s="165" t="s">
        <v>216</v>
      </c>
      <c r="P734" s="165" t="s">
        <v>216</v>
      </c>
      <c r="Q734" s="165" t="s">
        <v>216</v>
      </c>
      <c r="R734" s="165" t="s">
        <v>216</v>
      </c>
      <c r="S734" s="165" t="s">
        <v>216</v>
      </c>
      <c r="T734" s="165" t="s">
        <v>216</v>
      </c>
      <c r="U734" s="165" t="s">
        <v>216</v>
      </c>
      <c r="V734" s="165" t="s">
        <v>216</v>
      </c>
      <c r="W734" s="165" t="s">
        <v>216</v>
      </c>
      <c r="X734" s="165" t="s">
        <v>216</v>
      </c>
      <c r="Y734" s="165" t="s">
        <v>216</v>
      </c>
      <c r="Z734" s="165" t="s">
        <v>216</v>
      </c>
      <c r="AA734" s="165" t="s">
        <v>216</v>
      </c>
      <c r="AB734" s="165" t="s">
        <v>216</v>
      </c>
      <c r="AC734" s="165" t="s">
        <v>216</v>
      </c>
      <c r="AD734" s="165" t="s">
        <v>216</v>
      </c>
      <c r="AE734" s="165" t="s">
        <v>216</v>
      </c>
      <c r="AF734" s="165" t="s">
        <v>216</v>
      </c>
      <c r="AG734" s="165" t="s">
        <v>216</v>
      </c>
      <c r="AH734" s="165" t="s">
        <v>216</v>
      </c>
      <c r="AI734" s="165" t="s">
        <v>216</v>
      </c>
      <c r="AJ734" s="165" t="s">
        <v>216</v>
      </c>
      <c r="AK734" s="165" t="s">
        <v>216</v>
      </c>
      <c r="AL734" s="165" t="s">
        <v>216</v>
      </c>
      <c r="AM734" s="165" t="s">
        <v>216</v>
      </c>
      <c r="AN734" s="165" t="s">
        <v>216</v>
      </c>
      <c r="AO734" s="165" t="s">
        <v>216</v>
      </c>
      <c r="AP734" s="165" t="s">
        <v>216</v>
      </c>
      <c r="AQ734" s="165" t="s">
        <v>216</v>
      </c>
      <c r="AR734" s="165" t="s">
        <v>216</v>
      </c>
      <c r="AS734" s="165" t="s">
        <v>216</v>
      </c>
      <c r="AT734" s="165" t="s">
        <v>216</v>
      </c>
      <c r="AU734" s="165" t="s">
        <v>216</v>
      </c>
      <c r="AV734" s="165" t="s">
        <v>216</v>
      </c>
      <c r="AW734" s="165" t="s">
        <v>216</v>
      </c>
      <c r="AX734" s="165" t="s">
        <v>216</v>
      </c>
      <c r="AY734" s="165" t="s">
        <v>216</v>
      </c>
      <c r="AZ734" s="165" t="s">
        <v>216</v>
      </c>
      <c r="BA734" s="165" t="s">
        <v>216</v>
      </c>
      <c r="BB734" s="165" t="s">
        <v>216</v>
      </c>
      <c r="BC734" s="165" t="s">
        <v>216</v>
      </c>
      <c r="BD734" s="165" t="s">
        <v>216</v>
      </c>
      <c r="BE734" s="165" t="s">
        <v>216</v>
      </c>
      <c r="BF734" s="165" t="s">
        <v>216</v>
      </c>
      <c r="BG734" s="165" t="s">
        <v>216</v>
      </c>
      <c r="BH734" s="165" t="s">
        <v>216</v>
      </c>
      <c r="BI734" s="165" t="s">
        <v>216</v>
      </c>
      <c r="BJ734" s="165" t="s">
        <v>216</v>
      </c>
      <c r="BK734" s="165">
        <v>0.14299999999999999</v>
      </c>
      <c r="BL734" s="165" t="s">
        <v>216</v>
      </c>
      <c r="BM734" s="165" t="s">
        <v>216</v>
      </c>
      <c r="BN734" s="165" t="s">
        <v>216</v>
      </c>
      <c r="BO734" s="165" t="s">
        <v>216</v>
      </c>
      <c r="BP734" s="165" t="s">
        <v>216</v>
      </c>
      <c r="BQ734" s="165" t="s">
        <v>216</v>
      </c>
      <c r="BR734" s="165" t="s">
        <v>216</v>
      </c>
      <c r="BS734" s="165" t="s">
        <v>216</v>
      </c>
      <c r="BT734" s="165" t="s">
        <v>216</v>
      </c>
    </row>
    <row r="735" spans="1:72" hidden="1">
      <c r="A735" s="99" t="s">
        <v>1004</v>
      </c>
      <c r="B735" s="99" t="s">
        <v>1004</v>
      </c>
      <c r="C735" s="98" t="s">
        <v>1181</v>
      </c>
      <c r="D735" s="100" t="s">
        <v>1182</v>
      </c>
      <c r="E735" s="98" t="s">
        <v>1051</v>
      </c>
      <c r="F735" s="98" t="s">
        <v>1052</v>
      </c>
      <c r="G735" s="165" t="s">
        <v>216</v>
      </c>
      <c r="H735" s="165">
        <v>0.156</v>
      </c>
      <c r="I735" s="165" t="s">
        <v>216</v>
      </c>
      <c r="J735" s="165" t="s">
        <v>216</v>
      </c>
      <c r="K735" s="165" t="s">
        <v>216</v>
      </c>
      <c r="L735" s="165" t="s">
        <v>216</v>
      </c>
      <c r="M735" s="165">
        <v>0.17</v>
      </c>
      <c r="N735" s="165">
        <v>0.19700000000000001</v>
      </c>
      <c r="O735" s="165" t="s">
        <v>216</v>
      </c>
      <c r="P735" s="165" t="s">
        <v>216</v>
      </c>
      <c r="Q735" s="165">
        <v>0.17100000000000001</v>
      </c>
      <c r="R735" s="165" t="s">
        <v>216</v>
      </c>
      <c r="S735" s="165" t="s">
        <v>216</v>
      </c>
      <c r="T735" s="165" t="s">
        <v>216</v>
      </c>
      <c r="U735" s="165">
        <v>0.11899999999999999</v>
      </c>
      <c r="V735" s="165" t="s">
        <v>216</v>
      </c>
      <c r="W735" s="165" t="s">
        <v>216</v>
      </c>
      <c r="X735" s="165" t="s">
        <v>216</v>
      </c>
      <c r="Y735" s="165" t="s">
        <v>216</v>
      </c>
      <c r="Z735" s="165" t="s">
        <v>216</v>
      </c>
      <c r="AA735" s="165" t="s">
        <v>216</v>
      </c>
      <c r="AB735" s="165">
        <v>0.16700000000000001</v>
      </c>
      <c r="AC735" s="165">
        <v>0.19800000000000001</v>
      </c>
      <c r="AD735" s="165" t="s">
        <v>216</v>
      </c>
      <c r="AE735" s="165" t="s">
        <v>216</v>
      </c>
      <c r="AF735" s="165" t="s">
        <v>216</v>
      </c>
      <c r="AG735" s="165" t="s">
        <v>216</v>
      </c>
      <c r="AH735" s="165">
        <v>0.14599999999999999</v>
      </c>
      <c r="AI735" s="165" t="s">
        <v>216</v>
      </c>
      <c r="AJ735" s="165" t="s">
        <v>216</v>
      </c>
      <c r="AK735" s="165" t="s">
        <v>216</v>
      </c>
      <c r="AL735" s="165" t="s">
        <v>216</v>
      </c>
      <c r="AM735" s="165" t="s">
        <v>216</v>
      </c>
      <c r="AN735" s="165" t="s">
        <v>216</v>
      </c>
      <c r="AO735" s="165" t="s">
        <v>216</v>
      </c>
      <c r="AP735" s="165">
        <v>0.14599999999999999</v>
      </c>
      <c r="AQ735" s="165">
        <v>0.191</v>
      </c>
      <c r="AR735" s="165" t="s">
        <v>216</v>
      </c>
      <c r="AS735" s="165" t="s">
        <v>216</v>
      </c>
      <c r="AT735" s="165" t="s">
        <v>216</v>
      </c>
      <c r="AU735" s="165" t="s">
        <v>216</v>
      </c>
      <c r="AV735" s="165" t="s">
        <v>216</v>
      </c>
      <c r="AW735" s="165" t="s">
        <v>216</v>
      </c>
      <c r="AX735" s="165" t="s">
        <v>216</v>
      </c>
      <c r="AY735" s="165" t="s">
        <v>216</v>
      </c>
      <c r="AZ735" s="165" t="s">
        <v>216</v>
      </c>
      <c r="BA735" s="165" t="s">
        <v>216</v>
      </c>
      <c r="BB735" s="165" t="s">
        <v>216</v>
      </c>
      <c r="BC735" s="165" t="s">
        <v>216</v>
      </c>
      <c r="BD735" s="165" t="s">
        <v>216</v>
      </c>
      <c r="BE735" s="165">
        <v>0.128</v>
      </c>
      <c r="BF735" s="165">
        <v>0.13100000000000001</v>
      </c>
      <c r="BG735" s="165">
        <v>0.113</v>
      </c>
      <c r="BH735" s="165" t="s">
        <v>216</v>
      </c>
      <c r="BI735" s="165" t="s">
        <v>216</v>
      </c>
      <c r="BJ735" s="165">
        <v>0.11700000000000001</v>
      </c>
      <c r="BK735" s="165">
        <v>0.152</v>
      </c>
      <c r="BL735" s="165">
        <v>0.14399999999999999</v>
      </c>
      <c r="BM735" s="165" t="s">
        <v>216</v>
      </c>
      <c r="BN735" s="165">
        <v>9.7199999999999995E-2</v>
      </c>
      <c r="BO735" s="165" t="s">
        <v>216</v>
      </c>
      <c r="BP735" s="165" t="s">
        <v>216</v>
      </c>
      <c r="BQ735" s="165" t="s">
        <v>216</v>
      </c>
      <c r="BR735" s="165">
        <v>0.14799999999999999</v>
      </c>
      <c r="BS735" s="165" t="s">
        <v>216</v>
      </c>
      <c r="BT735" s="165">
        <v>0.12</v>
      </c>
    </row>
    <row r="736" spans="1:72" hidden="1">
      <c r="A736" s="99" t="s">
        <v>1004</v>
      </c>
      <c r="B736" s="99" t="s">
        <v>1004</v>
      </c>
      <c r="C736" s="98" t="s">
        <v>1181</v>
      </c>
      <c r="D736" s="100" t="s">
        <v>1182</v>
      </c>
      <c r="E736" s="98" t="s">
        <v>1049</v>
      </c>
      <c r="F736" s="98" t="s">
        <v>1050</v>
      </c>
      <c r="G736" s="165" t="s">
        <v>216</v>
      </c>
      <c r="H736" s="165" t="s">
        <v>216</v>
      </c>
      <c r="I736" s="165" t="s">
        <v>216</v>
      </c>
      <c r="J736" s="165">
        <v>0.153</v>
      </c>
      <c r="K736" s="165" t="s">
        <v>216</v>
      </c>
      <c r="L736" s="165" t="s">
        <v>216</v>
      </c>
      <c r="M736" s="165" t="s">
        <v>216</v>
      </c>
      <c r="N736" s="165" t="s">
        <v>216</v>
      </c>
      <c r="O736" s="165" t="s">
        <v>216</v>
      </c>
      <c r="P736" s="165">
        <v>0.188</v>
      </c>
      <c r="Q736" s="165" t="s">
        <v>216</v>
      </c>
      <c r="R736" s="165">
        <v>0.14499999999999999</v>
      </c>
      <c r="S736" s="165">
        <v>0.158</v>
      </c>
      <c r="T736" s="165" t="s">
        <v>216</v>
      </c>
      <c r="U736" s="165" t="s">
        <v>216</v>
      </c>
      <c r="V736" s="165">
        <v>0.14799999999999999</v>
      </c>
      <c r="W736" s="165">
        <v>0.14399999999999999</v>
      </c>
      <c r="X736" s="165" t="s">
        <v>216</v>
      </c>
      <c r="Y736" s="165">
        <v>0.14099999999999999</v>
      </c>
      <c r="Z736" s="165" t="s">
        <v>216</v>
      </c>
      <c r="AA736" s="165" t="s">
        <v>216</v>
      </c>
      <c r="AB736" s="165" t="s">
        <v>216</v>
      </c>
      <c r="AC736" s="165" t="s">
        <v>216</v>
      </c>
      <c r="AD736" s="165" t="s">
        <v>216</v>
      </c>
      <c r="AE736" s="165" t="s">
        <v>216</v>
      </c>
      <c r="AF736" s="165" t="s">
        <v>216</v>
      </c>
      <c r="AG736" s="165">
        <v>0.16800000000000001</v>
      </c>
      <c r="AH736" s="165" t="s">
        <v>216</v>
      </c>
      <c r="AI736" s="165" t="s">
        <v>216</v>
      </c>
      <c r="AJ736" s="165">
        <v>0.20599999999999999</v>
      </c>
      <c r="AK736" s="165" t="s">
        <v>216</v>
      </c>
      <c r="AL736" s="165">
        <v>0.14699999999999999</v>
      </c>
      <c r="AM736" s="165" t="s">
        <v>216</v>
      </c>
      <c r="AN736" s="165" t="s">
        <v>216</v>
      </c>
      <c r="AO736" s="165">
        <v>0.16</v>
      </c>
      <c r="AP736" s="165" t="s">
        <v>216</v>
      </c>
      <c r="AQ736" s="165" t="s">
        <v>216</v>
      </c>
      <c r="AR736" s="165">
        <v>0.124</v>
      </c>
      <c r="AS736" s="165" t="s">
        <v>216</v>
      </c>
      <c r="AT736" s="165" t="s">
        <v>216</v>
      </c>
      <c r="AU736" s="165" t="s">
        <v>216</v>
      </c>
      <c r="AV736" s="165">
        <v>0.16300000000000001</v>
      </c>
      <c r="AW736" s="165">
        <v>0.17599999999999999</v>
      </c>
      <c r="AX736" s="165">
        <v>0.14000000000000001</v>
      </c>
      <c r="AY736" s="165" t="s">
        <v>216</v>
      </c>
      <c r="AZ736" s="165" t="s">
        <v>216</v>
      </c>
      <c r="BA736" s="165" t="s">
        <v>216</v>
      </c>
      <c r="BB736" s="165" t="s">
        <v>216</v>
      </c>
      <c r="BC736" s="165">
        <v>0.107</v>
      </c>
      <c r="BD736" s="165" t="s">
        <v>216</v>
      </c>
      <c r="BE736" s="165" t="s">
        <v>216</v>
      </c>
      <c r="BF736" s="165" t="s">
        <v>216</v>
      </c>
      <c r="BG736" s="165" t="s">
        <v>216</v>
      </c>
      <c r="BH736" s="165" t="s">
        <v>216</v>
      </c>
      <c r="BI736" s="165">
        <v>0.151</v>
      </c>
      <c r="BJ736" s="165" t="s">
        <v>216</v>
      </c>
      <c r="BK736" s="165" t="s">
        <v>216</v>
      </c>
      <c r="BL736" s="165" t="s">
        <v>216</v>
      </c>
      <c r="BM736" s="165" t="s">
        <v>216</v>
      </c>
      <c r="BN736" s="165" t="s">
        <v>216</v>
      </c>
      <c r="BO736" s="165" t="s">
        <v>216</v>
      </c>
      <c r="BP736" s="165" t="s">
        <v>216</v>
      </c>
      <c r="BQ736" s="165" t="s">
        <v>216</v>
      </c>
      <c r="BR736" s="165" t="s">
        <v>216</v>
      </c>
      <c r="BS736" s="165" t="s">
        <v>216</v>
      </c>
      <c r="BT736" s="165" t="s">
        <v>216</v>
      </c>
    </row>
    <row r="737" spans="1:72" hidden="1">
      <c r="A737" s="99" t="s">
        <v>1004</v>
      </c>
      <c r="B737" s="99" t="s">
        <v>1004</v>
      </c>
      <c r="C737" s="98" t="s">
        <v>1181</v>
      </c>
      <c r="D737" s="100" t="s">
        <v>1182</v>
      </c>
      <c r="E737" s="98" t="s">
        <v>1183</v>
      </c>
      <c r="F737" s="98" t="s">
        <v>1184</v>
      </c>
      <c r="G737" s="165" t="s">
        <v>216</v>
      </c>
      <c r="H737" s="165" t="s">
        <v>216</v>
      </c>
      <c r="I737" s="165" t="s">
        <v>216</v>
      </c>
      <c r="J737" s="165" t="s">
        <v>216</v>
      </c>
      <c r="K737" s="165" t="s">
        <v>216</v>
      </c>
      <c r="L737" s="165" t="s">
        <v>216</v>
      </c>
      <c r="M737" s="165" t="s">
        <v>216</v>
      </c>
      <c r="N737" s="165" t="s">
        <v>216</v>
      </c>
      <c r="O737" s="165">
        <v>0.122</v>
      </c>
      <c r="P737" s="165" t="s">
        <v>216</v>
      </c>
      <c r="Q737" s="165" t="s">
        <v>216</v>
      </c>
      <c r="R737" s="165" t="s">
        <v>216</v>
      </c>
      <c r="S737" s="165" t="s">
        <v>216</v>
      </c>
      <c r="T737" s="165">
        <v>0.17699999999999999</v>
      </c>
      <c r="U737" s="165" t="s">
        <v>216</v>
      </c>
      <c r="V737" s="165" t="s">
        <v>216</v>
      </c>
      <c r="W737" s="165" t="s">
        <v>216</v>
      </c>
      <c r="X737" s="165" t="s">
        <v>216</v>
      </c>
      <c r="Y737" s="165" t="s">
        <v>216</v>
      </c>
      <c r="Z737" s="165" t="s">
        <v>216</v>
      </c>
      <c r="AA737" s="165" t="s">
        <v>216</v>
      </c>
      <c r="AB737" s="165" t="s">
        <v>216</v>
      </c>
      <c r="AC737" s="165" t="s">
        <v>216</v>
      </c>
      <c r="AD737" s="165">
        <v>0.13200000000000001</v>
      </c>
      <c r="AE737" s="165" t="s">
        <v>216</v>
      </c>
      <c r="AF737" s="165" t="s">
        <v>216</v>
      </c>
      <c r="AG737" s="165" t="s">
        <v>216</v>
      </c>
      <c r="AH737" s="165" t="s">
        <v>216</v>
      </c>
      <c r="AI737" s="165" t="s">
        <v>216</v>
      </c>
      <c r="AJ737" s="165" t="s">
        <v>216</v>
      </c>
      <c r="AK737" s="165" t="s">
        <v>216</v>
      </c>
      <c r="AL737" s="165" t="s">
        <v>216</v>
      </c>
      <c r="AM737" s="165">
        <v>0.111</v>
      </c>
      <c r="AN737" s="165" t="s">
        <v>216</v>
      </c>
      <c r="AO737" s="165" t="s">
        <v>216</v>
      </c>
      <c r="AP737" s="165" t="s">
        <v>216</v>
      </c>
      <c r="AQ737" s="165" t="s">
        <v>216</v>
      </c>
      <c r="AR737" s="165" t="s">
        <v>216</v>
      </c>
      <c r="AS737" s="165" t="s">
        <v>216</v>
      </c>
      <c r="AT737" s="165" t="s">
        <v>216</v>
      </c>
      <c r="AU737" s="165">
        <v>0.17199999999999999</v>
      </c>
      <c r="AV737" s="165" t="s">
        <v>216</v>
      </c>
      <c r="AW737" s="165" t="s">
        <v>216</v>
      </c>
      <c r="AX737" s="165" t="s">
        <v>216</v>
      </c>
      <c r="AY737" s="165" t="s">
        <v>216</v>
      </c>
      <c r="AZ737" s="165" t="s">
        <v>216</v>
      </c>
      <c r="BA737" s="165" t="s">
        <v>216</v>
      </c>
      <c r="BB737" s="165">
        <v>0.14299999999999999</v>
      </c>
      <c r="BC737" s="165" t="s">
        <v>216</v>
      </c>
      <c r="BD737" s="165" t="s">
        <v>216</v>
      </c>
      <c r="BE737" s="165" t="s">
        <v>216</v>
      </c>
      <c r="BF737" s="165" t="s">
        <v>216</v>
      </c>
      <c r="BG737" s="165" t="s">
        <v>216</v>
      </c>
      <c r="BH737" s="165" t="s">
        <v>216</v>
      </c>
      <c r="BI737" s="165" t="s">
        <v>216</v>
      </c>
      <c r="BJ737" s="165" t="s">
        <v>216</v>
      </c>
      <c r="BK737" s="165" t="s">
        <v>216</v>
      </c>
      <c r="BL737" s="165" t="s">
        <v>216</v>
      </c>
      <c r="BM737" s="165" t="s">
        <v>216</v>
      </c>
      <c r="BN737" s="165" t="s">
        <v>216</v>
      </c>
      <c r="BO737" s="165" t="s">
        <v>216</v>
      </c>
      <c r="BP737" s="165" t="s">
        <v>216</v>
      </c>
      <c r="BQ737" s="165" t="s">
        <v>216</v>
      </c>
      <c r="BR737" s="165" t="s">
        <v>216</v>
      </c>
      <c r="BS737" s="165" t="s">
        <v>216</v>
      </c>
      <c r="BT737" s="165" t="s">
        <v>216</v>
      </c>
    </row>
    <row r="738" spans="1:72" hidden="1">
      <c r="A738" s="99" t="s">
        <v>1004</v>
      </c>
      <c r="B738" s="99" t="s">
        <v>1004</v>
      </c>
      <c r="C738" s="98" t="s">
        <v>1181</v>
      </c>
      <c r="D738" s="100" t="s">
        <v>1182</v>
      </c>
      <c r="E738" s="98" t="s">
        <v>1047</v>
      </c>
      <c r="F738" s="98" t="s">
        <v>1048</v>
      </c>
      <c r="G738" s="165" t="s">
        <v>216</v>
      </c>
      <c r="H738" s="165" t="s">
        <v>216</v>
      </c>
      <c r="I738" s="165" t="s">
        <v>216</v>
      </c>
      <c r="J738" s="165" t="s">
        <v>216</v>
      </c>
      <c r="K738" s="165">
        <v>0.155</v>
      </c>
      <c r="L738" s="165" t="s">
        <v>216</v>
      </c>
      <c r="M738" s="165" t="s">
        <v>216</v>
      </c>
      <c r="N738" s="165" t="s">
        <v>216</v>
      </c>
      <c r="O738" s="165" t="s">
        <v>216</v>
      </c>
      <c r="P738" s="165" t="s">
        <v>216</v>
      </c>
      <c r="Q738" s="165" t="s">
        <v>216</v>
      </c>
      <c r="R738" s="165" t="s">
        <v>216</v>
      </c>
      <c r="S738" s="165" t="s">
        <v>216</v>
      </c>
      <c r="T738" s="165" t="s">
        <v>216</v>
      </c>
      <c r="U738" s="165" t="s">
        <v>216</v>
      </c>
      <c r="V738" s="165" t="s">
        <v>216</v>
      </c>
      <c r="W738" s="165" t="s">
        <v>216</v>
      </c>
      <c r="X738" s="165" t="s">
        <v>216</v>
      </c>
      <c r="Y738" s="165" t="s">
        <v>216</v>
      </c>
      <c r="Z738" s="165" t="s">
        <v>216</v>
      </c>
      <c r="AA738" s="165" t="s">
        <v>216</v>
      </c>
      <c r="AB738" s="165" t="s">
        <v>216</v>
      </c>
      <c r="AC738" s="165" t="s">
        <v>216</v>
      </c>
      <c r="AD738" s="165" t="s">
        <v>216</v>
      </c>
      <c r="AE738" s="165">
        <v>0.161</v>
      </c>
      <c r="AF738" s="165" t="s">
        <v>216</v>
      </c>
      <c r="AG738" s="165" t="s">
        <v>216</v>
      </c>
      <c r="AH738" s="165" t="s">
        <v>216</v>
      </c>
      <c r="AI738" s="165" t="s">
        <v>216</v>
      </c>
      <c r="AJ738" s="165" t="s">
        <v>216</v>
      </c>
      <c r="AK738" s="165" t="s">
        <v>216</v>
      </c>
      <c r="AL738" s="165" t="s">
        <v>216</v>
      </c>
      <c r="AM738" s="165" t="s">
        <v>216</v>
      </c>
      <c r="AN738" s="165" t="s">
        <v>216</v>
      </c>
      <c r="AO738" s="165" t="s">
        <v>216</v>
      </c>
      <c r="AP738" s="165" t="s">
        <v>216</v>
      </c>
      <c r="AQ738" s="165" t="s">
        <v>216</v>
      </c>
      <c r="AR738" s="165" t="s">
        <v>216</v>
      </c>
      <c r="AS738" s="165" t="s">
        <v>216</v>
      </c>
      <c r="AT738" s="165" t="s">
        <v>216</v>
      </c>
      <c r="AU738" s="165" t="s">
        <v>216</v>
      </c>
      <c r="AV738" s="165" t="s">
        <v>216</v>
      </c>
      <c r="AW738" s="165" t="s">
        <v>216</v>
      </c>
      <c r="AX738" s="165" t="s">
        <v>216</v>
      </c>
      <c r="AY738" s="165" t="s">
        <v>216</v>
      </c>
      <c r="AZ738" s="165">
        <v>0.155</v>
      </c>
      <c r="BA738" s="165" t="s">
        <v>216</v>
      </c>
      <c r="BB738" s="165" t="s">
        <v>216</v>
      </c>
      <c r="BC738" s="165" t="s">
        <v>216</v>
      </c>
      <c r="BD738" s="165" t="s">
        <v>216</v>
      </c>
      <c r="BE738" s="165" t="s">
        <v>216</v>
      </c>
      <c r="BF738" s="165" t="s">
        <v>216</v>
      </c>
      <c r="BG738" s="165" t="s">
        <v>216</v>
      </c>
      <c r="BH738" s="165">
        <v>0.13300000000000001</v>
      </c>
      <c r="BI738" s="165" t="s">
        <v>216</v>
      </c>
      <c r="BJ738" s="165" t="s">
        <v>216</v>
      </c>
      <c r="BK738" s="165" t="s">
        <v>216</v>
      </c>
      <c r="BL738" s="165" t="s">
        <v>216</v>
      </c>
      <c r="BM738" s="165">
        <v>0.123</v>
      </c>
      <c r="BN738" s="165" t="s">
        <v>216</v>
      </c>
      <c r="BO738" s="165" t="s">
        <v>216</v>
      </c>
      <c r="BP738" s="165" t="s">
        <v>216</v>
      </c>
      <c r="BQ738" s="165">
        <v>0.14599999999999999</v>
      </c>
      <c r="BR738" s="165" t="s">
        <v>216</v>
      </c>
      <c r="BS738" s="165" t="s">
        <v>216</v>
      </c>
      <c r="BT738" s="165" t="s">
        <v>216</v>
      </c>
    </row>
    <row r="739" spans="1:72" hidden="1">
      <c r="A739" s="99" t="s">
        <v>1004</v>
      </c>
      <c r="B739" s="99" t="s">
        <v>1004</v>
      </c>
      <c r="C739" s="98" t="s">
        <v>1181</v>
      </c>
      <c r="D739" s="100" t="s">
        <v>1182</v>
      </c>
      <c r="E739" s="98" t="s">
        <v>1131</v>
      </c>
      <c r="F739" s="98" t="s">
        <v>1132</v>
      </c>
      <c r="G739" s="165" t="s">
        <v>216</v>
      </c>
      <c r="H739" s="165" t="s">
        <v>216</v>
      </c>
      <c r="I739" s="165" t="s">
        <v>216</v>
      </c>
      <c r="J739" s="165" t="s">
        <v>216</v>
      </c>
      <c r="K739" s="165" t="s">
        <v>216</v>
      </c>
      <c r="L739" s="165" t="s">
        <v>216</v>
      </c>
      <c r="M739" s="165" t="s">
        <v>216</v>
      </c>
      <c r="N739" s="165" t="s">
        <v>216</v>
      </c>
      <c r="O739" s="165" t="s">
        <v>216</v>
      </c>
      <c r="P739" s="165" t="s">
        <v>216</v>
      </c>
      <c r="Q739" s="165" t="s">
        <v>216</v>
      </c>
      <c r="R739" s="165" t="s">
        <v>216</v>
      </c>
      <c r="S739" s="165" t="s">
        <v>216</v>
      </c>
      <c r="T739" s="165" t="s">
        <v>216</v>
      </c>
      <c r="U739" s="165" t="s">
        <v>216</v>
      </c>
      <c r="V739" s="165" t="s">
        <v>216</v>
      </c>
      <c r="W739" s="165" t="s">
        <v>216</v>
      </c>
      <c r="X739" s="165" t="s">
        <v>216</v>
      </c>
      <c r="Y739" s="165" t="s">
        <v>216</v>
      </c>
      <c r="Z739" s="165" t="s">
        <v>216</v>
      </c>
      <c r="AA739" s="165" t="s">
        <v>216</v>
      </c>
      <c r="AB739" s="165" t="s">
        <v>216</v>
      </c>
      <c r="AC739" s="165" t="s">
        <v>216</v>
      </c>
      <c r="AD739" s="165" t="s">
        <v>216</v>
      </c>
      <c r="AE739" s="165" t="s">
        <v>216</v>
      </c>
      <c r="AF739" s="165" t="s">
        <v>216</v>
      </c>
      <c r="AG739" s="165" t="s">
        <v>216</v>
      </c>
      <c r="AH739" s="165" t="s">
        <v>216</v>
      </c>
      <c r="AI739" s="165" t="s">
        <v>216</v>
      </c>
      <c r="AJ739" s="165" t="s">
        <v>216</v>
      </c>
      <c r="AK739" s="165" t="s">
        <v>216</v>
      </c>
      <c r="AL739" s="165" t="s">
        <v>216</v>
      </c>
      <c r="AM739" s="165" t="s">
        <v>216</v>
      </c>
      <c r="AN739" s="165">
        <v>0.16400000000000001</v>
      </c>
      <c r="AO739" s="165" t="s">
        <v>216</v>
      </c>
      <c r="AP739" s="165" t="s">
        <v>216</v>
      </c>
      <c r="AQ739" s="165" t="s">
        <v>216</v>
      </c>
      <c r="AR739" s="165" t="s">
        <v>216</v>
      </c>
      <c r="AS739" s="165">
        <v>0.13900000000000001</v>
      </c>
      <c r="AT739" s="165" t="s">
        <v>216</v>
      </c>
      <c r="AU739" s="165" t="s">
        <v>216</v>
      </c>
      <c r="AV739" s="165" t="s">
        <v>216</v>
      </c>
      <c r="AW739" s="165" t="s">
        <v>216</v>
      </c>
      <c r="AX739" s="165" t="s">
        <v>216</v>
      </c>
      <c r="AY739" s="165">
        <v>0.184</v>
      </c>
      <c r="AZ739" s="165" t="s">
        <v>216</v>
      </c>
      <c r="BA739" s="165" t="s">
        <v>216</v>
      </c>
      <c r="BB739" s="165" t="s">
        <v>216</v>
      </c>
      <c r="BC739" s="165" t="s">
        <v>216</v>
      </c>
      <c r="BD739" s="165" t="s">
        <v>216</v>
      </c>
      <c r="BE739" s="165" t="s">
        <v>216</v>
      </c>
      <c r="BF739" s="165" t="s">
        <v>216</v>
      </c>
      <c r="BG739" s="165" t="s">
        <v>216</v>
      </c>
      <c r="BH739" s="165" t="s">
        <v>216</v>
      </c>
      <c r="BI739" s="165" t="s">
        <v>216</v>
      </c>
      <c r="BJ739" s="165" t="s">
        <v>216</v>
      </c>
      <c r="BK739" s="165" t="s">
        <v>216</v>
      </c>
      <c r="BL739" s="165" t="s">
        <v>216</v>
      </c>
      <c r="BM739" s="165" t="s">
        <v>216</v>
      </c>
      <c r="BN739" s="165" t="s">
        <v>216</v>
      </c>
      <c r="BO739" s="165" t="s">
        <v>216</v>
      </c>
      <c r="BP739" s="165">
        <v>0.14699999999999999</v>
      </c>
      <c r="BQ739" s="165" t="s">
        <v>216</v>
      </c>
      <c r="BR739" s="165" t="s">
        <v>216</v>
      </c>
      <c r="BS739" s="165">
        <v>0.13500000000000001</v>
      </c>
      <c r="BT739" s="165" t="s">
        <v>216</v>
      </c>
    </row>
    <row r="740" spans="1:72" hidden="1">
      <c r="A740" s="99" t="s">
        <v>1004</v>
      </c>
      <c r="B740" s="99" t="s">
        <v>1004</v>
      </c>
      <c r="C740" s="98" t="s">
        <v>1181</v>
      </c>
      <c r="D740" s="100" t="s">
        <v>1182</v>
      </c>
      <c r="E740" s="98" t="s">
        <v>1083</v>
      </c>
      <c r="F740" s="98" t="s">
        <v>1185</v>
      </c>
      <c r="G740" s="165">
        <v>0.11</v>
      </c>
      <c r="H740" s="165" t="s">
        <v>216</v>
      </c>
      <c r="I740" s="165" t="s">
        <v>216</v>
      </c>
      <c r="J740" s="165" t="s">
        <v>216</v>
      </c>
      <c r="K740" s="165" t="s">
        <v>216</v>
      </c>
      <c r="L740" s="165" t="s">
        <v>216</v>
      </c>
      <c r="M740" s="165" t="s">
        <v>216</v>
      </c>
      <c r="N740" s="165" t="s">
        <v>216</v>
      </c>
      <c r="O740" s="165" t="s">
        <v>216</v>
      </c>
      <c r="P740" s="165" t="s">
        <v>216</v>
      </c>
      <c r="Q740" s="165" t="s">
        <v>216</v>
      </c>
      <c r="R740" s="165" t="s">
        <v>216</v>
      </c>
      <c r="S740" s="165" t="s">
        <v>216</v>
      </c>
      <c r="T740" s="165" t="s">
        <v>216</v>
      </c>
      <c r="U740" s="165" t="s">
        <v>216</v>
      </c>
      <c r="V740" s="165" t="s">
        <v>216</v>
      </c>
      <c r="W740" s="165" t="s">
        <v>216</v>
      </c>
      <c r="X740" s="165" t="s">
        <v>216</v>
      </c>
      <c r="Y740" s="165" t="s">
        <v>216</v>
      </c>
      <c r="Z740" s="165" t="s">
        <v>216</v>
      </c>
      <c r="AA740" s="165" t="s">
        <v>216</v>
      </c>
      <c r="AB740" s="165" t="s">
        <v>216</v>
      </c>
      <c r="AC740" s="165" t="s">
        <v>216</v>
      </c>
      <c r="AD740" s="165" t="s">
        <v>216</v>
      </c>
      <c r="AE740" s="165" t="s">
        <v>216</v>
      </c>
      <c r="AF740" s="165" t="s">
        <v>216</v>
      </c>
      <c r="AG740" s="165" t="s">
        <v>216</v>
      </c>
      <c r="AH740" s="165" t="s">
        <v>216</v>
      </c>
      <c r="AI740" s="165" t="s">
        <v>216</v>
      </c>
      <c r="AJ740" s="165" t="s">
        <v>216</v>
      </c>
      <c r="AK740" s="165" t="s">
        <v>216</v>
      </c>
      <c r="AL740" s="165" t="s">
        <v>216</v>
      </c>
      <c r="AM740" s="165" t="s">
        <v>216</v>
      </c>
      <c r="AN740" s="165" t="s">
        <v>216</v>
      </c>
      <c r="AO740" s="165" t="s">
        <v>216</v>
      </c>
      <c r="AP740" s="165" t="s">
        <v>216</v>
      </c>
      <c r="AQ740" s="165" t="s">
        <v>216</v>
      </c>
      <c r="AR740" s="165" t="s">
        <v>216</v>
      </c>
      <c r="AS740" s="165" t="s">
        <v>216</v>
      </c>
      <c r="AT740" s="165" t="s">
        <v>216</v>
      </c>
      <c r="AU740" s="165" t="s">
        <v>216</v>
      </c>
      <c r="AV740" s="165" t="s">
        <v>216</v>
      </c>
      <c r="AW740" s="165" t="s">
        <v>216</v>
      </c>
      <c r="AX740" s="165" t="s">
        <v>216</v>
      </c>
      <c r="AY740" s="165" t="s">
        <v>216</v>
      </c>
      <c r="AZ740" s="165" t="s">
        <v>216</v>
      </c>
      <c r="BA740" s="165" t="s">
        <v>216</v>
      </c>
      <c r="BB740" s="165" t="s">
        <v>216</v>
      </c>
      <c r="BC740" s="165" t="s">
        <v>216</v>
      </c>
      <c r="BD740" s="165" t="s">
        <v>216</v>
      </c>
      <c r="BE740" s="165" t="s">
        <v>216</v>
      </c>
      <c r="BF740" s="165" t="s">
        <v>216</v>
      </c>
      <c r="BG740" s="165" t="s">
        <v>216</v>
      </c>
      <c r="BH740" s="165" t="s">
        <v>216</v>
      </c>
      <c r="BI740" s="165" t="s">
        <v>216</v>
      </c>
      <c r="BJ740" s="165" t="s">
        <v>216</v>
      </c>
      <c r="BK740" s="165" t="s">
        <v>216</v>
      </c>
      <c r="BL740" s="165" t="s">
        <v>216</v>
      </c>
      <c r="BM740" s="165" t="s">
        <v>216</v>
      </c>
      <c r="BN740" s="165" t="s">
        <v>216</v>
      </c>
      <c r="BO740" s="165" t="s">
        <v>216</v>
      </c>
      <c r="BP740" s="165" t="s">
        <v>216</v>
      </c>
      <c r="BQ740" s="165" t="s">
        <v>216</v>
      </c>
      <c r="BR740" s="165" t="s">
        <v>216</v>
      </c>
      <c r="BS740" s="165" t="s">
        <v>216</v>
      </c>
      <c r="BT740" s="165" t="s">
        <v>216</v>
      </c>
    </row>
    <row r="741" spans="1:72" hidden="1">
      <c r="A741" s="99" t="s">
        <v>1004</v>
      </c>
      <c r="B741" s="99" t="s">
        <v>1004</v>
      </c>
      <c r="C741" s="98" t="s">
        <v>1181</v>
      </c>
      <c r="D741" s="100" t="s">
        <v>1182</v>
      </c>
      <c r="E741" s="98" t="s">
        <v>1133</v>
      </c>
      <c r="F741" s="98" t="s">
        <v>1134</v>
      </c>
      <c r="G741" s="165" t="s">
        <v>216</v>
      </c>
      <c r="H741" s="165" t="s">
        <v>216</v>
      </c>
      <c r="I741" s="165" t="s">
        <v>216</v>
      </c>
      <c r="J741" s="165" t="s">
        <v>216</v>
      </c>
      <c r="K741" s="165" t="s">
        <v>216</v>
      </c>
      <c r="L741" s="165" t="s">
        <v>216</v>
      </c>
      <c r="M741" s="165" t="s">
        <v>216</v>
      </c>
      <c r="N741" s="165" t="s">
        <v>216</v>
      </c>
      <c r="O741" s="165" t="s">
        <v>216</v>
      </c>
      <c r="P741" s="165" t="s">
        <v>216</v>
      </c>
      <c r="Q741" s="165" t="s">
        <v>216</v>
      </c>
      <c r="R741" s="165" t="s">
        <v>216</v>
      </c>
      <c r="S741" s="165" t="s">
        <v>216</v>
      </c>
      <c r="T741" s="165" t="s">
        <v>216</v>
      </c>
      <c r="U741" s="165" t="s">
        <v>216</v>
      </c>
      <c r="V741" s="165" t="s">
        <v>216</v>
      </c>
      <c r="W741" s="165" t="s">
        <v>216</v>
      </c>
      <c r="X741" s="165" t="s">
        <v>216</v>
      </c>
      <c r="Y741" s="165" t="s">
        <v>216</v>
      </c>
      <c r="Z741" s="165" t="s">
        <v>216</v>
      </c>
      <c r="AA741" s="165" t="s">
        <v>216</v>
      </c>
      <c r="AB741" s="165" t="s">
        <v>216</v>
      </c>
      <c r="AC741" s="165" t="s">
        <v>216</v>
      </c>
      <c r="AD741" s="165" t="s">
        <v>216</v>
      </c>
      <c r="AE741" s="165" t="s">
        <v>216</v>
      </c>
      <c r="AF741" s="165" t="s">
        <v>216</v>
      </c>
      <c r="AG741" s="165" t="s">
        <v>216</v>
      </c>
      <c r="AH741" s="165" t="s">
        <v>216</v>
      </c>
      <c r="AI741" s="165" t="s">
        <v>216</v>
      </c>
      <c r="AJ741" s="165" t="s">
        <v>216</v>
      </c>
      <c r="AK741" s="165" t="s">
        <v>216</v>
      </c>
      <c r="AL741" s="165" t="s">
        <v>216</v>
      </c>
      <c r="AM741" s="165" t="s">
        <v>216</v>
      </c>
      <c r="AN741" s="165" t="s">
        <v>216</v>
      </c>
      <c r="AO741" s="165" t="s">
        <v>216</v>
      </c>
      <c r="AP741" s="165" t="s">
        <v>216</v>
      </c>
      <c r="AQ741" s="165" t="s">
        <v>216</v>
      </c>
      <c r="AR741" s="165" t="s">
        <v>216</v>
      </c>
      <c r="AS741" s="165" t="s">
        <v>216</v>
      </c>
      <c r="AT741" s="165">
        <v>0.14199999999999999</v>
      </c>
      <c r="AU741" s="165" t="s">
        <v>216</v>
      </c>
      <c r="AV741" s="165" t="s">
        <v>216</v>
      </c>
      <c r="AW741" s="165" t="s">
        <v>216</v>
      </c>
      <c r="AX741" s="165" t="s">
        <v>216</v>
      </c>
      <c r="AY741" s="165" t="s">
        <v>216</v>
      </c>
      <c r="AZ741" s="165" t="s">
        <v>216</v>
      </c>
      <c r="BA741" s="165" t="s">
        <v>216</v>
      </c>
      <c r="BB741" s="165" t="s">
        <v>216</v>
      </c>
      <c r="BC741" s="165" t="s">
        <v>216</v>
      </c>
      <c r="BD741" s="165" t="s">
        <v>216</v>
      </c>
      <c r="BE741" s="165" t="s">
        <v>216</v>
      </c>
      <c r="BF741" s="165" t="s">
        <v>216</v>
      </c>
      <c r="BG741" s="165" t="s">
        <v>216</v>
      </c>
      <c r="BH741" s="165" t="s">
        <v>216</v>
      </c>
      <c r="BI741" s="165" t="s">
        <v>216</v>
      </c>
      <c r="BJ741" s="165" t="s">
        <v>216</v>
      </c>
      <c r="BK741" s="165" t="s">
        <v>216</v>
      </c>
      <c r="BL741" s="165" t="s">
        <v>216</v>
      </c>
      <c r="BM741" s="165" t="s">
        <v>216</v>
      </c>
      <c r="BN741" s="165" t="s">
        <v>216</v>
      </c>
      <c r="BO741" s="165" t="s">
        <v>216</v>
      </c>
      <c r="BP741" s="165" t="s">
        <v>216</v>
      </c>
      <c r="BQ741" s="165" t="s">
        <v>216</v>
      </c>
      <c r="BR741" s="165" t="s">
        <v>216</v>
      </c>
      <c r="BS741" s="165" t="s">
        <v>216</v>
      </c>
      <c r="BT741" s="165" t="s">
        <v>216</v>
      </c>
    </row>
    <row r="742" spans="1:72" hidden="1">
      <c r="A742" s="99" t="s">
        <v>1004</v>
      </c>
      <c r="B742" s="99" t="s">
        <v>1004</v>
      </c>
      <c r="C742" s="98" t="s">
        <v>1181</v>
      </c>
      <c r="D742" s="100" t="s">
        <v>1182</v>
      </c>
      <c r="E742" s="98" t="s">
        <v>1053</v>
      </c>
      <c r="F742" s="98" t="s">
        <v>1054</v>
      </c>
      <c r="G742" s="165" t="s">
        <v>216</v>
      </c>
      <c r="H742" s="165" t="s">
        <v>216</v>
      </c>
      <c r="I742" s="165" t="s">
        <v>216</v>
      </c>
      <c r="J742" s="165" t="s">
        <v>216</v>
      </c>
      <c r="K742" s="165" t="s">
        <v>216</v>
      </c>
      <c r="L742" s="165" t="s">
        <v>216</v>
      </c>
      <c r="M742" s="165" t="s">
        <v>216</v>
      </c>
      <c r="N742" s="165" t="s">
        <v>216</v>
      </c>
      <c r="O742" s="165" t="s">
        <v>216</v>
      </c>
      <c r="P742" s="165" t="s">
        <v>216</v>
      </c>
      <c r="Q742" s="165" t="s">
        <v>216</v>
      </c>
      <c r="R742" s="165" t="s">
        <v>216</v>
      </c>
      <c r="S742" s="165" t="s">
        <v>216</v>
      </c>
      <c r="T742" s="165" t="s">
        <v>216</v>
      </c>
      <c r="U742" s="165" t="s">
        <v>216</v>
      </c>
      <c r="V742" s="165" t="s">
        <v>216</v>
      </c>
      <c r="W742" s="165" t="s">
        <v>216</v>
      </c>
      <c r="X742" s="165">
        <v>0.14399999999999999</v>
      </c>
      <c r="Y742" s="165" t="s">
        <v>216</v>
      </c>
      <c r="Z742" s="165" t="s">
        <v>216</v>
      </c>
      <c r="AA742" s="165" t="s">
        <v>216</v>
      </c>
      <c r="AB742" s="165" t="s">
        <v>216</v>
      </c>
      <c r="AC742" s="165" t="s">
        <v>216</v>
      </c>
      <c r="AD742" s="165" t="s">
        <v>216</v>
      </c>
      <c r="AE742" s="165" t="s">
        <v>216</v>
      </c>
      <c r="AF742" s="165" t="s">
        <v>216</v>
      </c>
      <c r="AG742" s="165" t="s">
        <v>216</v>
      </c>
      <c r="AH742" s="165" t="s">
        <v>216</v>
      </c>
      <c r="AI742" s="165">
        <v>0.126</v>
      </c>
      <c r="AJ742" s="165" t="s">
        <v>216</v>
      </c>
      <c r="AK742" s="165" t="s">
        <v>216</v>
      </c>
      <c r="AL742" s="165" t="s">
        <v>216</v>
      </c>
      <c r="AM742" s="165" t="s">
        <v>216</v>
      </c>
      <c r="AN742" s="165" t="s">
        <v>216</v>
      </c>
      <c r="AO742" s="165" t="s">
        <v>216</v>
      </c>
      <c r="AP742" s="165" t="s">
        <v>216</v>
      </c>
      <c r="AQ742" s="165" t="s">
        <v>216</v>
      </c>
      <c r="AR742" s="165" t="s">
        <v>216</v>
      </c>
      <c r="AS742" s="165" t="s">
        <v>216</v>
      </c>
      <c r="AT742" s="165" t="s">
        <v>216</v>
      </c>
      <c r="AU742" s="165" t="s">
        <v>216</v>
      </c>
      <c r="AV742" s="165" t="s">
        <v>216</v>
      </c>
      <c r="AW742" s="165" t="s">
        <v>216</v>
      </c>
      <c r="AX742" s="165" t="s">
        <v>216</v>
      </c>
      <c r="AY742" s="165" t="s">
        <v>216</v>
      </c>
      <c r="AZ742" s="165" t="s">
        <v>216</v>
      </c>
      <c r="BA742" s="165">
        <v>0.14899999999999999</v>
      </c>
      <c r="BB742" s="165" t="s">
        <v>216</v>
      </c>
      <c r="BC742" s="165" t="s">
        <v>216</v>
      </c>
      <c r="BD742" s="165">
        <v>0.114</v>
      </c>
      <c r="BE742" s="165" t="s">
        <v>216</v>
      </c>
      <c r="BF742" s="165" t="s">
        <v>216</v>
      </c>
      <c r="BG742" s="165" t="s">
        <v>216</v>
      </c>
      <c r="BH742" s="165" t="s">
        <v>216</v>
      </c>
      <c r="BI742" s="165" t="s">
        <v>216</v>
      </c>
      <c r="BJ742" s="165" t="s">
        <v>216</v>
      </c>
      <c r="BK742" s="165" t="s">
        <v>216</v>
      </c>
      <c r="BL742" s="165" t="s">
        <v>216</v>
      </c>
      <c r="BM742" s="165" t="s">
        <v>216</v>
      </c>
      <c r="BN742" s="165" t="s">
        <v>216</v>
      </c>
      <c r="BO742" s="165" t="s">
        <v>216</v>
      </c>
      <c r="BP742" s="165" t="s">
        <v>216</v>
      </c>
      <c r="BQ742" s="165" t="s">
        <v>216</v>
      </c>
      <c r="BR742" s="165" t="s">
        <v>216</v>
      </c>
      <c r="BS742" s="165" t="s">
        <v>216</v>
      </c>
      <c r="BT742" s="165" t="s">
        <v>216</v>
      </c>
    </row>
    <row r="743" spans="1:72" hidden="1">
      <c r="A743" s="99" t="s">
        <v>1004</v>
      </c>
      <c r="B743" s="99" t="s">
        <v>1004</v>
      </c>
      <c r="C743" s="98" t="s">
        <v>1181</v>
      </c>
      <c r="D743" s="100" t="s">
        <v>1182</v>
      </c>
      <c r="E743" s="98" t="s">
        <v>1135</v>
      </c>
      <c r="F743" s="98" t="s">
        <v>1136</v>
      </c>
      <c r="G743" s="165" t="s">
        <v>216</v>
      </c>
      <c r="H743" s="165" t="s">
        <v>216</v>
      </c>
      <c r="I743" s="165">
        <v>0.11700000000000001</v>
      </c>
      <c r="J743" s="165" t="s">
        <v>216</v>
      </c>
      <c r="K743" s="165" t="s">
        <v>216</v>
      </c>
      <c r="L743" s="165" t="s">
        <v>216</v>
      </c>
      <c r="M743" s="165" t="s">
        <v>216</v>
      </c>
      <c r="N743" s="165" t="s">
        <v>216</v>
      </c>
      <c r="O743" s="165" t="s">
        <v>216</v>
      </c>
      <c r="P743" s="165" t="s">
        <v>216</v>
      </c>
      <c r="Q743" s="165" t="s">
        <v>216</v>
      </c>
      <c r="R743" s="165" t="s">
        <v>216</v>
      </c>
      <c r="S743" s="165" t="s">
        <v>216</v>
      </c>
      <c r="T743" s="165" t="s">
        <v>216</v>
      </c>
      <c r="U743" s="165" t="s">
        <v>216</v>
      </c>
      <c r="V743" s="165" t="s">
        <v>216</v>
      </c>
      <c r="W743" s="165" t="s">
        <v>216</v>
      </c>
      <c r="X743" s="165" t="s">
        <v>216</v>
      </c>
      <c r="Y743" s="165" t="s">
        <v>216</v>
      </c>
      <c r="Z743" s="165" t="s">
        <v>216</v>
      </c>
      <c r="AA743" s="165" t="s">
        <v>216</v>
      </c>
      <c r="AB743" s="165" t="s">
        <v>216</v>
      </c>
      <c r="AC743" s="165" t="s">
        <v>216</v>
      </c>
      <c r="AD743" s="165" t="s">
        <v>216</v>
      </c>
      <c r="AE743" s="165" t="s">
        <v>216</v>
      </c>
      <c r="AF743" s="165">
        <v>0.14000000000000001</v>
      </c>
      <c r="AG743" s="165" t="s">
        <v>216</v>
      </c>
      <c r="AH743" s="165" t="s">
        <v>216</v>
      </c>
      <c r="AI743" s="165" t="s">
        <v>216</v>
      </c>
      <c r="AJ743" s="165" t="s">
        <v>216</v>
      </c>
      <c r="AK743" s="165">
        <v>0.108</v>
      </c>
      <c r="AL743" s="165" t="s">
        <v>216</v>
      </c>
      <c r="AM743" s="165" t="s">
        <v>216</v>
      </c>
      <c r="AN743" s="165" t="s">
        <v>216</v>
      </c>
      <c r="AO743" s="165" t="s">
        <v>216</v>
      </c>
      <c r="AP743" s="165" t="s">
        <v>216</v>
      </c>
      <c r="AQ743" s="165" t="s">
        <v>216</v>
      </c>
      <c r="AR743" s="165" t="s">
        <v>216</v>
      </c>
      <c r="AS743" s="165" t="s">
        <v>216</v>
      </c>
      <c r="AT743" s="165" t="s">
        <v>216</v>
      </c>
      <c r="AU743" s="165" t="s">
        <v>216</v>
      </c>
      <c r="AV743" s="165" t="s">
        <v>216</v>
      </c>
      <c r="AW743" s="165" t="s">
        <v>216</v>
      </c>
      <c r="AX743" s="165" t="s">
        <v>216</v>
      </c>
      <c r="AY743" s="165" t="s">
        <v>216</v>
      </c>
      <c r="AZ743" s="165" t="s">
        <v>216</v>
      </c>
      <c r="BA743" s="165" t="s">
        <v>216</v>
      </c>
      <c r="BB743" s="165" t="s">
        <v>216</v>
      </c>
      <c r="BC743" s="165" t="s">
        <v>216</v>
      </c>
      <c r="BD743" s="165" t="s">
        <v>216</v>
      </c>
      <c r="BE743" s="165" t="s">
        <v>216</v>
      </c>
      <c r="BF743" s="165" t="s">
        <v>216</v>
      </c>
      <c r="BG743" s="165" t="s">
        <v>216</v>
      </c>
      <c r="BH743" s="165" t="s">
        <v>216</v>
      </c>
      <c r="BI743" s="165" t="s">
        <v>216</v>
      </c>
      <c r="BJ743" s="165" t="s">
        <v>216</v>
      </c>
      <c r="BK743" s="165" t="s">
        <v>216</v>
      </c>
      <c r="BL743" s="165" t="s">
        <v>216</v>
      </c>
      <c r="BM743" s="165" t="s">
        <v>216</v>
      </c>
      <c r="BN743" s="165" t="s">
        <v>216</v>
      </c>
      <c r="BO743" s="165" t="s">
        <v>216</v>
      </c>
      <c r="BP743" s="165" t="s">
        <v>216</v>
      </c>
      <c r="BQ743" s="165" t="s">
        <v>216</v>
      </c>
      <c r="BR743" s="165" t="s">
        <v>216</v>
      </c>
      <c r="BS743" s="165" t="s">
        <v>216</v>
      </c>
      <c r="BT743" s="165" t="s">
        <v>216</v>
      </c>
    </row>
    <row r="744" spans="1:72" hidden="1">
      <c r="A744" s="99" t="s">
        <v>1004</v>
      </c>
      <c r="B744" s="99" t="s">
        <v>1004</v>
      </c>
      <c r="C744" s="98" t="s">
        <v>1181</v>
      </c>
      <c r="D744" s="100" t="s">
        <v>1182</v>
      </c>
      <c r="E744" s="98" t="s">
        <v>225</v>
      </c>
      <c r="F744" s="98" t="s">
        <v>469</v>
      </c>
      <c r="G744" s="165" t="s">
        <v>216</v>
      </c>
      <c r="H744" s="165" t="s">
        <v>216</v>
      </c>
      <c r="I744" s="165" t="s">
        <v>216</v>
      </c>
      <c r="J744" s="165" t="s">
        <v>216</v>
      </c>
      <c r="K744" s="165" t="s">
        <v>216</v>
      </c>
      <c r="L744" s="165">
        <v>0.156</v>
      </c>
      <c r="M744" s="165" t="s">
        <v>216</v>
      </c>
      <c r="N744" s="165" t="s">
        <v>216</v>
      </c>
      <c r="O744" s="165" t="s">
        <v>216</v>
      </c>
      <c r="P744" s="165" t="s">
        <v>216</v>
      </c>
      <c r="Q744" s="165" t="s">
        <v>216</v>
      </c>
      <c r="R744" s="165" t="s">
        <v>216</v>
      </c>
      <c r="S744" s="165" t="s">
        <v>216</v>
      </c>
      <c r="T744" s="165" t="s">
        <v>216</v>
      </c>
      <c r="U744" s="165" t="s">
        <v>216</v>
      </c>
      <c r="V744" s="165" t="s">
        <v>216</v>
      </c>
      <c r="W744" s="165" t="s">
        <v>216</v>
      </c>
      <c r="X744" s="165" t="s">
        <v>216</v>
      </c>
      <c r="Y744" s="165" t="s">
        <v>216</v>
      </c>
      <c r="Z744" s="165">
        <v>0.14199999999999999</v>
      </c>
      <c r="AA744" s="165" t="s">
        <v>216</v>
      </c>
      <c r="AB744" s="165" t="s">
        <v>216</v>
      </c>
      <c r="AC744" s="165" t="s">
        <v>216</v>
      </c>
      <c r="AD744" s="165" t="s">
        <v>216</v>
      </c>
      <c r="AE744" s="165" t="s">
        <v>216</v>
      </c>
      <c r="AF744" s="165" t="s">
        <v>216</v>
      </c>
      <c r="AG744" s="165" t="s">
        <v>216</v>
      </c>
      <c r="AH744" s="165" t="s">
        <v>216</v>
      </c>
      <c r="AI744" s="165" t="s">
        <v>216</v>
      </c>
      <c r="AJ744" s="165" t="s">
        <v>216</v>
      </c>
      <c r="AK744" s="165" t="s">
        <v>216</v>
      </c>
      <c r="AL744" s="165" t="s">
        <v>216</v>
      </c>
      <c r="AM744" s="165" t="s">
        <v>216</v>
      </c>
      <c r="AN744" s="165" t="s">
        <v>216</v>
      </c>
      <c r="AO744" s="165" t="s">
        <v>216</v>
      </c>
      <c r="AP744" s="165" t="s">
        <v>216</v>
      </c>
      <c r="AQ744" s="165" t="s">
        <v>216</v>
      </c>
      <c r="AR744" s="165" t="s">
        <v>216</v>
      </c>
      <c r="AS744" s="165" t="s">
        <v>216</v>
      </c>
      <c r="AT744" s="165" t="s">
        <v>216</v>
      </c>
      <c r="AU744" s="165" t="s">
        <v>216</v>
      </c>
      <c r="AV744" s="165" t="s">
        <v>216</v>
      </c>
      <c r="AW744" s="165" t="s">
        <v>216</v>
      </c>
      <c r="AX744" s="165" t="s">
        <v>216</v>
      </c>
      <c r="AY744" s="165" t="s">
        <v>216</v>
      </c>
      <c r="AZ744" s="165" t="s">
        <v>216</v>
      </c>
      <c r="BA744" s="165" t="s">
        <v>216</v>
      </c>
      <c r="BB744" s="165" t="s">
        <v>216</v>
      </c>
      <c r="BC744" s="165" t="s">
        <v>216</v>
      </c>
      <c r="BD744" s="165" t="s">
        <v>216</v>
      </c>
      <c r="BE744" s="165" t="s">
        <v>216</v>
      </c>
      <c r="BF744" s="165" t="s">
        <v>216</v>
      </c>
      <c r="BG744" s="165" t="s">
        <v>216</v>
      </c>
      <c r="BH744" s="165" t="s">
        <v>216</v>
      </c>
      <c r="BI744" s="165" t="s">
        <v>216</v>
      </c>
      <c r="BJ744" s="165" t="s">
        <v>216</v>
      </c>
      <c r="BK744" s="165" t="s">
        <v>216</v>
      </c>
      <c r="BL744" s="165" t="s">
        <v>216</v>
      </c>
      <c r="BM744" s="165" t="s">
        <v>216</v>
      </c>
      <c r="BN744" s="165" t="s">
        <v>216</v>
      </c>
      <c r="BO744" s="165">
        <v>0.13</v>
      </c>
      <c r="BP744" s="165" t="s">
        <v>216</v>
      </c>
      <c r="BQ744" s="165" t="s">
        <v>216</v>
      </c>
      <c r="BR744" s="165" t="s">
        <v>216</v>
      </c>
      <c r="BS744" s="165" t="s">
        <v>216</v>
      </c>
      <c r="BT744" s="165" t="s">
        <v>216</v>
      </c>
    </row>
    <row r="745" spans="1:72" hidden="1">
      <c r="A745" s="99" t="s">
        <v>1004</v>
      </c>
      <c r="B745" s="99" t="s">
        <v>1004</v>
      </c>
      <c r="C745" s="98" t="s">
        <v>1181</v>
      </c>
      <c r="D745" s="100" t="s">
        <v>1182</v>
      </c>
      <c r="E745" s="98" t="s">
        <v>1186</v>
      </c>
      <c r="F745" s="98" t="s">
        <v>1187</v>
      </c>
      <c r="G745" s="165" t="s">
        <v>216</v>
      </c>
      <c r="H745" s="165" t="s">
        <v>216</v>
      </c>
      <c r="I745" s="165" t="s">
        <v>216</v>
      </c>
      <c r="J745" s="165" t="s">
        <v>216</v>
      </c>
      <c r="K745" s="165" t="s">
        <v>216</v>
      </c>
      <c r="L745" s="165" t="s">
        <v>216</v>
      </c>
      <c r="M745" s="165" t="s">
        <v>216</v>
      </c>
      <c r="N745" s="165" t="s">
        <v>216</v>
      </c>
      <c r="O745" s="165" t="s">
        <v>216</v>
      </c>
      <c r="P745" s="165" t="s">
        <v>216</v>
      </c>
      <c r="Q745" s="165" t="s">
        <v>216</v>
      </c>
      <c r="R745" s="165" t="s">
        <v>216</v>
      </c>
      <c r="S745" s="165" t="s">
        <v>216</v>
      </c>
      <c r="T745" s="165" t="s">
        <v>216</v>
      </c>
      <c r="U745" s="165" t="s">
        <v>216</v>
      </c>
      <c r="V745" s="165" t="s">
        <v>216</v>
      </c>
      <c r="W745" s="165" t="s">
        <v>216</v>
      </c>
      <c r="X745" s="165" t="s">
        <v>216</v>
      </c>
      <c r="Y745" s="165" t="s">
        <v>216</v>
      </c>
      <c r="Z745" s="165" t="s">
        <v>216</v>
      </c>
      <c r="AA745" s="165">
        <v>0.17499999999999999</v>
      </c>
      <c r="AB745" s="165" t="s">
        <v>216</v>
      </c>
      <c r="AC745" s="165" t="s">
        <v>216</v>
      </c>
      <c r="AD745" s="165" t="s">
        <v>216</v>
      </c>
      <c r="AE745" s="165" t="s">
        <v>216</v>
      </c>
      <c r="AF745" s="165" t="s">
        <v>216</v>
      </c>
      <c r="AG745" s="165" t="s">
        <v>216</v>
      </c>
      <c r="AH745" s="165" t="s">
        <v>216</v>
      </c>
      <c r="AI745" s="165" t="s">
        <v>216</v>
      </c>
      <c r="AJ745" s="165" t="s">
        <v>216</v>
      </c>
      <c r="AK745" s="165" t="s">
        <v>216</v>
      </c>
      <c r="AL745" s="165" t="s">
        <v>216</v>
      </c>
      <c r="AM745" s="165" t="s">
        <v>216</v>
      </c>
      <c r="AN745" s="165" t="s">
        <v>216</v>
      </c>
      <c r="AO745" s="165" t="s">
        <v>216</v>
      </c>
      <c r="AP745" s="165" t="s">
        <v>216</v>
      </c>
      <c r="AQ745" s="165" t="s">
        <v>216</v>
      </c>
      <c r="AR745" s="165" t="s">
        <v>216</v>
      </c>
      <c r="AS745" s="165" t="s">
        <v>216</v>
      </c>
      <c r="AT745" s="165" t="s">
        <v>216</v>
      </c>
      <c r="AU745" s="165" t="s">
        <v>216</v>
      </c>
      <c r="AV745" s="165" t="s">
        <v>216</v>
      </c>
      <c r="AW745" s="165" t="s">
        <v>216</v>
      </c>
      <c r="AX745" s="165" t="s">
        <v>216</v>
      </c>
      <c r="AY745" s="165" t="s">
        <v>216</v>
      </c>
      <c r="AZ745" s="165" t="s">
        <v>216</v>
      </c>
      <c r="BA745" s="165" t="s">
        <v>216</v>
      </c>
      <c r="BB745" s="165" t="s">
        <v>216</v>
      </c>
      <c r="BC745" s="165" t="s">
        <v>216</v>
      </c>
      <c r="BD745" s="165" t="s">
        <v>216</v>
      </c>
      <c r="BE745" s="165" t="s">
        <v>216</v>
      </c>
      <c r="BF745" s="165" t="s">
        <v>216</v>
      </c>
      <c r="BG745" s="165" t="s">
        <v>216</v>
      </c>
      <c r="BH745" s="165" t="s">
        <v>216</v>
      </c>
      <c r="BI745" s="165" t="s">
        <v>216</v>
      </c>
      <c r="BJ745" s="165" t="s">
        <v>216</v>
      </c>
      <c r="BK745" s="165" t="s">
        <v>216</v>
      </c>
      <c r="BL745" s="165" t="s">
        <v>216</v>
      </c>
      <c r="BM745" s="165" t="s">
        <v>216</v>
      </c>
      <c r="BN745" s="165" t="s">
        <v>216</v>
      </c>
      <c r="BO745" s="165" t="s">
        <v>216</v>
      </c>
      <c r="BP745" s="165" t="s">
        <v>216</v>
      </c>
      <c r="BQ745" s="165" t="s">
        <v>216</v>
      </c>
      <c r="BR745" s="165" t="s">
        <v>216</v>
      </c>
      <c r="BS745" s="165" t="s">
        <v>216</v>
      </c>
      <c r="BT745" s="165" t="s">
        <v>216</v>
      </c>
    </row>
    <row r="746" spans="1:72" hidden="1">
      <c r="A746" s="99" t="s">
        <v>1004</v>
      </c>
      <c r="B746" s="99" t="s">
        <v>1004</v>
      </c>
      <c r="C746" s="98" t="s">
        <v>1188</v>
      </c>
      <c r="D746" s="100" t="s">
        <v>1189</v>
      </c>
      <c r="E746" s="98" t="s">
        <v>538</v>
      </c>
      <c r="F746" s="98" t="s">
        <v>1060</v>
      </c>
      <c r="G746" s="165" t="s">
        <v>216</v>
      </c>
      <c r="H746" s="165">
        <v>0.16500000000000001</v>
      </c>
      <c r="I746" s="165">
        <v>0.192</v>
      </c>
      <c r="J746" s="165">
        <v>0.17399999999999999</v>
      </c>
      <c r="K746" s="165" t="s">
        <v>216</v>
      </c>
      <c r="L746" s="165" t="s">
        <v>216</v>
      </c>
      <c r="M746" s="165" t="s">
        <v>216</v>
      </c>
      <c r="N746" s="165" t="s">
        <v>216</v>
      </c>
      <c r="O746" s="165">
        <v>0.22500000000000001</v>
      </c>
      <c r="P746" s="165">
        <v>0.2</v>
      </c>
      <c r="Q746" s="165" t="s">
        <v>216</v>
      </c>
      <c r="R746" s="165" t="s">
        <v>216</v>
      </c>
      <c r="S746" s="165" t="s">
        <v>216</v>
      </c>
      <c r="T746" s="165">
        <v>0.191</v>
      </c>
      <c r="U746" s="165" t="s">
        <v>216</v>
      </c>
      <c r="V746" s="165" t="s">
        <v>216</v>
      </c>
      <c r="W746" s="165" t="s">
        <v>216</v>
      </c>
      <c r="X746" s="165" t="s">
        <v>216</v>
      </c>
      <c r="Y746" s="165">
        <v>0.18099999999999999</v>
      </c>
      <c r="Z746" s="165">
        <v>0.20699999999999999</v>
      </c>
      <c r="AA746" s="165" t="s">
        <v>216</v>
      </c>
      <c r="AB746" s="165" t="s">
        <v>216</v>
      </c>
      <c r="AC746" s="165" t="s">
        <v>216</v>
      </c>
      <c r="AD746" s="165">
        <v>0.22500000000000001</v>
      </c>
      <c r="AE746" s="165" t="s">
        <v>216</v>
      </c>
      <c r="AF746" s="165" t="s">
        <v>216</v>
      </c>
      <c r="AG746" s="165" t="s">
        <v>216</v>
      </c>
      <c r="AH746" s="165" t="s">
        <v>216</v>
      </c>
      <c r="AI746" s="165">
        <v>0.20200000000000001</v>
      </c>
      <c r="AJ746" s="165" t="s">
        <v>216</v>
      </c>
      <c r="AK746" s="165">
        <v>0.21</v>
      </c>
      <c r="AL746" s="165" t="s">
        <v>216</v>
      </c>
      <c r="AM746" s="165">
        <v>0.20599999999999999</v>
      </c>
      <c r="AN746" s="165">
        <v>0.188</v>
      </c>
      <c r="AO746" s="165">
        <v>0.19900000000000001</v>
      </c>
      <c r="AP746" s="165" t="s">
        <v>216</v>
      </c>
      <c r="AQ746" s="165" t="s">
        <v>216</v>
      </c>
      <c r="AR746" s="165" t="s">
        <v>216</v>
      </c>
      <c r="AS746" s="165">
        <v>0.19700000000000001</v>
      </c>
      <c r="AT746" s="165" t="s">
        <v>216</v>
      </c>
      <c r="AU746" s="165" t="s">
        <v>216</v>
      </c>
      <c r="AV746" s="165" t="s">
        <v>216</v>
      </c>
      <c r="AW746" s="165" t="s">
        <v>216</v>
      </c>
      <c r="AX746" s="165" t="s">
        <v>216</v>
      </c>
      <c r="AY746" s="165">
        <v>0.20399999999999999</v>
      </c>
      <c r="AZ746" s="165" t="s">
        <v>216</v>
      </c>
      <c r="BA746" s="165" t="s">
        <v>216</v>
      </c>
      <c r="BB746" s="165">
        <v>0.152</v>
      </c>
      <c r="BC746" s="165" t="s">
        <v>216</v>
      </c>
      <c r="BD746" s="165" t="s">
        <v>216</v>
      </c>
      <c r="BE746" s="165">
        <v>0.217</v>
      </c>
      <c r="BF746" s="165">
        <v>0.252</v>
      </c>
      <c r="BG746" s="165">
        <v>0.19700000000000001</v>
      </c>
      <c r="BH746" s="165">
        <v>0.193</v>
      </c>
      <c r="BI746" s="165">
        <v>0.17499999999999999</v>
      </c>
      <c r="BJ746" s="165" t="s">
        <v>216</v>
      </c>
      <c r="BK746" s="165" t="s">
        <v>216</v>
      </c>
      <c r="BL746" s="165">
        <v>0.19400000000000001</v>
      </c>
      <c r="BM746" s="165">
        <v>0.156</v>
      </c>
      <c r="BN746" s="165" t="s">
        <v>216</v>
      </c>
      <c r="BO746" s="165" t="s">
        <v>216</v>
      </c>
      <c r="BP746" s="165" t="s">
        <v>216</v>
      </c>
      <c r="BQ746" s="165">
        <v>0.223</v>
      </c>
      <c r="BR746" s="165" t="s">
        <v>216</v>
      </c>
      <c r="BS746" s="165">
        <v>0.21</v>
      </c>
      <c r="BT746" s="165">
        <v>0.223</v>
      </c>
    </row>
    <row r="747" spans="1:72" hidden="1">
      <c r="A747" s="99" t="s">
        <v>1004</v>
      </c>
      <c r="B747" s="99" t="s">
        <v>1004</v>
      </c>
      <c r="C747" s="98" t="s">
        <v>1188</v>
      </c>
      <c r="D747" s="100" t="s">
        <v>1189</v>
      </c>
      <c r="E747" s="98" t="s">
        <v>1057</v>
      </c>
      <c r="F747" s="98" t="s">
        <v>1058</v>
      </c>
      <c r="G747" s="165" t="s">
        <v>216</v>
      </c>
      <c r="H747" s="165" t="s">
        <v>216</v>
      </c>
      <c r="I747" s="165" t="s">
        <v>216</v>
      </c>
      <c r="J747" s="165" t="s">
        <v>216</v>
      </c>
      <c r="K747" s="165">
        <v>0.183</v>
      </c>
      <c r="L747" s="165" t="s">
        <v>216</v>
      </c>
      <c r="M747" s="165" t="s">
        <v>216</v>
      </c>
      <c r="N747" s="165">
        <v>0.218</v>
      </c>
      <c r="O747" s="165" t="s">
        <v>216</v>
      </c>
      <c r="P747" s="165" t="s">
        <v>216</v>
      </c>
      <c r="Q747" s="165">
        <v>0.22800000000000001</v>
      </c>
      <c r="R747" s="165" t="s">
        <v>216</v>
      </c>
      <c r="S747" s="165" t="s">
        <v>216</v>
      </c>
      <c r="T747" s="165" t="s">
        <v>216</v>
      </c>
      <c r="U747" s="165" t="s">
        <v>216</v>
      </c>
      <c r="V747" s="165" t="s">
        <v>216</v>
      </c>
      <c r="W747" s="165" t="s">
        <v>216</v>
      </c>
      <c r="X747" s="165">
        <v>0.21199999999999999</v>
      </c>
      <c r="Y747" s="165" t="s">
        <v>216</v>
      </c>
      <c r="Z747" s="165" t="s">
        <v>216</v>
      </c>
      <c r="AA747" s="165" t="s">
        <v>216</v>
      </c>
      <c r="AB747" s="165" t="s">
        <v>216</v>
      </c>
      <c r="AC747" s="165">
        <v>0.17499999999999999</v>
      </c>
      <c r="AD747" s="165" t="s">
        <v>216</v>
      </c>
      <c r="AE747" s="165" t="s">
        <v>216</v>
      </c>
      <c r="AF747" s="165" t="s">
        <v>216</v>
      </c>
      <c r="AG747" s="165" t="s">
        <v>216</v>
      </c>
      <c r="AH747" s="165">
        <v>0.24199999999999999</v>
      </c>
      <c r="AI747" s="165" t="s">
        <v>216</v>
      </c>
      <c r="AJ747" s="165" t="s">
        <v>216</v>
      </c>
      <c r="AK747" s="165" t="s">
        <v>216</v>
      </c>
      <c r="AL747" s="165" t="s">
        <v>216</v>
      </c>
      <c r="AM747" s="165" t="s">
        <v>216</v>
      </c>
      <c r="AN747" s="165" t="s">
        <v>216</v>
      </c>
      <c r="AO747" s="165" t="s">
        <v>216</v>
      </c>
      <c r="AP747" s="165" t="s">
        <v>216</v>
      </c>
      <c r="AQ747" s="165" t="s">
        <v>216</v>
      </c>
      <c r="AR747" s="165" t="s">
        <v>216</v>
      </c>
      <c r="AS747" s="165" t="s">
        <v>216</v>
      </c>
      <c r="AT747" s="165" t="s">
        <v>216</v>
      </c>
      <c r="AU747" s="165" t="s">
        <v>216</v>
      </c>
      <c r="AV747" s="165" t="s">
        <v>216</v>
      </c>
      <c r="AW747" s="165" t="s">
        <v>216</v>
      </c>
      <c r="AX747" s="165" t="s">
        <v>216</v>
      </c>
      <c r="AY747" s="165" t="s">
        <v>216</v>
      </c>
      <c r="AZ747" s="165" t="s">
        <v>216</v>
      </c>
      <c r="BA747" s="165">
        <v>0.22500000000000001</v>
      </c>
      <c r="BB747" s="165" t="s">
        <v>216</v>
      </c>
      <c r="BC747" s="165" t="s">
        <v>216</v>
      </c>
      <c r="BD747" s="165">
        <v>0.25</v>
      </c>
      <c r="BE747" s="165" t="s">
        <v>216</v>
      </c>
      <c r="BF747" s="165" t="s">
        <v>216</v>
      </c>
      <c r="BG747" s="165" t="s">
        <v>216</v>
      </c>
      <c r="BH747" s="165" t="s">
        <v>216</v>
      </c>
      <c r="BI747" s="165" t="s">
        <v>216</v>
      </c>
      <c r="BJ747" s="165" t="s">
        <v>216</v>
      </c>
      <c r="BK747" s="165" t="s">
        <v>216</v>
      </c>
      <c r="BL747" s="165" t="s">
        <v>216</v>
      </c>
      <c r="BM747" s="165" t="s">
        <v>216</v>
      </c>
      <c r="BN747" s="165" t="s">
        <v>216</v>
      </c>
      <c r="BO747" s="165">
        <v>0.186</v>
      </c>
      <c r="BP747" s="165" t="s">
        <v>216</v>
      </c>
      <c r="BQ747" s="165" t="s">
        <v>216</v>
      </c>
      <c r="BR747" s="165">
        <v>0.19800000000000001</v>
      </c>
      <c r="BS747" s="165" t="s">
        <v>216</v>
      </c>
      <c r="BT747" s="165" t="s">
        <v>216</v>
      </c>
    </row>
    <row r="748" spans="1:72" hidden="1">
      <c r="A748" s="99" t="s">
        <v>1004</v>
      </c>
      <c r="B748" s="99" t="s">
        <v>1004</v>
      </c>
      <c r="C748" s="98" t="s">
        <v>1188</v>
      </c>
      <c r="D748" s="100" t="s">
        <v>1189</v>
      </c>
      <c r="E748" s="98" t="s">
        <v>405</v>
      </c>
      <c r="F748" s="98" t="s">
        <v>1059</v>
      </c>
      <c r="G748" s="165">
        <v>0.17499999999999999</v>
      </c>
      <c r="H748" s="165" t="s">
        <v>216</v>
      </c>
      <c r="I748" s="165" t="s">
        <v>216</v>
      </c>
      <c r="J748" s="165" t="s">
        <v>216</v>
      </c>
      <c r="K748" s="165" t="s">
        <v>216</v>
      </c>
      <c r="L748" s="165">
        <v>0.22900000000000001</v>
      </c>
      <c r="M748" s="165" t="s">
        <v>216</v>
      </c>
      <c r="N748" s="165" t="s">
        <v>216</v>
      </c>
      <c r="O748" s="165" t="s">
        <v>216</v>
      </c>
      <c r="P748" s="165" t="s">
        <v>216</v>
      </c>
      <c r="Q748" s="165" t="s">
        <v>216</v>
      </c>
      <c r="R748" s="165" t="s">
        <v>216</v>
      </c>
      <c r="S748" s="165">
        <v>0.154</v>
      </c>
      <c r="T748" s="165" t="s">
        <v>216</v>
      </c>
      <c r="U748" s="165">
        <v>0.19700000000000001</v>
      </c>
      <c r="V748" s="165">
        <v>0.191</v>
      </c>
      <c r="W748" s="165">
        <v>0.17499999999999999</v>
      </c>
      <c r="X748" s="165" t="s">
        <v>216</v>
      </c>
      <c r="Y748" s="165" t="s">
        <v>216</v>
      </c>
      <c r="Z748" s="165" t="s">
        <v>216</v>
      </c>
      <c r="AA748" s="165">
        <v>0.17100000000000001</v>
      </c>
      <c r="AB748" s="165">
        <v>0.183</v>
      </c>
      <c r="AC748" s="165" t="s">
        <v>216</v>
      </c>
      <c r="AD748" s="165" t="s">
        <v>216</v>
      </c>
      <c r="AE748" s="165">
        <v>0.21199999999999999</v>
      </c>
      <c r="AF748" s="165" t="s">
        <v>216</v>
      </c>
      <c r="AG748" s="165" t="s">
        <v>216</v>
      </c>
      <c r="AH748" s="165" t="s">
        <v>216</v>
      </c>
      <c r="AI748" s="165" t="s">
        <v>216</v>
      </c>
      <c r="AJ748" s="165" t="s">
        <v>216</v>
      </c>
      <c r="AK748" s="165" t="s">
        <v>216</v>
      </c>
      <c r="AL748" s="165">
        <v>0.21299999999999999</v>
      </c>
      <c r="AM748" s="165" t="s">
        <v>216</v>
      </c>
      <c r="AN748" s="165" t="s">
        <v>216</v>
      </c>
      <c r="AO748" s="165" t="s">
        <v>216</v>
      </c>
      <c r="AP748" s="165" t="s">
        <v>216</v>
      </c>
      <c r="AQ748" s="165">
        <v>0.18099999999999999</v>
      </c>
      <c r="AR748" s="165" t="s">
        <v>216</v>
      </c>
      <c r="AS748" s="165" t="s">
        <v>216</v>
      </c>
      <c r="AT748" s="165">
        <v>0.192</v>
      </c>
      <c r="AU748" s="165" t="s">
        <v>216</v>
      </c>
      <c r="AV748" s="165">
        <v>0.21299999999999999</v>
      </c>
      <c r="AW748" s="165" t="s">
        <v>216</v>
      </c>
      <c r="AX748" s="165" t="s">
        <v>216</v>
      </c>
      <c r="AY748" s="165" t="s">
        <v>216</v>
      </c>
      <c r="AZ748" s="165">
        <v>0.192</v>
      </c>
      <c r="BA748" s="165" t="s">
        <v>216</v>
      </c>
      <c r="BB748" s="165" t="s">
        <v>216</v>
      </c>
      <c r="BC748" s="165">
        <v>0.20899999999999999</v>
      </c>
      <c r="BD748" s="165" t="s">
        <v>216</v>
      </c>
      <c r="BE748" s="165" t="s">
        <v>216</v>
      </c>
      <c r="BF748" s="165" t="s">
        <v>216</v>
      </c>
      <c r="BG748" s="165" t="s">
        <v>216</v>
      </c>
      <c r="BH748" s="165" t="s">
        <v>216</v>
      </c>
      <c r="BI748" s="165" t="s">
        <v>216</v>
      </c>
      <c r="BJ748" s="165">
        <v>0.20100000000000001</v>
      </c>
      <c r="BK748" s="165">
        <v>0.21099999999999999</v>
      </c>
      <c r="BL748" s="165" t="s">
        <v>216</v>
      </c>
      <c r="BM748" s="165" t="s">
        <v>216</v>
      </c>
      <c r="BN748" s="165">
        <v>0.17699999999999999</v>
      </c>
      <c r="BO748" s="165" t="s">
        <v>216</v>
      </c>
      <c r="BP748" s="165">
        <v>0.20699999999999999</v>
      </c>
      <c r="BQ748" s="165" t="s">
        <v>216</v>
      </c>
      <c r="BR748" s="165" t="s">
        <v>216</v>
      </c>
      <c r="BS748" s="165" t="s">
        <v>216</v>
      </c>
      <c r="BT748" s="165" t="s">
        <v>216</v>
      </c>
    </row>
    <row r="749" spans="1:72" hidden="1">
      <c r="A749" s="99" t="s">
        <v>1004</v>
      </c>
      <c r="B749" s="99" t="s">
        <v>1004</v>
      </c>
      <c r="C749" s="98" t="s">
        <v>1188</v>
      </c>
      <c r="D749" s="100" t="s">
        <v>1189</v>
      </c>
      <c r="E749" s="98" t="s">
        <v>889</v>
      </c>
      <c r="F749" s="98" t="s">
        <v>1139</v>
      </c>
      <c r="G749" s="165" t="s">
        <v>216</v>
      </c>
      <c r="H749" s="165" t="s">
        <v>216</v>
      </c>
      <c r="I749" s="165" t="s">
        <v>216</v>
      </c>
      <c r="J749" s="165" t="s">
        <v>216</v>
      </c>
      <c r="K749" s="165" t="s">
        <v>216</v>
      </c>
      <c r="L749" s="165" t="s">
        <v>216</v>
      </c>
      <c r="M749" s="165">
        <v>0.191</v>
      </c>
      <c r="N749" s="165" t="s">
        <v>216</v>
      </c>
      <c r="O749" s="165" t="s">
        <v>216</v>
      </c>
      <c r="P749" s="165" t="s">
        <v>216</v>
      </c>
      <c r="Q749" s="165" t="s">
        <v>216</v>
      </c>
      <c r="R749" s="165">
        <v>0.159</v>
      </c>
      <c r="S749" s="165" t="s">
        <v>216</v>
      </c>
      <c r="T749" s="165" t="s">
        <v>216</v>
      </c>
      <c r="U749" s="165" t="s">
        <v>216</v>
      </c>
      <c r="V749" s="165" t="s">
        <v>216</v>
      </c>
      <c r="W749" s="165" t="s">
        <v>216</v>
      </c>
      <c r="X749" s="165" t="s">
        <v>216</v>
      </c>
      <c r="Y749" s="165" t="s">
        <v>216</v>
      </c>
      <c r="Z749" s="165" t="s">
        <v>216</v>
      </c>
      <c r="AA749" s="165" t="s">
        <v>216</v>
      </c>
      <c r="AB749" s="165" t="s">
        <v>216</v>
      </c>
      <c r="AC749" s="165" t="s">
        <v>216</v>
      </c>
      <c r="AD749" s="165" t="s">
        <v>216</v>
      </c>
      <c r="AE749" s="165" t="s">
        <v>216</v>
      </c>
      <c r="AF749" s="165">
        <v>0.16800000000000001</v>
      </c>
      <c r="AG749" s="165">
        <v>0.155</v>
      </c>
      <c r="AH749" s="165" t="s">
        <v>216</v>
      </c>
      <c r="AI749" s="165" t="s">
        <v>216</v>
      </c>
      <c r="AJ749" s="165">
        <v>0.17499999999999999</v>
      </c>
      <c r="AK749" s="165" t="s">
        <v>216</v>
      </c>
      <c r="AL749" s="165" t="s">
        <v>216</v>
      </c>
      <c r="AM749" s="165" t="s">
        <v>216</v>
      </c>
      <c r="AN749" s="165" t="s">
        <v>216</v>
      </c>
      <c r="AO749" s="165" t="s">
        <v>216</v>
      </c>
      <c r="AP749" s="165" t="s">
        <v>216</v>
      </c>
      <c r="AQ749" s="165" t="s">
        <v>216</v>
      </c>
      <c r="AR749" s="165">
        <v>0.17299999999999999</v>
      </c>
      <c r="AS749" s="165" t="s">
        <v>216</v>
      </c>
      <c r="AT749" s="165" t="s">
        <v>216</v>
      </c>
      <c r="AU749" s="165">
        <v>0.17799999999999999</v>
      </c>
      <c r="AV749" s="165" t="s">
        <v>216</v>
      </c>
      <c r="AW749" s="165">
        <v>0.222</v>
      </c>
      <c r="AX749" s="165">
        <v>0.14599999999999999</v>
      </c>
      <c r="AY749" s="165" t="s">
        <v>216</v>
      </c>
      <c r="AZ749" s="165" t="s">
        <v>216</v>
      </c>
      <c r="BA749" s="165" t="s">
        <v>216</v>
      </c>
      <c r="BB749" s="165" t="s">
        <v>216</v>
      </c>
      <c r="BC749" s="165" t="s">
        <v>216</v>
      </c>
      <c r="BD749" s="165" t="s">
        <v>216</v>
      </c>
      <c r="BE749" s="165" t="s">
        <v>216</v>
      </c>
      <c r="BF749" s="165" t="s">
        <v>216</v>
      </c>
      <c r="BG749" s="165" t="s">
        <v>216</v>
      </c>
      <c r="BH749" s="165" t="s">
        <v>216</v>
      </c>
      <c r="BI749" s="165" t="s">
        <v>216</v>
      </c>
      <c r="BJ749" s="165" t="s">
        <v>216</v>
      </c>
      <c r="BK749" s="165" t="s">
        <v>216</v>
      </c>
      <c r="BL749" s="165" t="s">
        <v>216</v>
      </c>
      <c r="BM749" s="165" t="s">
        <v>216</v>
      </c>
      <c r="BN749" s="165" t="s">
        <v>216</v>
      </c>
      <c r="BO749" s="165" t="s">
        <v>216</v>
      </c>
      <c r="BP749" s="165" t="s">
        <v>216</v>
      </c>
      <c r="BQ749" s="165" t="s">
        <v>216</v>
      </c>
      <c r="BR749" s="165" t="s">
        <v>216</v>
      </c>
      <c r="BS749" s="165" t="s">
        <v>216</v>
      </c>
      <c r="BT749" s="165" t="s">
        <v>216</v>
      </c>
    </row>
    <row r="750" spans="1:72" hidden="1">
      <c r="A750" s="99" t="s">
        <v>1004</v>
      </c>
      <c r="B750" s="99" t="s">
        <v>1004</v>
      </c>
      <c r="C750" s="98" t="s">
        <v>1188</v>
      </c>
      <c r="D750" s="100" t="s">
        <v>1189</v>
      </c>
      <c r="E750" s="98" t="s">
        <v>1190</v>
      </c>
      <c r="F750" s="98" t="s">
        <v>1191</v>
      </c>
      <c r="G750" s="165" t="s">
        <v>216</v>
      </c>
      <c r="H750" s="165" t="s">
        <v>216</v>
      </c>
      <c r="I750" s="165" t="s">
        <v>216</v>
      </c>
      <c r="J750" s="165" t="s">
        <v>216</v>
      </c>
      <c r="K750" s="165" t="s">
        <v>216</v>
      </c>
      <c r="L750" s="165" t="s">
        <v>216</v>
      </c>
      <c r="M750" s="165" t="s">
        <v>216</v>
      </c>
      <c r="N750" s="165" t="s">
        <v>216</v>
      </c>
      <c r="O750" s="165" t="s">
        <v>216</v>
      </c>
      <c r="P750" s="165" t="s">
        <v>216</v>
      </c>
      <c r="Q750" s="165" t="s">
        <v>216</v>
      </c>
      <c r="R750" s="165" t="s">
        <v>216</v>
      </c>
      <c r="S750" s="165" t="s">
        <v>216</v>
      </c>
      <c r="T750" s="165" t="s">
        <v>216</v>
      </c>
      <c r="U750" s="165" t="s">
        <v>216</v>
      </c>
      <c r="V750" s="165" t="s">
        <v>216</v>
      </c>
      <c r="W750" s="165" t="s">
        <v>216</v>
      </c>
      <c r="X750" s="165" t="s">
        <v>216</v>
      </c>
      <c r="Y750" s="165" t="s">
        <v>216</v>
      </c>
      <c r="Z750" s="165" t="s">
        <v>216</v>
      </c>
      <c r="AA750" s="165" t="s">
        <v>216</v>
      </c>
      <c r="AB750" s="165" t="s">
        <v>216</v>
      </c>
      <c r="AC750" s="165" t="s">
        <v>216</v>
      </c>
      <c r="AD750" s="165" t="s">
        <v>216</v>
      </c>
      <c r="AE750" s="165" t="s">
        <v>216</v>
      </c>
      <c r="AF750" s="165" t="s">
        <v>216</v>
      </c>
      <c r="AG750" s="165" t="s">
        <v>216</v>
      </c>
      <c r="AH750" s="165" t="s">
        <v>216</v>
      </c>
      <c r="AI750" s="165" t="s">
        <v>216</v>
      </c>
      <c r="AJ750" s="165" t="s">
        <v>216</v>
      </c>
      <c r="AK750" s="165" t="s">
        <v>216</v>
      </c>
      <c r="AL750" s="165" t="s">
        <v>216</v>
      </c>
      <c r="AM750" s="165" t="s">
        <v>216</v>
      </c>
      <c r="AN750" s="165" t="s">
        <v>216</v>
      </c>
      <c r="AO750" s="165" t="s">
        <v>216</v>
      </c>
      <c r="AP750" s="165">
        <v>0.17</v>
      </c>
      <c r="AQ750" s="165" t="s">
        <v>216</v>
      </c>
      <c r="AR750" s="165" t="s">
        <v>216</v>
      </c>
      <c r="AS750" s="165" t="s">
        <v>216</v>
      </c>
      <c r="AT750" s="165" t="s">
        <v>216</v>
      </c>
      <c r="AU750" s="165" t="s">
        <v>216</v>
      </c>
      <c r="AV750" s="165" t="s">
        <v>216</v>
      </c>
      <c r="AW750" s="165" t="s">
        <v>216</v>
      </c>
      <c r="AX750" s="165" t="s">
        <v>216</v>
      </c>
      <c r="AY750" s="165" t="s">
        <v>216</v>
      </c>
      <c r="AZ750" s="165" t="s">
        <v>216</v>
      </c>
      <c r="BA750" s="165" t="s">
        <v>216</v>
      </c>
      <c r="BB750" s="165" t="s">
        <v>216</v>
      </c>
      <c r="BC750" s="165" t="s">
        <v>216</v>
      </c>
      <c r="BD750" s="165" t="s">
        <v>216</v>
      </c>
      <c r="BE750" s="165" t="s">
        <v>216</v>
      </c>
      <c r="BF750" s="165" t="s">
        <v>216</v>
      </c>
      <c r="BG750" s="165" t="s">
        <v>216</v>
      </c>
      <c r="BH750" s="165" t="s">
        <v>216</v>
      </c>
      <c r="BI750" s="165" t="s">
        <v>216</v>
      </c>
      <c r="BJ750" s="165" t="s">
        <v>216</v>
      </c>
      <c r="BK750" s="165" t="s">
        <v>216</v>
      </c>
      <c r="BL750" s="165" t="s">
        <v>216</v>
      </c>
      <c r="BM750" s="165" t="s">
        <v>216</v>
      </c>
      <c r="BN750" s="165" t="s">
        <v>216</v>
      </c>
      <c r="BO750" s="165" t="s">
        <v>216</v>
      </c>
      <c r="BP750" s="165" t="s">
        <v>216</v>
      </c>
      <c r="BQ750" s="165" t="s">
        <v>216</v>
      </c>
      <c r="BR750" s="165" t="s">
        <v>216</v>
      </c>
      <c r="BS750" s="165" t="s">
        <v>216</v>
      </c>
      <c r="BT750" s="165" t="s">
        <v>216</v>
      </c>
    </row>
    <row r="751" spans="1:72" hidden="1">
      <c r="A751" s="99" t="s">
        <v>1004</v>
      </c>
      <c r="B751" s="99" t="s">
        <v>1004</v>
      </c>
      <c r="C751" s="98" t="s">
        <v>1192</v>
      </c>
      <c r="D751" s="100" t="s">
        <v>1193</v>
      </c>
      <c r="E751" s="98" t="s">
        <v>1071</v>
      </c>
      <c r="F751" s="98" t="s">
        <v>1072</v>
      </c>
      <c r="G751" s="165" t="s">
        <v>216</v>
      </c>
      <c r="H751" s="165">
        <v>0.17399999999999999</v>
      </c>
      <c r="I751" s="165">
        <v>0.17899999999999999</v>
      </c>
      <c r="J751" s="165" t="s">
        <v>216</v>
      </c>
      <c r="K751" s="165">
        <v>0.17100000000000001</v>
      </c>
      <c r="L751" s="165" t="s">
        <v>216</v>
      </c>
      <c r="M751" s="165" t="s">
        <v>216</v>
      </c>
      <c r="N751" s="165" t="s">
        <v>216</v>
      </c>
      <c r="O751" s="165" t="s">
        <v>216</v>
      </c>
      <c r="P751" s="165" t="s">
        <v>216</v>
      </c>
      <c r="Q751" s="165">
        <v>0.182</v>
      </c>
      <c r="R751" s="165" t="s">
        <v>216</v>
      </c>
      <c r="S751" s="165">
        <v>0.151</v>
      </c>
      <c r="T751" s="165" t="s">
        <v>216</v>
      </c>
      <c r="U751" s="165">
        <v>0.14799999999999999</v>
      </c>
      <c r="V751" s="165" t="s">
        <v>216</v>
      </c>
      <c r="W751" s="165" t="s">
        <v>216</v>
      </c>
      <c r="X751" s="165" t="s">
        <v>216</v>
      </c>
      <c r="Y751" s="165">
        <v>0.14099999999999999</v>
      </c>
      <c r="Z751" s="165" t="s">
        <v>216</v>
      </c>
      <c r="AA751" s="165" t="s">
        <v>216</v>
      </c>
      <c r="AB751" s="165">
        <v>0.14399999999999999</v>
      </c>
      <c r="AC751" s="165" t="s">
        <v>216</v>
      </c>
      <c r="AD751" s="165" t="s">
        <v>216</v>
      </c>
      <c r="AE751" s="165" t="s">
        <v>216</v>
      </c>
      <c r="AF751" s="165" t="s">
        <v>216</v>
      </c>
      <c r="AG751" s="165" t="s">
        <v>216</v>
      </c>
      <c r="AH751" s="165" t="s">
        <v>216</v>
      </c>
      <c r="AI751" s="165" t="s">
        <v>216</v>
      </c>
      <c r="AJ751" s="165">
        <v>0.17399999999999999</v>
      </c>
      <c r="AK751" s="165">
        <v>0.16300000000000001</v>
      </c>
      <c r="AL751" s="165" t="s">
        <v>216</v>
      </c>
      <c r="AM751" s="165">
        <v>0.19500000000000001</v>
      </c>
      <c r="AN751" s="165" t="s">
        <v>216</v>
      </c>
      <c r="AO751" s="165">
        <v>0.161</v>
      </c>
      <c r="AP751" s="165" t="s">
        <v>216</v>
      </c>
      <c r="AQ751" s="165">
        <v>0.14399999999999999</v>
      </c>
      <c r="AR751" s="165">
        <v>0.13100000000000001</v>
      </c>
      <c r="AS751" s="165">
        <v>0.16800000000000001</v>
      </c>
      <c r="AT751" s="165" t="s">
        <v>216</v>
      </c>
      <c r="AU751" s="165">
        <v>0.155</v>
      </c>
      <c r="AV751" s="165" t="s">
        <v>216</v>
      </c>
      <c r="AW751" s="165">
        <v>0.17699999999999999</v>
      </c>
      <c r="AX751" s="165">
        <v>0.16500000000000001</v>
      </c>
      <c r="AY751" s="165" t="s">
        <v>216</v>
      </c>
      <c r="AZ751" s="165" t="s">
        <v>216</v>
      </c>
      <c r="BA751" s="165">
        <v>0.192</v>
      </c>
      <c r="BB751" s="165">
        <v>0.186</v>
      </c>
      <c r="BC751" s="165">
        <v>0.157</v>
      </c>
      <c r="BD751" s="165" t="s">
        <v>216</v>
      </c>
      <c r="BE751" s="165">
        <v>0.16600000000000001</v>
      </c>
      <c r="BF751" s="165" t="s">
        <v>216</v>
      </c>
      <c r="BG751" s="165">
        <v>0.16</v>
      </c>
      <c r="BH751" s="165">
        <v>0.16200000000000001</v>
      </c>
      <c r="BI751" s="165" t="s">
        <v>216</v>
      </c>
      <c r="BJ751" s="165" t="s">
        <v>216</v>
      </c>
      <c r="BK751" s="165" t="s">
        <v>216</v>
      </c>
      <c r="BL751" s="165" t="s">
        <v>216</v>
      </c>
      <c r="BM751" s="165" t="s">
        <v>216</v>
      </c>
      <c r="BN751" s="165">
        <v>0.17699999999999999</v>
      </c>
      <c r="BO751" s="165" t="s">
        <v>216</v>
      </c>
      <c r="BP751" s="165" t="s">
        <v>216</v>
      </c>
      <c r="BQ751" s="165" t="s">
        <v>216</v>
      </c>
      <c r="BR751" s="165" t="s">
        <v>216</v>
      </c>
      <c r="BS751" s="165">
        <v>0.127</v>
      </c>
      <c r="BT751" s="165" t="s">
        <v>216</v>
      </c>
    </row>
    <row r="752" spans="1:72" hidden="1">
      <c r="A752" s="99" t="s">
        <v>1004</v>
      </c>
      <c r="B752" s="99" t="s">
        <v>1004</v>
      </c>
      <c r="C752" s="98" t="s">
        <v>1192</v>
      </c>
      <c r="D752" s="100" t="s">
        <v>1193</v>
      </c>
      <c r="E752" s="98" t="s">
        <v>1067</v>
      </c>
      <c r="F752" s="98" t="s">
        <v>1068</v>
      </c>
      <c r="G752" s="165" t="s">
        <v>216</v>
      </c>
      <c r="H752" s="165" t="s">
        <v>216</v>
      </c>
      <c r="I752" s="165" t="s">
        <v>216</v>
      </c>
      <c r="J752" s="165">
        <v>0.2</v>
      </c>
      <c r="K752" s="165" t="s">
        <v>216</v>
      </c>
      <c r="L752" s="165">
        <v>0.161</v>
      </c>
      <c r="M752" s="165" t="s">
        <v>216</v>
      </c>
      <c r="N752" s="165" t="s">
        <v>216</v>
      </c>
      <c r="O752" s="165" t="s">
        <v>216</v>
      </c>
      <c r="P752" s="165" t="s">
        <v>216</v>
      </c>
      <c r="Q752" s="165" t="s">
        <v>216</v>
      </c>
      <c r="R752" s="165" t="s">
        <v>216</v>
      </c>
      <c r="S752" s="165" t="s">
        <v>216</v>
      </c>
      <c r="T752" s="165" t="s">
        <v>216</v>
      </c>
      <c r="U752" s="165" t="s">
        <v>216</v>
      </c>
      <c r="V752" s="165" t="s">
        <v>216</v>
      </c>
      <c r="W752" s="165" t="s">
        <v>216</v>
      </c>
      <c r="X752" s="165" t="s">
        <v>216</v>
      </c>
      <c r="Y752" s="165" t="s">
        <v>216</v>
      </c>
      <c r="Z752" s="165" t="s">
        <v>216</v>
      </c>
      <c r="AA752" s="165" t="s">
        <v>216</v>
      </c>
      <c r="AB752" s="165" t="s">
        <v>216</v>
      </c>
      <c r="AC752" s="165" t="s">
        <v>216</v>
      </c>
      <c r="AD752" s="165" t="s">
        <v>216</v>
      </c>
      <c r="AE752" s="165">
        <v>0.14599999999999999</v>
      </c>
      <c r="AF752" s="165" t="s">
        <v>216</v>
      </c>
      <c r="AG752" s="165" t="s">
        <v>216</v>
      </c>
      <c r="AH752" s="165">
        <v>0.154</v>
      </c>
      <c r="AI752" s="165">
        <v>0.157</v>
      </c>
      <c r="AJ752" s="165" t="s">
        <v>216</v>
      </c>
      <c r="AK752" s="165" t="s">
        <v>216</v>
      </c>
      <c r="AL752" s="165">
        <v>0.158</v>
      </c>
      <c r="AM752" s="165" t="s">
        <v>216</v>
      </c>
      <c r="AN752" s="165">
        <v>0.127</v>
      </c>
      <c r="AO752" s="165" t="s">
        <v>216</v>
      </c>
      <c r="AP752" s="165" t="s">
        <v>216</v>
      </c>
      <c r="AQ752" s="165" t="s">
        <v>216</v>
      </c>
      <c r="AR752" s="165" t="s">
        <v>216</v>
      </c>
      <c r="AS752" s="165" t="s">
        <v>216</v>
      </c>
      <c r="AT752" s="165" t="s">
        <v>216</v>
      </c>
      <c r="AU752" s="165" t="s">
        <v>216</v>
      </c>
      <c r="AV752" s="165" t="s">
        <v>216</v>
      </c>
      <c r="AW752" s="165" t="s">
        <v>216</v>
      </c>
      <c r="AX752" s="165" t="s">
        <v>216</v>
      </c>
      <c r="AY752" s="165" t="s">
        <v>216</v>
      </c>
      <c r="AZ752" s="165" t="s">
        <v>216</v>
      </c>
      <c r="BA752" s="165" t="s">
        <v>216</v>
      </c>
      <c r="BB752" s="165" t="s">
        <v>216</v>
      </c>
      <c r="BC752" s="165" t="s">
        <v>216</v>
      </c>
      <c r="BD752" s="165" t="s">
        <v>216</v>
      </c>
      <c r="BE752" s="165" t="s">
        <v>216</v>
      </c>
      <c r="BF752" s="165">
        <v>0.16900000000000001</v>
      </c>
      <c r="BG752" s="165" t="s">
        <v>216</v>
      </c>
      <c r="BH752" s="165" t="s">
        <v>216</v>
      </c>
      <c r="BI752" s="165" t="s">
        <v>216</v>
      </c>
      <c r="BJ752" s="165" t="s">
        <v>216</v>
      </c>
      <c r="BK752" s="165" t="s">
        <v>216</v>
      </c>
      <c r="BL752" s="165" t="s">
        <v>216</v>
      </c>
      <c r="BM752" s="165" t="s">
        <v>216</v>
      </c>
      <c r="BN752" s="165" t="s">
        <v>216</v>
      </c>
      <c r="BO752" s="165">
        <v>0.161</v>
      </c>
      <c r="BP752" s="165">
        <v>0.13700000000000001</v>
      </c>
      <c r="BQ752" s="165" t="s">
        <v>216</v>
      </c>
      <c r="BR752" s="165" t="s">
        <v>216</v>
      </c>
      <c r="BS752" s="165" t="s">
        <v>216</v>
      </c>
      <c r="BT752" s="165" t="s">
        <v>216</v>
      </c>
    </row>
    <row r="753" spans="1:72" hidden="1">
      <c r="A753" s="99" t="s">
        <v>1004</v>
      </c>
      <c r="B753" s="99" t="s">
        <v>1004</v>
      </c>
      <c r="C753" s="98" t="s">
        <v>1192</v>
      </c>
      <c r="D753" s="100" t="s">
        <v>1193</v>
      </c>
      <c r="E753" s="98" t="s">
        <v>1142</v>
      </c>
      <c r="F753" s="98" t="s">
        <v>1143</v>
      </c>
      <c r="G753" s="165" t="s">
        <v>216</v>
      </c>
      <c r="H753" s="165" t="s">
        <v>216</v>
      </c>
      <c r="I753" s="165" t="s">
        <v>216</v>
      </c>
      <c r="J753" s="165" t="s">
        <v>216</v>
      </c>
      <c r="K753" s="165" t="s">
        <v>216</v>
      </c>
      <c r="L753" s="165" t="s">
        <v>216</v>
      </c>
      <c r="M753" s="165" t="s">
        <v>216</v>
      </c>
      <c r="N753" s="165">
        <v>0.155</v>
      </c>
      <c r="O753" s="165">
        <v>0.185</v>
      </c>
      <c r="P753" s="165" t="s">
        <v>216</v>
      </c>
      <c r="Q753" s="165" t="s">
        <v>216</v>
      </c>
      <c r="R753" s="165" t="s">
        <v>216</v>
      </c>
      <c r="S753" s="165" t="s">
        <v>216</v>
      </c>
      <c r="T753" s="165" t="s">
        <v>216</v>
      </c>
      <c r="U753" s="165" t="s">
        <v>216</v>
      </c>
      <c r="V753" s="165" t="s">
        <v>216</v>
      </c>
      <c r="W753" s="165">
        <v>0.14899999999999999</v>
      </c>
      <c r="X753" s="165" t="s">
        <v>216</v>
      </c>
      <c r="Y753" s="165" t="s">
        <v>216</v>
      </c>
      <c r="Z753" s="165" t="s">
        <v>216</v>
      </c>
      <c r="AA753" s="165" t="s">
        <v>216</v>
      </c>
      <c r="AB753" s="165" t="s">
        <v>216</v>
      </c>
      <c r="AC753" s="165" t="s">
        <v>216</v>
      </c>
      <c r="AD753" s="165" t="s">
        <v>216</v>
      </c>
      <c r="AE753" s="165" t="s">
        <v>216</v>
      </c>
      <c r="AF753" s="165" t="s">
        <v>216</v>
      </c>
      <c r="AG753" s="165" t="s">
        <v>216</v>
      </c>
      <c r="AH753" s="165" t="s">
        <v>216</v>
      </c>
      <c r="AI753" s="165" t="s">
        <v>216</v>
      </c>
      <c r="AJ753" s="165" t="s">
        <v>216</v>
      </c>
      <c r="AK753" s="165" t="s">
        <v>216</v>
      </c>
      <c r="AL753" s="165" t="s">
        <v>216</v>
      </c>
      <c r="AM753" s="165" t="s">
        <v>216</v>
      </c>
      <c r="AN753" s="165" t="s">
        <v>216</v>
      </c>
      <c r="AO753" s="165" t="s">
        <v>216</v>
      </c>
      <c r="AP753" s="165" t="s">
        <v>216</v>
      </c>
      <c r="AQ753" s="165" t="s">
        <v>216</v>
      </c>
      <c r="AR753" s="165" t="s">
        <v>216</v>
      </c>
      <c r="AS753" s="165" t="s">
        <v>216</v>
      </c>
      <c r="AT753" s="165" t="s">
        <v>216</v>
      </c>
      <c r="AU753" s="165" t="s">
        <v>216</v>
      </c>
      <c r="AV753" s="165" t="s">
        <v>216</v>
      </c>
      <c r="AW753" s="165" t="s">
        <v>216</v>
      </c>
      <c r="AX753" s="165" t="s">
        <v>216</v>
      </c>
      <c r="AY753" s="165" t="s">
        <v>216</v>
      </c>
      <c r="AZ753" s="165" t="s">
        <v>216</v>
      </c>
      <c r="BA753" s="165" t="s">
        <v>216</v>
      </c>
      <c r="BB753" s="165" t="s">
        <v>216</v>
      </c>
      <c r="BC753" s="165" t="s">
        <v>216</v>
      </c>
      <c r="BD753" s="165" t="s">
        <v>216</v>
      </c>
      <c r="BE753" s="165" t="s">
        <v>216</v>
      </c>
      <c r="BF753" s="165" t="s">
        <v>216</v>
      </c>
      <c r="BG753" s="165" t="s">
        <v>216</v>
      </c>
      <c r="BH753" s="165" t="s">
        <v>216</v>
      </c>
      <c r="BI753" s="165" t="s">
        <v>216</v>
      </c>
      <c r="BJ753" s="165" t="s">
        <v>216</v>
      </c>
      <c r="BK753" s="165" t="s">
        <v>216</v>
      </c>
      <c r="BL753" s="165">
        <v>0.189</v>
      </c>
      <c r="BM753" s="165" t="s">
        <v>216</v>
      </c>
      <c r="BN753" s="165" t="s">
        <v>216</v>
      </c>
      <c r="BO753" s="165" t="s">
        <v>216</v>
      </c>
      <c r="BP753" s="165" t="s">
        <v>216</v>
      </c>
      <c r="BQ753" s="165" t="s">
        <v>216</v>
      </c>
      <c r="BR753" s="165" t="s">
        <v>216</v>
      </c>
      <c r="BS753" s="165" t="s">
        <v>216</v>
      </c>
      <c r="BT753" s="165" t="s">
        <v>216</v>
      </c>
    </row>
    <row r="754" spans="1:72" hidden="1">
      <c r="A754" s="99" t="s">
        <v>1004</v>
      </c>
      <c r="B754" s="99" t="s">
        <v>1004</v>
      </c>
      <c r="C754" s="98" t="s">
        <v>1192</v>
      </c>
      <c r="D754" s="100" t="s">
        <v>1193</v>
      </c>
      <c r="E754" s="98" t="s">
        <v>1063</v>
      </c>
      <c r="F754" s="98" t="s">
        <v>1064</v>
      </c>
      <c r="G754" s="165" t="s">
        <v>216</v>
      </c>
      <c r="H754" s="165" t="s">
        <v>216</v>
      </c>
      <c r="I754" s="165" t="s">
        <v>216</v>
      </c>
      <c r="J754" s="165" t="s">
        <v>216</v>
      </c>
      <c r="K754" s="165" t="s">
        <v>216</v>
      </c>
      <c r="L754" s="165" t="s">
        <v>216</v>
      </c>
      <c r="M754" s="165">
        <v>0.159</v>
      </c>
      <c r="N754" s="165" t="s">
        <v>216</v>
      </c>
      <c r="O754" s="165" t="s">
        <v>216</v>
      </c>
      <c r="P754" s="165">
        <v>0.185</v>
      </c>
      <c r="Q754" s="165" t="s">
        <v>216</v>
      </c>
      <c r="R754" s="165">
        <v>0.19800000000000001</v>
      </c>
      <c r="S754" s="165" t="s">
        <v>216</v>
      </c>
      <c r="T754" s="165" t="s">
        <v>216</v>
      </c>
      <c r="U754" s="165" t="s">
        <v>216</v>
      </c>
      <c r="V754" s="165" t="s">
        <v>216</v>
      </c>
      <c r="W754" s="165" t="s">
        <v>216</v>
      </c>
      <c r="X754" s="165">
        <v>0.17</v>
      </c>
      <c r="Y754" s="165" t="s">
        <v>216</v>
      </c>
      <c r="Z754" s="165">
        <v>0.17</v>
      </c>
      <c r="AA754" s="165">
        <v>0.154</v>
      </c>
      <c r="AB754" s="165" t="s">
        <v>216</v>
      </c>
      <c r="AC754" s="165" t="s">
        <v>216</v>
      </c>
      <c r="AD754" s="165">
        <v>0.20399999999999999</v>
      </c>
      <c r="AE754" s="165" t="s">
        <v>216</v>
      </c>
      <c r="AF754" s="165" t="s">
        <v>216</v>
      </c>
      <c r="AG754" s="165" t="s">
        <v>216</v>
      </c>
      <c r="AH754" s="165" t="s">
        <v>216</v>
      </c>
      <c r="AI754" s="165" t="s">
        <v>216</v>
      </c>
      <c r="AJ754" s="165" t="s">
        <v>216</v>
      </c>
      <c r="AK754" s="165" t="s">
        <v>216</v>
      </c>
      <c r="AL754" s="165" t="s">
        <v>216</v>
      </c>
      <c r="AM754" s="165" t="s">
        <v>216</v>
      </c>
      <c r="AN754" s="165" t="s">
        <v>216</v>
      </c>
      <c r="AO754" s="165" t="s">
        <v>216</v>
      </c>
      <c r="AP754" s="165">
        <v>0.16400000000000001</v>
      </c>
      <c r="AQ754" s="165" t="s">
        <v>216</v>
      </c>
      <c r="AR754" s="165" t="s">
        <v>216</v>
      </c>
      <c r="AS754" s="165" t="s">
        <v>216</v>
      </c>
      <c r="AT754" s="165">
        <v>0.20499999999999999</v>
      </c>
      <c r="AU754" s="165" t="s">
        <v>216</v>
      </c>
      <c r="AV754" s="165">
        <v>0.16800000000000001</v>
      </c>
      <c r="AW754" s="165" t="s">
        <v>216</v>
      </c>
      <c r="AX754" s="165" t="s">
        <v>216</v>
      </c>
      <c r="AY754" s="165">
        <v>0.14799999999999999</v>
      </c>
      <c r="AZ754" s="165" t="s">
        <v>216</v>
      </c>
      <c r="BA754" s="165" t="s">
        <v>216</v>
      </c>
      <c r="BB754" s="165" t="s">
        <v>216</v>
      </c>
      <c r="BC754" s="165" t="s">
        <v>216</v>
      </c>
      <c r="BD754" s="165" t="s">
        <v>216</v>
      </c>
      <c r="BE754" s="165" t="s">
        <v>216</v>
      </c>
      <c r="BF754" s="165" t="s">
        <v>216</v>
      </c>
      <c r="BG754" s="165" t="s">
        <v>216</v>
      </c>
      <c r="BH754" s="165" t="s">
        <v>216</v>
      </c>
      <c r="BI754" s="165" t="s">
        <v>216</v>
      </c>
      <c r="BJ754" s="165">
        <v>0.182</v>
      </c>
      <c r="BK754" s="165" t="s">
        <v>216</v>
      </c>
      <c r="BL754" s="165" t="s">
        <v>216</v>
      </c>
      <c r="BM754" s="165" t="s">
        <v>216</v>
      </c>
      <c r="BN754" s="165" t="s">
        <v>216</v>
      </c>
      <c r="BO754" s="165" t="s">
        <v>216</v>
      </c>
      <c r="BP754" s="165" t="s">
        <v>216</v>
      </c>
      <c r="BQ754" s="165">
        <v>0.192</v>
      </c>
      <c r="BR754" s="165" t="s">
        <v>216</v>
      </c>
      <c r="BS754" s="165" t="s">
        <v>216</v>
      </c>
      <c r="BT754" s="165" t="s">
        <v>216</v>
      </c>
    </row>
    <row r="755" spans="1:72" hidden="1">
      <c r="A755" s="99" t="s">
        <v>1004</v>
      </c>
      <c r="B755" s="99" t="s">
        <v>1004</v>
      </c>
      <c r="C755" s="98" t="s">
        <v>1192</v>
      </c>
      <c r="D755" s="100" t="s">
        <v>1193</v>
      </c>
      <c r="E755" s="98" t="s">
        <v>1069</v>
      </c>
      <c r="F755" s="98" t="s">
        <v>1070</v>
      </c>
      <c r="G755" s="165">
        <v>0.18</v>
      </c>
      <c r="H755" s="165" t="s">
        <v>216</v>
      </c>
      <c r="I755" s="165" t="s">
        <v>216</v>
      </c>
      <c r="J755" s="165" t="s">
        <v>216</v>
      </c>
      <c r="K755" s="165" t="s">
        <v>216</v>
      </c>
      <c r="L755" s="165" t="s">
        <v>216</v>
      </c>
      <c r="M755" s="165" t="s">
        <v>216</v>
      </c>
      <c r="N755" s="165" t="s">
        <v>216</v>
      </c>
      <c r="O755" s="165" t="s">
        <v>216</v>
      </c>
      <c r="P755" s="165" t="s">
        <v>216</v>
      </c>
      <c r="Q755" s="165" t="s">
        <v>216</v>
      </c>
      <c r="R755" s="165" t="s">
        <v>216</v>
      </c>
      <c r="S755" s="165" t="s">
        <v>216</v>
      </c>
      <c r="T755" s="165">
        <v>0.16200000000000001</v>
      </c>
      <c r="U755" s="165" t="s">
        <v>216</v>
      </c>
      <c r="V755" s="165">
        <v>0.156</v>
      </c>
      <c r="W755" s="165" t="s">
        <v>216</v>
      </c>
      <c r="X755" s="165" t="s">
        <v>216</v>
      </c>
      <c r="Y755" s="165" t="s">
        <v>216</v>
      </c>
      <c r="Z755" s="165" t="s">
        <v>216</v>
      </c>
      <c r="AA755" s="165" t="s">
        <v>216</v>
      </c>
      <c r="AB755" s="165" t="s">
        <v>216</v>
      </c>
      <c r="AC755" s="165">
        <v>0.161</v>
      </c>
      <c r="AD755" s="165" t="s">
        <v>216</v>
      </c>
      <c r="AE755" s="165" t="s">
        <v>216</v>
      </c>
      <c r="AF755" s="165" t="s">
        <v>216</v>
      </c>
      <c r="AG755" s="165">
        <v>0.13600000000000001</v>
      </c>
      <c r="AH755" s="165" t="s">
        <v>216</v>
      </c>
      <c r="AI755" s="165" t="s">
        <v>216</v>
      </c>
      <c r="AJ755" s="165" t="s">
        <v>216</v>
      </c>
      <c r="AK755" s="165" t="s">
        <v>216</v>
      </c>
      <c r="AL755" s="165" t="s">
        <v>216</v>
      </c>
      <c r="AM755" s="165" t="s">
        <v>216</v>
      </c>
      <c r="AN755" s="165" t="s">
        <v>216</v>
      </c>
      <c r="AO755" s="165" t="s">
        <v>216</v>
      </c>
      <c r="AP755" s="165" t="s">
        <v>216</v>
      </c>
      <c r="AQ755" s="165" t="s">
        <v>216</v>
      </c>
      <c r="AR755" s="165" t="s">
        <v>216</v>
      </c>
      <c r="AS755" s="165" t="s">
        <v>216</v>
      </c>
      <c r="AT755" s="165" t="s">
        <v>216</v>
      </c>
      <c r="AU755" s="165" t="s">
        <v>216</v>
      </c>
      <c r="AV755" s="165" t="s">
        <v>216</v>
      </c>
      <c r="AW755" s="165" t="s">
        <v>216</v>
      </c>
      <c r="AX755" s="165" t="s">
        <v>216</v>
      </c>
      <c r="AY755" s="165" t="s">
        <v>216</v>
      </c>
      <c r="AZ755" s="165">
        <v>0.13800000000000001</v>
      </c>
      <c r="BA755" s="165" t="s">
        <v>216</v>
      </c>
      <c r="BB755" s="165" t="s">
        <v>216</v>
      </c>
      <c r="BC755" s="165" t="s">
        <v>216</v>
      </c>
      <c r="BD755" s="165">
        <v>0.13400000000000001</v>
      </c>
      <c r="BE755" s="165" t="s">
        <v>216</v>
      </c>
      <c r="BF755" s="165" t="s">
        <v>216</v>
      </c>
      <c r="BG755" s="165" t="s">
        <v>216</v>
      </c>
      <c r="BH755" s="165" t="s">
        <v>216</v>
      </c>
      <c r="BI755" s="165">
        <v>0.16400000000000001</v>
      </c>
      <c r="BJ755" s="165" t="s">
        <v>216</v>
      </c>
      <c r="BK755" s="165">
        <v>0.14299999999999999</v>
      </c>
      <c r="BL755" s="165" t="s">
        <v>216</v>
      </c>
      <c r="BM755" s="165">
        <v>0.13700000000000001</v>
      </c>
      <c r="BN755" s="165" t="s">
        <v>216</v>
      </c>
      <c r="BO755" s="165" t="s">
        <v>216</v>
      </c>
      <c r="BP755" s="165" t="s">
        <v>216</v>
      </c>
      <c r="BQ755" s="165" t="s">
        <v>216</v>
      </c>
      <c r="BR755" s="165" t="s">
        <v>216</v>
      </c>
      <c r="BS755" s="165" t="s">
        <v>216</v>
      </c>
      <c r="BT755" s="165" t="s">
        <v>216</v>
      </c>
    </row>
    <row r="756" spans="1:72" hidden="1">
      <c r="A756" s="99" t="s">
        <v>1004</v>
      </c>
      <c r="B756" s="99" t="s">
        <v>1004</v>
      </c>
      <c r="C756" s="98" t="s">
        <v>1192</v>
      </c>
      <c r="D756" s="100" t="s">
        <v>1193</v>
      </c>
      <c r="E756" s="98" t="s">
        <v>1065</v>
      </c>
      <c r="F756" s="98" t="s">
        <v>1066</v>
      </c>
      <c r="G756" s="165" t="s">
        <v>216</v>
      </c>
      <c r="H756" s="165" t="s">
        <v>216</v>
      </c>
      <c r="I756" s="165" t="s">
        <v>216</v>
      </c>
      <c r="J756" s="165" t="s">
        <v>216</v>
      </c>
      <c r="K756" s="165" t="s">
        <v>216</v>
      </c>
      <c r="L756" s="165" t="s">
        <v>216</v>
      </c>
      <c r="M756" s="165" t="s">
        <v>216</v>
      </c>
      <c r="N756" s="165" t="s">
        <v>216</v>
      </c>
      <c r="O756" s="165" t="s">
        <v>216</v>
      </c>
      <c r="P756" s="165" t="s">
        <v>216</v>
      </c>
      <c r="Q756" s="165" t="s">
        <v>216</v>
      </c>
      <c r="R756" s="165" t="s">
        <v>216</v>
      </c>
      <c r="S756" s="165" t="s">
        <v>216</v>
      </c>
      <c r="T756" s="165" t="s">
        <v>216</v>
      </c>
      <c r="U756" s="165" t="s">
        <v>216</v>
      </c>
      <c r="V756" s="165" t="s">
        <v>216</v>
      </c>
      <c r="W756" s="165" t="s">
        <v>216</v>
      </c>
      <c r="X756" s="165" t="s">
        <v>216</v>
      </c>
      <c r="Y756" s="165" t="s">
        <v>216</v>
      </c>
      <c r="Z756" s="165" t="s">
        <v>216</v>
      </c>
      <c r="AA756" s="165" t="s">
        <v>216</v>
      </c>
      <c r="AB756" s="165" t="s">
        <v>216</v>
      </c>
      <c r="AC756" s="165" t="s">
        <v>216</v>
      </c>
      <c r="AD756" s="165" t="s">
        <v>216</v>
      </c>
      <c r="AE756" s="165" t="s">
        <v>216</v>
      </c>
      <c r="AF756" s="165">
        <v>0.17899999999999999</v>
      </c>
      <c r="AG756" s="165" t="s">
        <v>216</v>
      </c>
      <c r="AH756" s="165" t="s">
        <v>216</v>
      </c>
      <c r="AI756" s="165" t="s">
        <v>216</v>
      </c>
      <c r="AJ756" s="165" t="s">
        <v>216</v>
      </c>
      <c r="AK756" s="165" t="s">
        <v>216</v>
      </c>
      <c r="AL756" s="165" t="s">
        <v>216</v>
      </c>
      <c r="AM756" s="165" t="s">
        <v>216</v>
      </c>
      <c r="AN756" s="165" t="s">
        <v>216</v>
      </c>
      <c r="AO756" s="165" t="s">
        <v>216</v>
      </c>
      <c r="AP756" s="165" t="s">
        <v>216</v>
      </c>
      <c r="AQ756" s="165" t="s">
        <v>216</v>
      </c>
      <c r="AR756" s="165" t="s">
        <v>216</v>
      </c>
      <c r="AS756" s="165" t="s">
        <v>216</v>
      </c>
      <c r="AT756" s="165" t="s">
        <v>216</v>
      </c>
      <c r="AU756" s="165" t="s">
        <v>216</v>
      </c>
      <c r="AV756" s="165" t="s">
        <v>216</v>
      </c>
      <c r="AW756" s="165" t="s">
        <v>216</v>
      </c>
      <c r="AX756" s="165" t="s">
        <v>216</v>
      </c>
      <c r="AY756" s="165" t="s">
        <v>216</v>
      </c>
      <c r="AZ756" s="165" t="s">
        <v>216</v>
      </c>
      <c r="BA756" s="165" t="s">
        <v>216</v>
      </c>
      <c r="BB756" s="165" t="s">
        <v>216</v>
      </c>
      <c r="BC756" s="165" t="s">
        <v>216</v>
      </c>
      <c r="BD756" s="165" t="s">
        <v>216</v>
      </c>
      <c r="BE756" s="165" t="s">
        <v>216</v>
      </c>
      <c r="BF756" s="165" t="s">
        <v>216</v>
      </c>
      <c r="BG756" s="165" t="s">
        <v>216</v>
      </c>
      <c r="BH756" s="165" t="s">
        <v>216</v>
      </c>
      <c r="BI756" s="165" t="s">
        <v>216</v>
      </c>
      <c r="BJ756" s="165" t="s">
        <v>216</v>
      </c>
      <c r="BK756" s="165" t="s">
        <v>216</v>
      </c>
      <c r="BL756" s="165" t="s">
        <v>216</v>
      </c>
      <c r="BM756" s="165" t="s">
        <v>216</v>
      </c>
      <c r="BN756" s="165" t="s">
        <v>216</v>
      </c>
      <c r="BO756" s="165" t="s">
        <v>216</v>
      </c>
      <c r="BP756" s="165" t="s">
        <v>216</v>
      </c>
      <c r="BQ756" s="165" t="s">
        <v>216</v>
      </c>
      <c r="BR756" s="165">
        <v>0.16400000000000001</v>
      </c>
      <c r="BS756" s="165" t="s">
        <v>216</v>
      </c>
      <c r="BT756" s="165">
        <v>0.17199999999999999</v>
      </c>
    </row>
    <row r="757" spans="1:72" hidden="1">
      <c r="A757" s="99" t="s">
        <v>1004</v>
      </c>
      <c r="B757" s="99" t="s">
        <v>1004</v>
      </c>
      <c r="C757" s="98" t="s">
        <v>1194</v>
      </c>
      <c r="D757" s="100" t="s">
        <v>1195</v>
      </c>
      <c r="E757" s="98" t="s">
        <v>1083</v>
      </c>
      <c r="F757" s="98" t="s">
        <v>1084</v>
      </c>
      <c r="G757" s="165" t="s">
        <v>216</v>
      </c>
      <c r="H757" s="165" t="s">
        <v>216</v>
      </c>
      <c r="I757" s="165">
        <v>0.151</v>
      </c>
      <c r="J757" s="165">
        <v>0.126</v>
      </c>
      <c r="K757" s="165" t="s">
        <v>216</v>
      </c>
      <c r="L757" s="165" t="s">
        <v>216</v>
      </c>
      <c r="M757" s="165" t="s">
        <v>216</v>
      </c>
      <c r="N757" s="165" t="s">
        <v>216</v>
      </c>
      <c r="O757" s="165" t="s">
        <v>216</v>
      </c>
      <c r="P757" s="165" t="s">
        <v>216</v>
      </c>
      <c r="Q757" s="165" t="s">
        <v>216</v>
      </c>
      <c r="R757" s="165" t="s">
        <v>216</v>
      </c>
      <c r="S757" s="165">
        <v>0.14499999999999999</v>
      </c>
      <c r="T757" s="165" t="s">
        <v>216</v>
      </c>
      <c r="U757" s="165">
        <v>0.13400000000000001</v>
      </c>
      <c r="V757" s="165" t="s">
        <v>216</v>
      </c>
      <c r="W757" s="165" t="s">
        <v>216</v>
      </c>
      <c r="X757" s="165" t="s">
        <v>216</v>
      </c>
      <c r="Y757" s="165" t="s">
        <v>216</v>
      </c>
      <c r="Z757" s="165" t="s">
        <v>216</v>
      </c>
      <c r="AA757" s="165">
        <v>0.14000000000000001</v>
      </c>
      <c r="AB757" s="165">
        <v>0.14099999999999999</v>
      </c>
      <c r="AC757" s="165">
        <v>0.109</v>
      </c>
      <c r="AD757" s="165" t="s">
        <v>216</v>
      </c>
      <c r="AE757" s="165" t="s">
        <v>216</v>
      </c>
      <c r="AF757" s="165" t="s">
        <v>216</v>
      </c>
      <c r="AG757" s="165">
        <v>0.109</v>
      </c>
      <c r="AH757" s="165">
        <v>0.13</v>
      </c>
      <c r="AI757" s="165" t="s">
        <v>216</v>
      </c>
      <c r="AJ757" s="165" t="s">
        <v>216</v>
      </c>
      <c r="AK757" s="165" t="s">
        <v>216</v>
      </c>
      <c r="AL757" s="165" t="s">
        <v>216</v>
      </c>
      <c r="AM757" s="165">
        <v>0.16700000000000001</v>
      </c>
      <c r="AN757" s="165" t="s">
        <v>216</v>
      </c>
      <c r="AO757" s="165" t="s">
        <v>216</v>
      </c>
      <c r="AP757" s="165" t="s">
        <v>216</v>
      </c>
      <c r="AQ757" s="165">
        <v>0.14499999999999999</v>
      </c>
      <c r="AR757" s="165" t="s">
        <v>216</v>
      </c>
      <c r="AS757" s="165" t="s">
        <v>216</v>
      </c>
      <c r="AT757" s="165" t="s">
        <v>216</v>
      </c>
      <c r="AU757" s="165" t="s">
        <v>216</v>
      </c>
      <c r="AV757" s="165" t="s">
        <v>216</v>
      </c>
      <c r="AW757" s="165" t="s">
        <v>216</v>
      </c>
      <c r="AX757" s="165">
        <v>0.13100000000000001</v>
      </c>
      <c r="AY757" s="165" t="s">
        <v>216</v>
      </c>
      <c r="AZ757" s="165" t="s">
        <v>216</v>
      </c>
      <c r="BA757" s="165" t="s">
        <v>216</v>
      </c>
      <c r="BB757" s="165" t="s">
        <v>216</v>
      </c>
      <c r="BC757" s="165" t="s">
        <v>216</v>
      </c>
      <c r="BD757" s="165" t="s">
        <v>216</v>
      </c>
      <c r="BE757" s="165">
        <v>0.14599999999999999</v>
      </c>
      <c r="BF757" s="165" t="s">
        <v>216</v>
      </c>
      <c r="BG757" s="165">
        <v>0.13800000000000001</v>
      </c>
      <c r="BH757" s="165" t="s">
        <v>216</v>
      </c>
      <c r="BI757" s="165" t="s">
        <v>216</v>
      </c>
      <c r="BJ757" s="165">
        <v>0.15</v>
      </c>
      <c r="BK757" s="165" t="s">
        <v>216</v>
      </c>
      <c r="BL757" s="165" t="s">
        <v>216</v>
      </c>
      <c r="BM757" s="165" t="s">
        <v>216</v>
      </c>
      <c r="BN757" s="165" t="s">
        <v>216</v>
      </c>
      <c r="BO757" s="165" t="s">
        <v>216</v>
      </c>
      <c r="BP757" s="165" t="s">
        <v>216</v>
      </c>
      <c r="BQ757" s="165">
        <v>0.124</v>
      </c>
      <c r="BR757" s="165" t="s">
        <v>216</v>
      </c>
      <c r="BS757" s="165" t="s">
        <v>216</v>
      </c>
      <c r="BT757" s="165" t="s">
        <v>216</v>
      </c>
    </row>
    <row r="758" spans="1:72" hidden="1">
      <c r="A758" s="99" t="s">
        <v>1004</v>
      </c>
      <c r="B758" s="99" t="s">
        <v>1004</v>
      </c>
      <c r="C758" s="98" t="s">
        <v>1194</v>
      </c>
      <c r="D758" s="100" t="s">
        <v>1195</v>
      </c>
      <c r="E758" s="98" t="s">
        <v>1146</v>
      </c>
      <c r="F758" s="98" t="s">
        <v>1147</v>
      </c>
      <c r="G758" s="165" t="s">
        <v>216</v>
      </c>
      <c r="H758" s="165">
        <v>0.123</v>
      </c>
      <c r="I758" s="165" t="s">
        <v>216</v>
      </c>
      <c r="J758" s="165" t="s">
        <v>216</v>
      </c>
      <c r="K758" s="165">
        <v>0.115</v>
      </c>
      <c r="L758" s="165" t="s">
        <v>216</v>
      </c>
      <c r="M758" s="165" t="s">
        <v>216</v>
      </c>
      <c r="N758" s="165" t="s">
        <v>216</v>
      </c>
      <c r="O758" s="165" t="s">
        <v>216</v>
      </c>
      <c r="P758" s="165" t="s">
        <v>216</v>
      </c>
      <c r="Q758" s="165" t="s">
        <v>216</v>
      </c>
      <c r="R758" s="165" t="s">
        <v>216</v>
      </c>
      <c r="S758" s="165" t="s">
        <v>216</v>
      </c>
      <c r="T758" s="165" t="s">
        <v>216</v>
      </c>
      <c r="U758" s="165" t="s">
        <v>216</v>
      </c>
      <c r="V758" s="165" t="s">
        <v>216</v>
      </c>
      <c r="W758" s="165" t="s">
        <v>216</v>
      </c>
      <c r="X758" s="165" t="s">
        <v>216</v>
      </c>
      <c r="Y758" s="165" t="s">
        <v>216</v>
      </c>
      <c r="Z758" s="165" t="s">
        <v>216</v>
      </c>
      <c r="AA758" s="165" t="s">
        <v>216</v>
      </c>
      <c r="AB758" s="165" t="s">
        <v>216</v>
      </c>
      <c r="AC758" s="165" t="s">
        <v>216</v>
      </c>
      <c r="AD758" s="165" t="s">
        <v>216</v>
      </c>
      <c r="AE758" s="165" t="s">
        <v>216</v>
      </c>
      <c r="AF758" s="165" t="s">
        <v>216</v>
      </c>
      <c r="AG758" s="165" t="s">
        <v>216</v>
      </c>
      <c r="AH758" s="165" t="s">
        <v>216</v>
      </c>
      <c r="AI758" s="165" t="s">
        <v>216</v>
      </c>
      <c r="AJ758" s="165" t="s">
        <v>216</v>
      </c>
      <c r="AK758" s="165" t="s">
        <v>216</v>
      </c>
      <c r="AL758" s="165" t="s">
        <v>216</v>
      </c>
      <c r="AM758" s="165" t="s">
        <v>216</v>
      </c>
      <c r="AN758" s="165" t="s">
        <v>216</v>
      </c>
      <c r="AO758" s="165" t="s">
        <v>216</v>
      </c>
      <c r="AP758" s="165" t="s">
        <v>216</v>
      </c>
      <c r="AQ758" s="165" t="s">
        <v>216</v>
      </c>
      <c r="AR758" s="165" t="s">
        <v>216</v>
      </c>
      <c r="AS758" s="165" t="s">
        <v>216</v>
      </c>
      <c r="AT758" s="165" t="s">
        <v>216</v>
      </c>
      <c r="AU758" s="165" t="s">
        <v>216</v>
      </c>
      <c r="AV758" s="165" t="s">
        <v>216</v>
      </c>
      <c r="AW758" s="165" t="s">
        <v>216</v>
      </c>
      <c r="AX758" s="165" t="s">
        <v>216</v>
      </c>
      <c r="AY758" s="165" t="s">
        <v>216</v>
      </c>
      <c r="AZ758" s="165" t="s">
        <v>216</v>
      </c>
      <c r="BA758" s="165" t="s">
        <v>216</v>
      </c>
      <c r="BB758" s="165" t="s">
        <v>216</v>
      </c>
      <c r="BC758" s="165" t="s">
        <v>216</v>
      </c>
      <c r="BD758" s="165" t="s">
        <v>216</v>
      </c>
      <c r="BE758" s="165" t="s">
        <v>216</v>
      </c>
      <c r="BF758" s="165" t="s">
        <v>216</v>
      </c>
      <c r="BG758" s="165" t="s">
        <v>216</v>
      </c>
      <c r="BH758" s="165" t="s">
        <v>216</v>
      </c>
      <c r="BI758" s="165" t="s">
        <v>216</v>
      </c>
      <c r="BJ758" s="165" t="s">
        <v>216</v>
      </c>
      <c r="BK758" s="165" t="s">
        <v>216</v>
      </c>
      <c r="BL758" s="165" t="s">
        <v>216</v>
      </c>
      <c r="BM758" s="165" t="s">
        <v>216</v>
      </c>
      <c r="BN758" s="165" t="s">
        <v>216</v>
      </c>
      <c r="BO758" s="165" t="s">
        <v>216</v>
      </c>
      <c r="BP758" s="165" t="s">
        <v>216</v>
      </c>
      <c r="BQ758" s="165" t="s">
        <v>216</v>
      </c>
      <c r="BR758" s="165" t="s">
        <v>216</v>
      </c>
      <c r="BS758" s="165" t="s">
        <v>216</v>
      </c>
      <c r="BT758" s="165" t="s">
        <v>216</v>
      </c>
    </row>
    <row r="759" spans="1:72" hidden="1">
      <c r="A759" s="99" t="s">
        <v>1004</v>
      </c>
      <c r="B759" s="99" t="s">
        <v>1004</v>
      </c>
      <c r="C759" s="98" t="s">
        <v>1194</v>
      </c>
      <c r="D759" s="100" t="s">
        <v>1195</v>
      </c>
      <c r="E759" s="98" t="s">
        <v>1148</v>
      </c>
      <c r="F759" s="98" t="s">
        <v>1149</v>
      </c>
      <c r="G759" s="165" t="s">
        <v>216</v>
      </c>
      <c r="H759" s="165" t="s">
        <v>216</v>
      </c>
      <c r="I759" s="165" t="s">
        <v>216</v>
      </c>
      <c r="J759" s="165" t="s">
        <v>216</v>
      </c>
      <c r="K759" s="165" t="s">
        <v>216</v>
      </c>
      <c r="L759" s="165" t="s">
        <v>216</v>
      </c>
      <c r="M759" s="165" t="s">
        <v>216</v>
      </c>
      <c r="N759" s="165" t="s">
        <v>216</v>
      </c>
      <c r="O759" s="165" t="s">
        <v>216</v>
      </c>
      <c r="P759" s="165" t="s">
        <v>216</v>
      </c>
      <c r="Q759" s="165" t="s">
        <v>216</v>
      </c>
      <c r="R759" s="165" t="s">
        <v>216</v>
      </c>
      <c r="S759" s="165" t="s">
        <v>216</v>
      </c>
      <c r="T759" s="165" t="s">
        <v>216</v>
      </c>
      <c r="U759" s="165" t="s">
        <v>216</v>
      </c>
      <c r="V759" s="165" t="s">
        <v>216</v>
      </c>
      <c r="W759" s="165">
        <v>0.159</v>
      </c>
      <c r="X759" s="165" t="s">
        <v>216</v>
      </c>
      <c r="Y759" s="165" t="s">
        <v>216</v>
      </c>
      <c r="Z759" s="165" t="s">
        <v>216</v>
      </c>
      <c r="AA759" s="165" t="s">
        <v>216</v>
      </c>
      <c r="AB759" s="165" t="s">
        <v>216</v>
      </c>
      <c r="AC759" s="165" t="s">
        <v>216</v>
      </c>
      <c r="AD759" s="165" t="s">
        <v>216</v>
      </c>
      <c r="AE759" s="165" t="s">
        <v>216</v>
      </c>
      <c r="AF759" s="165" t="s">
        <v>216</v>
      </c>
      <c r="AG759" s="165" t="s">
        <v>216</v>
      </c>
      <c r="AH759" s="165" t="s">
        <v>216</v>
      </c>
      <c r="AI759" s="165" t="s">
        <v>216</v>
      </c>
      <c r="AJ759" s="165" t="s">
        <v>216</v>
      </c>
      <c r="AK759" s="165" t="s">
        <v>216</v>
      </c>
      <c r="AL759" s="165" t="s">
        <v>216</v>
      </c>
      <c r="AM759" s="165" t="s">
        <v>216</v>
      </c>
      <c r="AN759" s="165" t="s">
        <v>216</v>
      </c>
      <c r="AO759" s="165">
        <v>0.112</v>
      </c>
      <c r="AP759" s="165" t="s">
        <v>216</v>
      </c>
      <c r="AQ759" s="165" t="s">
        <v>216</v>
      </c>
      <c r="AR759" s="165" t="s">
        <v>216</v>
      </c>
      <c r="AS759" s="165" t="s">
        <v>216</v>
      </c>
      <c r="AT759" s="165" t="s">
        <v>216</v>
      </c>
      <c r="AU759" s="165" t="s">
        <v>216</v>
      </c>
      <c r="AV759" s="165" t="s">
        <v>216</v>
      </c>
      <c r="AW759" s="165">
        <v>0.13500000000000001</v>
      </c>
      <c r="AX759" s="165" t="s">
        <v>216</v>
      </c>
      <c r="AY759" s="165" t="s">
        <v>216</v>
      </c>
      <c r="AZ759" s="165" t="s">
        <v>216</v>
      </c>
      <c r="BA759" s="165" t="s">
        <v>216</v>
      </c>
      <c r="BB759" s="165" t="s">
        <v>216</v>
      </c>
      <c r="BC759" s="165" t="s">
        <v>216</v>
      </c>
      <c r="BD759" s="165" t="s">
        <v>216</v>
      </c>
      <c r="BE759" s="165" t="s">
        <v>216</v>
      </c>
      <c r="BF759" s="165" t="s">
        <v>216</v>
      </c>
      <c r="BG759" s="165" t="s">
        <v>216</v>
      </c>
      <c r="BH759" s="165" t="s">
        <v>216</v>
      </c>
      <c r="BI759" s="165" t="s">
        <v>216</v>
      </c>
      <c r="BJ759" s="165" t="s">
        <v>216</v>
      </c>
      <c r="BK759" s="165" t="s">
        <v>216</v>
      </c>
      <c r="BL759" s="165" t="s">
        <v>216</v>
      </c>
      <c r="BM759" s="165" t="s">
        <v>216</v>
      </c>
      <c r="BN759" s="165" t="s">
        <v>216</v>
      </c>
      <c r="BO759" s="165" t="s">
        <v>216</v>
      </c>
      <c r="BP759" s="165" t="s">
        <v>216</v>
      </c>
      <c r="BQ759" s="165" t="s">
        <v>216</v>
      </c>
      <c r="BR759" s="165" t="s">
        <v>216</v>
      </c>
      <c r="BS759" s="165">
        <v>0.13600000000000001</v>
      </c>
      <c r="BT759" s="165">
        <v>0.14499999999999999</v>
      </c>
    </row>
    <row r="760" spans="1:72" hidden="1">
      <c r="A760" s="99" t="s">
        <v>1004</v>
      </c>
      <c r="B760" s="99" t="s">
        <v>1004</v>
      </c>
      <c r="C760" s="98" t="s">
        <v>1194</v>
      </c>
      <c r="D760" s="100" t="s">
        <v>1195</v>
      </c>
      <c r="E760" s="98" t="s">
        <v>1081</v>
      </c>
      <c r="F760" s="98" t="s">
        <v>1082</v>
      </c>
      <c r="G760" s="165" t="s">
        <v>216</v>
      </c>
      <c r="H760" s="165" t="s">
        <v>216</v>
      </c>
      <c r="I760" s="165" t="s">
        <v>216</v>
      </c>
      <c r="J760" s="165" t="s">
        <v>216</v>
      </c>
      <c r="K760" s="165" t="s">
        <v>216</v>
      </c>
      <c r="L760" s="165" t="s">
        <v>216</v>
      </c>
      <c r="M760" s="165" t="s">
        <v>216</v>
      </c>
      <c r="N760" s="165" t="s">
        <v>216</v>
      </c>
      <c r="O760" s="165" t="s">
        <v>216</v>
      </c>
      <c r="P760" s="165" t="s">
        <v>216</v>
      </c>
      <c r="Q760" s="165">
        <v>0.14399999999999999</v>
      </c>
      <c r="R760" s="165" t="s">
        <v>216</v>
      </c>
      <c r="S760" s="165" t="s">
        <v>216</v>
      </c>
      <c r="T760" s="165" t="s">
        <v>216</v>
      </c>
      <c r="U760" s="165" t="s">
        <v>216</v>
      </c>
      <c r="V760" s="165" t="s">
        <v>216</v>
      </c>
      <c r="W760" s="165" t="s">
        <v>216</v>
      </c>
      <c r="X760" s="165">
        <v>0.13400000000000001</v>
      </c>
      <c r="Y760" s="165" t="s">
        <v>216</v>
      </c>
      <c r="Z760" s="165" t="s">
        <v>216</v>
      </c>
      <c r="AA760" s="165" t="s">
        <v>216</v>
      </c>
      <c r="AB760" s="165" t="s">
        <v>216</v>
      </c>
      <c r="AC760" s="165" t="s">
        <v>216</v>
      </c>
      <c r="AD760" s="165" t="s">
        <v>216</v>
      </c>
      <c r="AE760" s="165">
        <v>0.13200000000000001</v>
      </c>
      <c r="AF760" s="165" t="s">
        <v>216</v>
      </c>
      <c r="AG760" s="165" t="s">
        <v>216</v>
      </c>
      <c r="AH760" s="165" t="s">
        <v>216</v>
      </c>
      <c r="AI760" s="165" t="s">
        <v>216</v>
      </c>
      <c r="AJ760" s="165" t="s">
        <v>216</v>
      </c>
      <c r="AK760" s="165">
        <v>9.1399999999999995E-2</v>
      </c>
      <c r="AL760" s="165" t="s">
        <v>216</v>
      </c>
      <c r="AM760" s="165" t="s">
        <v>216</v>
      </c>
      <c r="AN760" s="165" t="s">
        <v>216</v>
      </c>
      <c r="AO760" s="165" t="s">
        <v>216</v>
      </c>
      <c r="AP760" s="165" t="s">
        <v>216</v>
      </c>
      <c r="AQ760" s="165" t="s">
        <v>216</v>
      </c>
      <c r="AR760" s="165" t="s">
        <v>216</v>
      </c>
      <c r="AS760" s="165" t="s">
        <v>216</v>
      </c>
      <c r="AT760" s="165" t="s">
        <v>216</v>
      </c>
      <c r="AU760" s="165" t="s">
        <v>216</v>
      </c>
      <c r="AV760" s="165" t="s">
        <v>216</v>
      </c>
      <c r="AW760" s="165" t="s">
        <v>216</v>
      </c>
      <c r="AX760" s="165" t="s">
        <v>216</v>
      </c>
      <c r="AY760" s="165" t="s">
        <v>216</v>
      </c>
      <c r="AZ760" s="165" t="s">
        <v>216</v>
      </c>
      <c r="BA760" s="165" t="s">
        <v>216</v>
      </c>
      <c r="BB760" s="165" t="s">
        <v>216</v>
      </c>
      <c r="BC760" s="165">
        <v>0.11799999999999999</v>
      </c>
      <c r="BD760" s="165" t="s">
        <v>216</v>
      </c>
      <c r="BE760" s="165" t="s">
        <v>216</v>
      </c>
      <c r="BF760" s="165" t="s">
        <v>216</v>
      </c>
      <c r="BG760" s="165" t="s">
        <v>216</v>
      </c>
      <c r="BH760" s="165" t="s">
        <v>216</v>
      </c>
      <c r="BI760" s="165" t="s">
        <v>216</v>
      </c>
      <c r="BJ760" s="165" t="s">
        <v>216</v>
      </c>
      <c r="BK760" s="165" t="s">
        <v>216</v>
      </c>
      <c r="BL760" s="165" t="s">
        <v>216</v>
      </c>
      <c r="BM760" s="165" t="s">
        <v>216</v>
      </c>
      <c r="BN760" s="165" t="s">
        <v>216</v>
      </c>
      <c r="BO760" s="165" t="s">
        <v>216</v>
      </c>
      <c r="BP760" s="165" t="s">
        <v>216</v>
      </c>
      <c r="BQ760" s="165" t="s">
        <v>216</v>
      </c>
      <c r="BR760" s="165" t="s">
        <v>216</v>
      </c>
      <c r="BS760" s="165" t="s">
        <v>216</v>
      </c>
      <c r="BT760" s="165" t="s">
        <v>216</v>
      </c>
    </row>
    <row r="761" spans="1:72" hidden="1">
      <c r="A761" s="99" t="s">
        <v>1004</v>
      </c>
      <c r="B761" s="99" t="s">
        <v>1004</v>
      </c>
      <c r="C761" s="98" t="s">
        <v>1194</v>
      </c>
      <c r="D761" s="100" t="s">
        <v>1195</v>
      </c>
      <c r="E761" s="98" t="s">
        <v>1077</v>
      </c>
      <c r="F761" s="98" t="s">
        <v>1078</v>
      </c>
      <c r="G761" s="165" t="s">
        <v>216</v>
      </c>
      <c r="H761" s="165" t="s">
        <v>216</v>
      </c>
      <c r="I761" s="165" t="s">
        <v>216</v>
      </c>
      <c r="J761" s="165" t="s">
        <v>216</v>
      </c>
      <c r="K761" s="165" t="s">
        <v>216</v>
      </c>
      <c r="L761" s="165" t="s">
        <v>216</v>
      </c>
      <c r="M761" s="165">
        <v>0.15</v>
      </c>
      <c r="N761" s="165">
        <v>0.13900000000000001</v>
      </c>
      <c r="O761" s="165" t="s">
        <v>216</v>
      </c>
      <c r="P761" s="165" t="s">
        <v>216</v>
      </c>
      <c r="Q761" s="165" t="s">
        <v>216</v>
      </c>
      <c r="R761" s="165" t="s">
        <v>216</v>
      </c>
      <c r="S761" s="165" t="s">
        <v>216</v>
      </c>
      <c r="T761" s="165" t="s">
        <v>216</v>
      </c>
      <c r="U761" s="165" t="s">
        <v>216</v>
      </c>
      <c r="V761" s="165">
        <v>0.13200000000000001</v>
      </c>
      <c r="W761" s="165" t="s">
        <v>216</v>
      </c>
      <c r="X761" s="165" t="s">
        <v>216</v>
      </c>
      <c r="Y761" s="165">
        <v>0.14000000000000001</v>
      </c>
      <c r="Z761" s="165">
        <v>0.158</v>
      </c>
      <c r="AA761" s="165" t="s">
        <v>216</v>
      </c>
      <c r="AB761" s="165" t="s">
        <v>216</v>
      </c>
      <c r="AC761" s="165" t="s">
        <v>216</v>
      </c>
      <c r="AD761" s="165" t="s">
        <v>216</v>
      </c>
      <c r="AE761" s="165" t="s">
        <v>216</v>
      </c>
      <c r="AF761" s="165">
        <v>0.11799999999999999</v>
      </c>
      <c r="AG761" s="165" t="s">
        <v>216</v>
      </c>
      <c r="AH761" s="165" t="s">
        <v>216</v>
      </c>
      <c r="AI761" s="165">
        <v>0.12</v>
      </c>
      <c r="AJ761" s="165">
        <v>0.14099999999999999</v>
      </c>
      <c r="AK761" s="165" t="s">
        <v>216</v>
      </c>
      <c r="AL761" s="165" t="s">
        <v>216</v>
      </c>
      <c r="AM761" s="165" t="s">
        <v>216</v>
      </c>
      <c r="AN761" s="165">
        <v>0.127</v>
      </c>
      <c r="AO761" s="165" t="s">
        <v>216</v>
      </c>
      <c r="AP761" s="165" t="s">
        <v>216</v>
      </c>
      <c r="AQ761" s="165" t="s">
        <v>216</v>
      </c>
      <c r="AR761" s="165">
        <v>0.14499999999999999</v>
      </c>
      <c r="AS761" s="165" t="s">
        <v>216</v>
      </c>
      <c r="AT761" s="165">
        <v>0.112</v>
      </c>
      <c r="AU761" s="165">
        <v>0.14299999999999999</v>
      </c>
      <c r="AV761" s="165">
        <v>0.14499999999999999</v>
      </c>
      <c r="AW761" s="165" t="s">
        <v>216</v>
      </c>
      <c r="AX761" s="165" t="s">
        <v>216</v>
      </c>
      <c r="AY761" s="165" t="s">
        <v>216</v>
      </c>
      <c r="AZ761" s="165">
        <v>0.17699999999999999</v>
      </c>
      <c r="BA761" s="165">
        <v>0.157</v>
      </c>
      <c r="BB761" s="165" t="s">
        <v>216</v>
      </c>
      <c r="BC761" s="165" t="s">
        <v>216</v>
      </c>
      <c r="BD761" s="165">
        <v>0.152</v>
      </c>
      <c r="BE761" s="165" t="s">
        <v>216</v>
      </c>
      <c r="BF761" s="165" t="s">
        <v>216</v>
      </c>
      <c r="BG761" s="165" t="s">
        <v>216</v>
      </c>
      <c r="BH761" s="165" t="s">
        <v>216</v>
      </c>
      <c r="BI761" s="165">
        <v>0.121</v>
      </c>
      <c r="BJ761" s="165" t="s">
        <v>216</v>
      </c>
      <c r="BK761" s="165">
        <v>0.121</v>
      </c>
      <c r="BL761" s="165" t="s">
        <v>216</v>
      </c>
      <c r="BM761" s="165" t="s">
        <v>216</v>
      </c>
      <c r="BN761" s="165" t="s">
        <v>216</v>
      </c>
      <c r="BO761" s="165" t="s">
        <v>216</v>
      </c>
      <c r="BP761" s="165" t="s">
        <v>216</v>
      </c>
      <c r="BQ761" s="165" t="s">
        <v>216</v>
      </c>
      <c r="BR761" s="165">
        <v>0.14899999999999999</v>
      </c>
      <c r="BS761" s="165" t="s">
        <v>216</v>
      </c>
      <c r="BT761" s="165" t="s">
        <v>216</v>
      </c>
    </row>
    <row r="762" spans="1:72" hidden="1">
      <c r="A762" s="99" t="s">
        <v>1004</v>
      </c>
      <c r="B762" s="99" t="s">
        <v>1004</v>
      </c>
      <c r="C762" s="98" t="s">
        <v>1194</v>
      </c>
      <c r="D762" s="100" t="s">
        <v>1195</v>
      </c>
      <c r="E762" s="98" t="s">
        <v>1196</v>
      </c>
      <c r="F762" s="98" t="s">
        <v>1197</v>
      </c>
      <c r="G762" s="165" t="s">
        <v>216</v>
      </c>
      <c r="H762" s="165" t="s">
        <v>216</v>
      </c>
      <c r="I762" s="165" t="s">
        <v>216</v>
      </c>
      <c r="J762" s="165" t="s">
        <v>216</v>
      </c>
      <c r="K762" s="165" t="s">
        <v>216</v>
      </c>
      <c r="L762" s="165" t="s">
        <v>216</v>
      </c>
      <c r="M762" s="165" t="s">
        <v>216</v>
      </c>
      <c r="N762" s="165" t="s">
        <v>216</v>
      </c>
      <c r="O762" s="165" t="s">
        <v>216</v>
      </c>
      <c r="P762" s="165" t="s">
        <v>216</v>
      </c>
      <c r="Q762" s="165" t="s">
        <v>216</v>
      </c>
      <c r="R762" s="165" t="s">
        <v>216</v>
      </c>
      <c r="S762" s="165" t="s">
        <v>216</v>
      </c>
      <c r="T762" s="165" t="s">
        <v>216</v>
      </c>
      <c r="U762" s="165" t="s">
        <v>216</v>
      </c>
      <c r="V762" s="165" t="s">
        <v>216</v>
      </c>
      <c r="W762" s="165" t="s">
        <v>216</v>
      </c>
      <c r="X762" s="165" t="s">
        <v>216</v>
      </c>
      <c r="Y762" s="165" t="s">
        <v>216</v>
      </c>
      <c r="Z762" s="165" t="s">
        <v>216</v>
      </c>
      <c r="AA762" s="165" t="s">
        <v>216</v>
      </c>
      <c r="AB762" s="165" t="s">
        <v>216</v>
      </c>
      <c r="AC762" s="165" t="s">
        <v>216</v>
      </c>
      <c r="AD762" s="165">
        <v>0.14199999999999999</v>
      </c>
      <c r="AE762" s="165" t="s">
        <v>216</v>
      </c>
      <c r="AF762" s="165" t="s">
        <v>216</v>
      </c>
      <c r="AG762" s="165" t="s">
        <v>216</v>
      </c>
      <c r="AH762" s="165" t="s">
        <v>216</v>
      </c>
      <c r="AI762" s="165" t="s">
        <v>216</v>
      </c>
      <c r="AJ762" s="165" t="s">
        <v>216</v>
      </c>
      <c r="AK762" s="165" t="s">
        <v>216</v>
      </c>
      <c r="AL762" s="165" t="s">
        <v>216</v>
      </c>
      <c r="AM762" s="165" t="s">
        <v>216</v>
      </c>
      <c r="AN762" s="165" t="s">
        <v>216</v>
      </c>
      <c r="AO762" s="165" t="s">
        <v>216</v>
      </c>
      <c r="AP762" s="165" t="s">
        <v>216</v>
      </c>
      <c r="AQ762" s="165" t="s">
        <v>216</v>
      </c>
      <c r="AR762" s="165" t="s">
        <v>216</v>
      </c>
      <c r="AS762" s="165" t="s">
        <v>216</v>
      </c>
      <c r="AT762" s="165" t="s">
        <v>216</v>
      </c>
      <c r="AU762" s="165" t="s">
        <v>216</v>
      </c>
      <c r="AV762" s="165" t="s">
        <v>216</v>
      </c>
      <c r="AW762" s="165" t="s">
        <v>216</v>
      </c>
      <c r="AX762" s="165" t="s">
        <v>216</v>
      </c>
      <c r="AY762" s="165" t="s">
        <v>216</v>
      </c>
      <c r="AZ762" s="165" t="s">
        <v>216</v>
      </c>
      <c r="BA762" s="165" t="s">
        <v>216</v>
      </c>
      <c r="BB762" s="165" t="s">
        <v>216</v>
      </c>
      <c r="BC762" s="165" t="s">
        <v>216</v>
      </c>
      <c r="BD762" s="165" t="s">
        <v>216</v>
      </c>
      <c r="BE762" s="165" t="s">
        <v>216</v>
      </c>
      <c r="BF762" s="165" t="s">
        <v>216</v>
      </c>
      <c r="BG762" s="165" t="s">
        <v>216</v>
      </c>
      <c r="BH762" s="165" t="s">
        <v>216</v>
      </c>
      <c r="BI762" s="165" t="s">
        <v>216</v>
      </c>
      <c r="BJ762" s="165" t="s">
        <v>216</v>
      </c>
      <c r="BK762" s="165" t="s">
        <v>216</v>
      </c>
      <c r="BL762" s="165" t="s">
        <v>216</v>
      </c>
      <c r="BM762" s="165" t="s">
        <v>216</v>
      </c>
      <c r="BN762" s="165" t="s">
        <v>216</v>
      </c>
      <c r="BO762" s="165" t="s">
        <v>216</v>
      </c>
      <c r="BP762" s="165" t="s">
        <v>216</v>
      </c>
      <c r="BQ762" s="165" t="s">
        <v>216</v>
      </c>
      <c r="BR762" s="165" t="s">
        <v>216</v>
      </c>
      <c r="BS762" s="165" t="s">
        <v>216</v>
      </c>
      <c r="BT762" s="165" t="s">
        <v>216</v>
      </c>
    </row>
    <row r="763" spans="1:72" hidden="1">
      <c r="A763" s="99" t="s">
        <v>1004</v>
      </c>
      <c r="B763" s="99" t="s">
        <v>1004</v>
      </c>
      <c r="C763" s="98" t="s">
        <v>1194</v>
      </c>
      <c r="D763" s="100" t="s">
        <v>1195</v>
      </c>
      <c r="E763" s="98" t="s">
        <v>1079</v>
      </c>
      <c r="F763" s="98" t="s">
        <v>1080</v>
      </c>
      <c r="G763" s="165" t="s">
        <v>216</v>
      </c>
      <c r="H763" s="165" t="s">
        <v>216</v>
      </c>
      <c r="I763" s="165" t="s">
        <v>216</v>
      </c>
      <c r="J763" s="165" t="s">
        <v>216</v>
      </c>
      <c r="K763" s="165" t="s">
        <v>216</v>
      </c>
      <c r="L763" s="165" t="s">
        <v>216</v>
      </c>
      <c r="M763" s="165" t="s">
        <v>216</v>
      </c>
      <c r="N763" s="165" t="s">
        <v>216</v>
      </c>
      <c r="O763" s="165">
        <v>0.16800000000000001</v>
      </c>
      <c r="P763" s="165">
        <v>0.154</v>
      </c>
      <c r="Q763" s="165" t="s">
        <v>216</v>
      </c>
      <c r="R763" s="165" t="s">
        <v>216</v>
      </c>
      <c r="S763" s="165" t="s">
        <v>216</v>
      </c>
      <c r="T763" s="165">
        <v>0.13800000000000001</v>
      </c>
      <c r="U763" s="165" t="s">
        <v>216</v>
      </c>
      <c r="V763" s="165" t="s">
        <v>216</v>
      </c>
      <c r="W763" s="165" t="s">
        <v>216</v>
      </c>
      <c r="X763" s="165" t="s">
        <v>216</v>
      </c>
      <c r="Y763" s="165" t="s">
        <v>216</v>
      </c>
      <c r="Z763" s="165" t="s">
        <v>216</v>
      </c>
      <c r="AA763" s="165" t="s">
        <v>216</v>
      </c>
      <c r="AB763" s="165" t="s">
        <v>216</v>
      </c>
      <c r="AC763" s="165" t="s">
        <v>216</v>
      </c>
      <c r="AD763" s="165" t="s">
        <v>216</v>
      </c>
      <c r="AE763" s="165" t="s">
        <v>216</v>
      </c>
      <c r="AF763" s="165" t="s">
        <v>216</v>
      </c>
      <c r="AG763" s="165" t="s">
        <v>216</v>
      </c>
      <c r="AH763" s="165" t="s">
        <v>216</v>
      </c>
      <c r="AI763" s="165" t="s">
        <v>216</v>
      </c>
      <c r="AJ763" s="165" t="s">
        <v>216</v>
      </c>
      <c r="AK763" s="165" t="s">
        <v>216</v>
      </c>
      <c r="AL763" s="165" t="s">
        <v>216</v>
      </c>
      <c r="AM763" s="165" t="s">
        <v>216</v>
      </c>
      <c r="AN763" s="165" t="s">
        <v>216</v>
      </c>
      <c r="AO763" s="165" t="s">
        <v>216</v>
      </c>
      <c r="AP763" s="165" t="s">
        <v>216</v>
      </c>
      <c r="AQ763" s="165" t="s">
        <v>216</v>
      </c>
      <c r="AR763" s="165" t="s">
        <v>216</v>
      </c>
      <c r="AS763" s="165" t="s">
        <v>216</v>
      </c>
      <c r="AT763" s="165" t="s">
        <v>216</v>
      </c>
      <c r="AU763" s="165" t="s">
        <v>216</v>
      </c>
      <c r="AV763" s="165" t="s">
        <v>216</v>
      </c>
      <c r="AW763" s="165" t="s">
        <v>216</v>
      </c>
      <c r="AX763" s="165" t="s">
        <v>216</v>
      </c>
      <c r="AY763" s="165" t="s">
        <v>216</v>
      </c>
      <c r="AZ763" s="165" t="s">
        <v>216</v>
      </c>
      <c r="BA763" s="165" t="s">
        <v>216</v>
      </c>
      <c r="BB763" s="165" t="s">
        <v>216</v>
      </c>
      <c r="BC763" s="165" t="s">
        <v>216</v>
      </c>
      <c r="BD763" s="165" t="s">
        <v>216</v>
      </c>
      <c r="BE763" s="165" t="s">
        <v>216</v>
      </c>
      <c r="BF763" s="165">
        <v>0.14599999999999999</v>
      </c>
      <c r="BG763" s="165" t="s">
        <v>216</v>
      </c>
      <c r="BH763" s="165">
        <v>0.159</v>
      </c>
      <c r="BI763" s="165" t="s">
        <v>216</v>
      </c>
      <c r="BJ763" s="165" t="s">
        <v>216</v>
      </c>
      <c r="BK763" s="165" t="s">
        <v>216</v>
      </c>
      <c r="BL763" s="165" t="s">
        <v>216</v>
      </c>
      <c r="BM763" s="165" t="s">
        <v>216</v>
      </c>
      <c r="BN763" s="165">
        <v>0.13600000000000001</v>
      </c>
      <c r="BO763" s="165" t="s">
        <v>216</v>
      </c>
      <c r="BP763" s="165">
        <v>0.13800000000000001</v>
      </c>
      <c r="BQ763" s="165" t="s">
        <v>216</v>
      </c>
      <c r="BR763" s="165" t="s">
        <v>216</v>
      </c>
      <c r="BS763" s="165" t="s">
        <v>216</v>
      </c>
      <c r="BT763" s="165" t="s">
        <v>216</v>
      </c>
    </row>
    <row r="764" spans="1:72" hidden="1">
      <c r="A764" s="99" t="s">
        <v>1004</v>
      </c>
      <c r="B764" s="99" t="s">
        <v>1004</v>
      </c>
      <c r="C764" s="98" t="s">
        <v>1194</v>
      </c>
      <c r="D764" s="100" t="s">
        <v>1195</v>
      </c>
      <c r="E764" s="98" t="s">
        <v>1075</v>
      </c>
      <c r="F764" s="98" t="s">
        <v>1076</v>
      </c>
      <c r="G764" s="165">
        <v>0.123</v>
      </c>
      <c r="H764" s="165" t="s">
        <v>216</v>
      </c>
      <c r="I764" s="165" t="s">
        <v>216</v>
      </c>
      <c r="J764" s="165" t="s">
        <v>216</v>
      </c>
      <c r="K764" s="165" t="s">
        <v>216</v>
      </c>
      <c r="L764" s="165">
        <v>0.18099999999999999</v>
      </c>
      <c r="M764" s="165" t="s">
        <v>216</v>
      </c>
      <c r="N764" s="165" t="s">
        <v>216</v>
      </c>
      <c r="O764" s="165" t="s">
        <v>216</v>
      </c>
      <c r="P764" s="165" t="s">
        <v>216</v>
      </c>
      <c r="Q764" s="165" t="s">
        <v>216</v>
      </c>
      <c r="R764" s="165">
        <v>0.151</v>
      </c>
      <c r="S764" s="165" t="s">
        <v>216</v>
      </c>
      <c r="T764" s="165" t="s">
        <v>216</v>
      </c>
      <c r="U764" s="165" t="s">
        <v>216</v>
      </c>
      <c r="V764" s="165" t="s">
        <v>216</v>
      </c>
      <c r="W764" s="165" t="s">
        <v>216</v>
      </c>
      <c r="X764" s="165" t="s">
        <v>216</v>
      </c>
      <c r="Y764" s="165" t="s">
        <v>216</v>
      </c>
      <c r="Z764" s="165" t="s">
        <v>216</v>
      </c>
      <c r="AA764" s="165" t="s">
        <v>216</v>
      </c>
      <c r="AB764" s="165" t="s">
        <v>216</v>
      </c>
      <c r="AC764" s="165" t="s">
        <v>216</v>
      </c>
      <c r="AD764" s="165" t="s">
        <v>216</v>
      </c>
      <c r="AE764" s="165" t="s">
        <v>216</v>
      </c>
      <c r="AF764" s="165" t="s">
        <v>216</v>
      </c>
      <c r="AG764" s="165" t="s">
        <v>216</v>
      </c>
      <c r="AH764" s="165" t="s">
        <v>216</v>
      </c>
      <c r="AI764" s="165" t="s">
        <v>216</v>
      </c>
      <c r="AJ764" s="165" t="s">
        <v>216</v>
      </c>
      <c r="AK764" s="165" t="s">
        <v>216</v>
      </c>
      <c r="AL764" s="165">
        <v>0.125</v>
      </c>
      <c r="AM764" s="165" t="s">
        <v>216</v>
      </c>
      <c r="AN764" s="165" t="s">
        <v>216</v>
      </c>
      <c r="AO764" s="165" t="s">
        <v>216</v>
      </c>
      <c r="AP764" s="165">
        <v>0.153</v>
      </c>
      <c r="AQ764" s="165" t="s">
        <v>216</v>
      </c>
      <c r="AR764" s="165" t="s">
        <v>216</v>
      </c>
      <c r="AS764" s="165">
        <v>0.161</v>
      </c>
      <c r="AT764" s="165" t="s">
        <v>216</v>
      </c>
      <c r="AU764" s="165" t="s">
        <v>216</v>
      </c>
      <c r="AV764" s="165" t="s">
        <v>216</v>
      </c>
      <c r="AW764" s="165" t="s">
        <v>216</v>
      </c>
      <c r="AX764" s="165" t="s">
        <v>216</v>
      </c>
      <c r="AY764" s="165">
        <v>0.123</v>
      </c>
      <c r="AZ764" s="165" t="s">
        <v>216</v>
      </c>
      <c r="BA764" s="165" t="s">
        <v>216</v>
      </c>
      <c r="BB764" s="165">
        <v>0.18</v>
      </c>
      <c r="BC764" s="165" t="s">
        <v>216</v>
      </c>
      <c r="BD764" s="165" t="s">
        <v>216</v>
      </c>
      <c r="BE764" s="165" t="s">
        <v>216</v>
      </c>
      <c r="BF764" s="165" t="s">
        <v>216</v>
      </c>
      <c r="BG764" s="165" t="s">
        <v>216</v>
      </c>
      <c r="BH764" s="165" t="s">
        <v>216</v>
      </c>
      <c r="BI764" s="165" t="s">
        <v>216</v>
      </c>
      <c r="BJ764" s="165" t="s">
        <v>216</v>
      </c>
      <c r="BK764" s="165" t="s">
        <v>216</v>
      </c>
      <c r="BL764" s="165">
        <v>0.17</v>
      </c>
      <c r="BM764" s="165">
        <v>0.13400000000000001</v>
      </c>
      <c r="BN764" s="165" t="s">
        <v>216</v>
      </c>
      <c r="BO764" s="165">
        <v>0.13500000000000001</v>
      </c>
      <c r="BP764" s="165" t="s">
        <v>216</v>
      </c>
      <c r="BQ764" s="165" t="s">
        <v>216</v>
      </c>
      <c r="BR764" s="165" t="s">
        <v>216</v>
      </c>
      <c r="BS764" s="165" t="s">
        <v>216</v>
      </c>
      <c r="BT764" s="165" t="s">
        <v>216</v>
      </c>
    </row>
    <row r="765" spans="1:72" hidden="1">
      <c r="A765" s="99" t="s">
        <v>405</v>
      </c>
      <c r="B765" s="99" t="s">
        <v>470</v>
      </c>
      <c r="C765" s="98" t="s">
        <v>1198</v>
      </c>
      <c r="D765" s="100" t="s">
        <v>1199</v>
      </c>
      <c r="E765" s="98" t="s">
        <v>1091</v>
      </c>
      <c r="F765" s="98" t="s">
        <v>1092</v>
      </c>
      <c r="G765" s="165">
        <v>0.16200000000000001</v>
      </c>
      <c r="H765" s="165" t="s">
        <v>216</v>
      </c>
      <c r="I765" s="165" t="s">
        <v>216</v>
      </c>
      <c r="J765" s="165">
        <v>0.14699999999999999</v>
      </c>
      <c r="K765" s="165">
        <v>0.13900000000000001</v>
      </c>
      <c r="L765" s="165" t="s">
        <v>216</v>
      </c>
      <c r="M765" s="165">
        <v>0.17699999999999999</v>
      </c>
      <c r="N765" s="165" t="s">
        <v>216</v>
      </c>
      <c r="O765" s="165">
        <v>0.23699999999999999</v>
      </c>
      <c r="P765" s="165">
        <v>0.189</v>
      </c>
      <c r="Q765" s="165" t="s">
        <v>216</v>
      </c>
      <c r="R765" s="165">
        <v>0.23699999999999999</v>
      </c>
      <c r="S765" s="165">
        <v>0.122</v>
      </c>
      <c r="T765" s="165" t="s">
        <v>216</v>
      </c>
      <c r="U765" s="165" t="s">
        <v>216</v>
      </c>
      <c r="V765" s="165" t="s">
        <v>216</v>
      </c>
      <c r="W765" s="165" t="s">
        <v>216</v>
      </c>
      <c r="X765" s="165" t="s">
        <v>216</v>
      </c>
      <c r="Y765" s="165">
        <v>0.16500000000000001</v>
      </c>
      <c r="Z765" s="165" t="s">
        <v>216</v>
      </c>
      <c r="AA765" s="165" t="s">
        <v>216</v>
      </c>
      <c r="AB765" s="165" t="s">
        <v>216</v>
      </c>
      <c r="AC765" s="165" t="s">
        <v>216</v>
      </c>
      <c r="AD765" s="165">
        <v>0.13800000000000001</v>
      </c>
      <c r="AE765" s="165" t="s">
        <v>216</v>
      </c>
      <c r="AF765" s="165" t="s">
        <v>216</v>
      </c>
      <c r="AG765" s="165" t="s">
        <v>216</v>
      </c>
      <c r="AH765" s="165">
        <v>0.17799999999999999</v>
      </c>
      <c r="AI765" s="165" t="s">
        <v>216</v>
      </c>
      <c r="AJ765" s="165">
        <v>0.11899999999999999</v>
      </c>
      <c r="AK765" s="165" t="s">
        <v>216</v>
      </c>
      <c r="AL765" s="165" t="s">
        <v>216</v>
      </c>
      <c r="AM765" s="165" t="s">
        <v>216</v>
      </c>
      <c r="AN765" s="165">
        <v>0.191</v>
      </c>
      <c r="AO765" s="165" t="s">
        <v>216</v>
      </c>
      <c r="AP765" s="165">
        <v>0.16700000000000001</v>
      </c>
      <c r="AQ765" s="165" t="s">
        <v>216</v>
      </c>
      <c r="AR765" s="165" t="s">
        <v>216</v>
      </c>
      <c r="AS765" s="165" t="s">
        <v>216</v>
      </c>
      <c r="AT765" s="165" t="s">
        <v>216</v>
      </c>
      <c r="AU765" s="165" t="s">
        <v>216</v>
      </c>
      <c r="AV765" s="165" t="s">
        <v>216</v>
      </c>
      <c r="AW765" s="165" t="s">
        <v>216</v>
      </c>
      <c r="AX765" s="165" t="s">
        <v>216</v>
      </c>
      <c r="AY765" s="165">
        <v>0.20699999999999999</v>
      </c>
      <c r="AZ765" s="165" t="s">
        <v>216</v>
      </c>
      <c r="BA765" s="165">
        <v>0.154</v>
      </c>
      <c r="BB765" s="165" t="s">
        <v>216</v>
      </c>
      <c r="BC765" s="165" t="s">
        <v>216</v>
      </c>
      <c r="BD765" s="165" t="s">
        <v>216</v>
      </c>
      <c r="BE765" s="165">
        <v>0.124</v>
      </c>
      <c r="BF765" s="165" t="s">
        <v>216</v>
      </c>
      <c r="BG765" s="165">
        <v>0.16</v>
      </c>
      <c r="BH765" s="165">
        <v>0.16</v>
      </c>
      <c r="BI765" s="165">
        <v>0.20599999999999999</v>
      </c>
      <c r="BJ765" s="165" t="s">
        <v>216</v>
      </c>
      <c r="BK765" s="165" t="s">
        <v>216</v>
      </c>
      <c r="BL765" s="165">
        <v>0.192</v>
      </c>
      <c r="BM765" s="165">
        <v>0.158</v>
      </c>
      <c r="BN765" s="165" t="s">
        <v>216</v>
      </c>
      <c r="BO765" s="165">
        <v>0.184</v>
      </c>
      <c r="BP765" s="165" t="s">
        <v>216</v>
      </c>
      <c r="BQ765" s="165" t="s">
        <v>216</v>
      </c>
      <c r="BR765" s="165" t="s">
        <v>216</v>
      </c>
      <c r="BS765" s="165" t="s">
        <v>216</v>
      </c>
      <c r="BT765" s="165">
        <v>0.17599999999999999</v>
      </c>
    </row>
    <row r="766" spans="1:72" hidden="1">
      <c r="A766" s="99" t="s">
        <v>405</v>
      </c>
      <c r="B766" s="99" t="s">
        <v>470</v>
      </c>
      <c r="C766" s="98" t="s">
        <v>1198</v>
      </c>
      <c r="D766" s="100" t="s">
        <v>1199</v>
      </c>
      <c r="E766" s="98" t="s">
        <v>1089</v>
      </c>
      <c r="F766" s="98" t="s">
        <v>1090</v>
      </c>
      <c r="G766" s="165" t="s">
        <v>216</v>
      </c>
      <c r="H766" s="165">
        <v>0.189</v>
      </c>
      <c r="I766" s="165" t="s">
        <v>216</v>
      </c>
      <c r="J766" s="165" t="s">
        <v>216</v>
      </c>
      <c r="K766" s="165" t="s">
        <v>216</v>
      </c>
      <c r="L766" s="165" t="s">
        <v>216</v>
      </c>
      <c r="M766" s="165" t="s">
        <v>216</v>
      </c>
      <c r="N766" s="165" t="s">
        <v>216</v>
      </c>
      <c r="O766" s="165" t="s">
        <v>216</v>
      </c>
      <c r="P766" s="165" t="s">
        <v>216</v>
      </c>
      <c r="Q766" s="165" t="s">
        <v>216</v>
      </c>
      <c r="R766" s="165" t="s">
        <v>216</v>
      </c>
      <c r="S766" s="165" t="s">
        <v>216</v>
      </c>
      <c r="T766" s="165" t="s">
        <v>216</v>
      </c>
      <c r="U766" s="165" t="s">
        <v>216</v>
      </c>
      <c r="V766" s="165" t="s">
        <v>216</v>
      </c>
      <c r="W766" s="165" t="s">
        <v>216</v>
      </c>
      <c r="X766" s="165" t="s">
        <v>216</v>
      </c>
      <c r="Y766" s="165" t="s">
        <v>216</v>
      </c>
      <c r="Z766" s="165" t="s">
        <v>216</v>
      </c>
      <c r="AA766" s="165" t="s">
        <v>216</v>
      </c>
      <c r="AB766" s="165" t="s">
        <v>216</v>
      </c>
      <c r="AC766" s="165">
        <v>0.222</v>
      </c>
      <c r="AD766" s="165" t="s">
        <v>216</v>
      </c>
      <c r="AE766" s="165" t="s">
        <v>216</v>
      </c>
      <c r="AF766" s="165" t="s">
        <v>216</v>
      </c>
      <c r="AG766" s="165" t="s">
        <v>216</v>
      </c>
      <c r="AH766" s="165" t="s">
        <v>216</v>
      </c>
      <c r="AI766" s="165" t="s">
        <v>216</v>
      </c>
      <c r="AJ766" s="165" t="s">
        <v>216</v>
      </c>
      <c r="AK766" s="165" t="s">
        <v>216</v>
      </c>
      <c r="AL766" s="165" t="s">
        <v>216</v>
      </c>
      <c r="AM766" s="165" t="s">
        <v>216</v>
      </c>
      <c r="AN766" s="165" t="s">
        <v>216</v>
      </c>
      <c r="AO766" s="165" t="s">
        <v>216</v>
      </c>
      <c r="AP766" s="165" t="s">
        <v>216</v>
      </c>
      <c r="AQ766" s="165" t="s">
        <v>216</v>
      </c>
      <c r="AR766" s="165">
        <v>0.17100000000000001</v>
      </c>
      <c r="AS766" s="165">
        <v>0.216</v>
      </c>
      <c r="AT766" s="165">
        <v>0.17199999999999999</v>
      </c>
      <c r="AU766" s="165">
        <v>0.16600000000000001</v>
      </c>
      <c r="AV766" s="165">
        <v>0.16600000000000001</v>
      </c>
      <c r="AW766" s="165">
        <v>0.157</v>
      </c>
      <c r="AX766" s="165" t="s">
        <v>216</v>
      </c>
      <c r="AY766" s="165" t="s">
        <v>216</v>
      </c>
      <c r="AZ766" s="165">
        <v>0.151</v>
      </c>
      <c r="BA766" s="165" t="s">
        <v>216</v>
      </c>
      <c r="BB766" s="165" t="s">
        <v>216</v>
      </c>
      <c r="BC766" s="165">
        <v>0.188</v>
      </c>
      <c r="BD766" s="165" t="s">
        <v>216</v>
      </c>
      <c r="BE766" s="165" t="s">
        <v>216</v>
      </c>
      <c r="BF766" s="165">
        <v>0.16500000000000001</v>
      </c>
      <c r="BG766" s="165" t="s">
        <v>216</v>
      </c>
      <c r="BH766" s="165" t="s">
        <v>216</v>
      </c>
      <c r="BI766" s="165" t="s">
        <v>216</v>
      </c>
      <c r="BJ766" s="165" t="s">
        <v>216</v>
      </c>
      <c r="BK766" s="165" t="s">
        <v>216</v>
      </c>
      <c r="BL766" s="165" t="s">
        <v>216</v>
      </c>
      <c r="BM766" s="165" t="s">
        <v>216</v>
      </c>
      <c r="BN766" s="165" t="s">
        <v>216</v>
      </c>
      <c r="BO766" s="165" t="s">
        <v>216</v>
      </c>
      <c r="BP766" s="165" t="s">
        <v>216</v>
      </c>
      <c r="BQ766" s="165" t="s">
        <v>216</v>
      </c>
      <c r="BR766" s="165" t="s">
        <v>216</v>
      </c>
      <c r="BS766" s="165" t="s">
        <v>216</v>
      </c>
      <c r="BT766" s="165" t="s">
        <v>216</v>
      </c>
    </row>
    <row r="767" spans="1:72" hidden="1">
      <c r="A767" s="99" t="s">
        <v>405</v>
      </c>
      <c r="B767" s="99" t="s">
        <v>470</v>
      </c>
      <c r="C767" s="98" t="s">
        <v>1198</v>
      </c>
      <c r="D767" s="100" t="s">
        <v>1199</v>
      </c>
      <c r="E767" s="98" t="s">
        <v>1087</v>
      </c>
      <c r="F767" s="98" t="s">
        <v>1088</v>
      </c>
      <c r="G767" s="165" t="s">
        <v>216</v>
      </c>
      <c r="H767" s="165" t="s">
        <v>216</v>
      </c>
      <c r="I767" s="165" t="s">
        <v>216</v>
      </c>
      <c r="J767" s="165" t="s">
        <v>216</v>
      </c>
      <c r="K767" s="165" t="s">
        <v>216</v>
      </c>
      <c r="L767" s="165" t="s">
        <v>216</v>
      </c>
      <c r="M767" s="165" t="s">
        <v>216</v>
      </c>
      <c r="N767" s="165">
        <v>0.152</v>
      </c>
      <c r="O767" s="165" t="s">
        <v>216</v>
      </c>
      <c r="P767" s="165" t="s">
        <v>216</v>
      </c>
      <c r="Q767" s="165" t="s">
        <v>216</v>
      </c>
      <c r="R767" s="165" t="s">
        <v>216</v>
      </c>
      <c r="S767" s="165" t="s">
        <v>216</v>
      </c>
      <c r="T767" s="165">
        <v>0.19900000000000001</v>
      </c>
      <c r="U767" s="165" t="s">
        <v>216</v>
      </c>
      <c r="V767" s="165">
        <v>0.217</v>
      </c>
      <c r="W767" s="165">
        <v>0.152</v>
      </c>
      <c r="X767" s="165" t="s">
        <v>216</v>
      </c>
      <c r="Y767" s="165" t="s">
        <v>216</v>
      </c>
      <c r="Z767" s="165" t="s">
        <v>216</v>
      </c>
      <c r="AA767" s="165">
        <v>0.17899999999999999</v>
      </c>
      <c r="AB767" s="165">
        <v>0.20100000000000001</v>
      </c>
      <c r="AC767" s="165" t="s">
        <v>216</v>
      </c>
      <c r="AD767" s="165" t="s">
        <v>216</v>
      </c>
      <c r="AE767" s="165" t="s">
        <v>216</v>
      </c>
      <c r="AF767" s="165" t="s">
        <v>216</v>
      </c>
      <c r="AG767" s="165" t="s">
        <v>216</v>
      </c>
      <c r="AH767" s="165" t="s">
        <v>216</v>
      </c>
      <c r="AI767" s="165">
        <v>0.19700000000000001</v>
      </c>
      <c r="AJ767" s="165" t="s">
        <v>216</v>
      </c>
      <c r="AK767" s="165" t="s">
        <v>216</v>
      </c>
      <c r="AL767" s="165">
        <v>0.20799999999999999</v>
      </c>
      <c r="AM767" s="165" t="s">
        <v>216</v>
      </c>
      <c r="AN767" s="165" t="s">
        <v>216</v>
      </c>
      <c r="AO767" s="165">
        <v>0.13200000000000001</v>
      </c>
      <c r="AP767" s="165" t="s">
        <v>216</v>
      </c>
      <c r="AQ767" s="165">
        <v>0.151</v>
      </c>
      <c r="AR767" s="165" t="s">
        <v>216</v>
      </c>
      <c r="AS767" s="165" t="s">
        <v>216</v>
      </c>
      <c r="AT767" s="165" t="s">
        <v>216</v>
      </c>
      <c r="AU767" s="165" t="s">
        <v>216</v>
      </c>
      <c r="AV767" s="165" t="s">
        <v>216</v>
      </c>
      <c r="AW767" s="165" t="s">
        <v>216</v>
      </c>
      <c r="AX767" s="165" t="s">
        <v>216</v>
      </c>
      <c r="AY767" s="165" t="s">
        <v>216</v>
      </c>
      <c r="AZ767" s="165" t="s">
        <v>216</v>
      </c>
      <c r="BA767" s="165" t="s">
        <v>216</v>
      </c>
      <c r="BB767" s="165">
        <v>0.192</v>
      </c>
      <c r="BC767" s="165" t="s">
        <v>216</v>
      </c>
      <c r="BD767" s="165" t="s">
        <v>216</v>
      </c>
      <c r="BE767" s="165" t="s">
        <v>216</v>
      </c>
      <c r="BF767" s="165" t="s">
        <v>216</v>
      </c>
      <c r="BG767" s="165" t="s">
        <v>216</v>
      </c>
      <c r="BH767" s="165" t="s">
        <v>216</v>
      </c>
      <c r="BI767" s="165" t="s">
        <v>216</v>
      </c>
      <c r="BJ767" s="165">
        <v>0.19800000000000001</v>
      </c>
      <c r="BK767" s="165" t="s">
        <v>216</v>
      </c>
      <c r="BL767" s="165" t="s">
        <v>216</v>
      </c>
      <c r="BM767" s="165" t="s">
        <v>216</v>
      </c>
      <c r="BN767" s="165" t="s">
        <v>216</v>
      </c>
      <c r="BO767" s="165" t="s">
        <v>216</v>
      </c>
      <c r="BP767" s="165" t="s">
        <v>216</v>
      </c>
      <c r="BQ767" s="165" t="s">
        <v>216</v>
      </c>
      <c r="BR767" s="165" t="s">
        <v>216</v>
      </c>
      <c r="BS767" s="165" t="s">
        <v>216</v>
      </c>
      <c r="BT767" s="165" t="s">
        <v>216</v>
      </c>
    </row>
    <row r="768" spans="1:72" hidden="1">
      <c r="A768" s="99" t="s">
        <v>405</v>
      </c>
      <c r="B768" s="99" t="s">
        <v>470</v>
      </c>
      <c r="C768" s="98" t="s">
        <v>1198</v>
      </c>
      <c r="D768" s="100" t="s">
        <v>1199</v>
      </c>
      <c r="E768" s="98" t="s">
        <v>1093</v>
      </c>
      <c r="F768" s="98" t="s">
        <v>1094</v>
      </c>
      <c r="G768" s="165" t="s">
        <v>216</v>
      </c>
      <c r="H768" s="165" t="s">
        <v>216</v>
      </c>
      <c r="I768" s="165">
        <v>0.14599999999999999</v>
      </c>
      <c r="J768" s="165" t="s">
        <v>216</v>
      </c>
      <c r="K768" s="165" t="s">
        <v>216</v>
      </c>
      <c r="L768" s="165">
        <v>0.218</v>
      </c>
      <c r="M768" s="165" t="s">
        <v>216</v>
      </c>
      <c r="N768" s="165" t="s">
        <v>216</v>
      </c>
      <c r="O768" s="165" t="s">
        <v>216</v>
      </c>
      <c r="P768" s="165" t="s">
        <v>216</v>
      </c>
      <c r="Q768" s="165">
        <v>0.21099999999999999</v>
      </c>
      <c r="R768" s="165" t="s">
        <v>216</v>
      </c>
      <c r="S768" s="165" t="s">
        <v>216</v>
      </c>
      <c r="T768" s="165" t="s">
        <v>216</v>
      </c>
      <c r="U768" s="165">
        <v>0.17799999999999999</v>
      </c>
      <c r="V768" s="165" t="s">
        <v>216</v>
      </c>
      <c r="W768" s="165" t="s">
        <v>216</v>
      </c>
      <c r="X768" s="165">
        <v>0.20699999999999999</v>
      </c>
      <c r="Y768" s="165" t="s">
        <v>216</v>
      </c>
      <c r="Z768" s="165">
        <v>0.16900000000000001</v>
      </c>
      <c r="AA768" s="165" t="s">
        <v>216</v>
      </c>
      <c r="AB768" s="165" t="s">
        <v>216</v>
      </c>
      <c r="AC768" s="165" t="s">
        <v>216</v>
      </c>
      <c r="AD768" s="165" t="s">
        <v>216</v>
      </c>
      <c r="AE768" s="165">
        <v>0.192</v>
      </c>
      <c r="AF768" s="165">
        <v>0.18099999999999999</v>
      </c>
      <c r="AG768" s="165" t="s">
        <v>216</v>
      </c>
      <c r="AH768" s="165" t="s">
        <v>216</v>
      </c>
      <c r="AI768" s="165" t="s">
        <v>216</v>
      </c>
      <c r="AJ768" s="165" t="s">
        <v>216</v>
      </c>
      <c r="AK768" s="165">
        <v>0.16400000000000001</v>
      </c>
      <c r="AL768" s="165" t="s">
        <v>216</v>
      </c>
      <c r="AM768" s="165">
        <v>0.17499999999999999</v>
      </c>
      <c r="AN768" s="165" t="s">
        <v>216</v>
      </c>
      <c r="AO768" s="165" t="s">
        <v>216</v>
      </c>
      <c r="AP768" s="165" t="s">
        <v>216</v>
      </c>
      <c r="AQ768" s="165" t="s">
        <v>216</v>
      </c>
      <c r="AR768" s="165" t="s">
        <v>216</v>
      </c>
      <c r="AS768" s="165" t="s">
        <v>216</v>
      </c>
      <c r="AT768" s="165" t="s">
        <v>216</v>
      </c>
      <c r="AU768" s="165" t="s">
        <v>216</v>
      </c>
      <c r="AV768" s="165" t="s">
        <v>216</v>
      </c>
      <c r="AW768" s="165" t="s">
        <v>216</v>
      </c>
      <c r="AX768" s="165">
        <v>0.14699999999999999</v>
      </c>
      <c r="AY768" s="165" t="s">
        <v>216</v>
      </c>
      <c r="AZ768" s="165" t="s">
        <v>216</v>
      </c>
      <c r="BA768" s="165" t="s">
        <v>216</v>
      </c>
      <c r="BB768" s="165" t="s">
        <v>216</v>
      </c>
      <c r="BC768" s="165" t="s">
        <v>216</v>
      </c>
      <c r="BD768" s="165">
        <v>0.189</v>
      </c>
      <c r="BE768" s="165" t="s">
        <v>216</v>
      </c>
      <c r="BF768" s="165" t="s">
        <v>216</v>
      </c>
      <c r="BG768" s="165" t="s">
        <v>216</v>
      </c>
      <c r="BH768" s="165" t="s">
        <v>216</v>
      </c>
      <c r="BI768" s="165" t="s">
        <v>216</v>
      </c>
      <c r="BJ768" s="165" t="s">
        <v>216</v>
      </c>
      <c r="BK768" s="165">
        <v>0.16500000000000001</v>
      </c>
      <c r="BL768" s="165" t="s">
        <v>216</v>
      </c>
      <c r="BM768" s="165" t="s">
        <v>216</v>
      </c>
      <c r="BN768" s="165">
        <v>0.13100000000000001</v>
      </c>
      <c r="BO768" s="165" t="s">
        <v>216</v>
      </c>
      <c r="BP768" s="165">
        <v>0.17199999999999999</v>
      </c>
      <c r="BQ768" s="165">
        <v>0.16900000000000001</v>
      </c>
      <c r="BR768" s="165">
        <v>0.21099999999999999</v>
      </c>
      <c r="BS768" s="165">
        <v>0.17</v>
      </c>
      <c r="BT768" s="165" t="s">
        <v>216</v>
      </c>
    </row>
    <row r="769" spans="1:72" hidden="1">
      <c r="A769" s="99" t="s">
        <v>405</v>
      </c>
      <c r="B769" s="99" t="s">
        <v>470</v>
      </c>
      <c r="C769" s="98" t="s">
        <v>1198</v>
      </c>
      <c r="D769" s="100" t="s">
        <v>1199</v>
      </c>
      <c r="E769" s="98" t="s">
        <v>999</v>
      </c>
      <c r="F769" s="98" t="s">
        <v>1118</v>
      </c>
      <c r="G769" s="165" t="s">
        <v>216</v>
      </c>
      <c r="H769" s="165" t="s">
        <v>216</v>
      </c>
      <c r="I769" s="165" t="s">
        <v>216</v>
      </c>
      <c r="J769" s="165" t="s">
        <v>216</v>
      </c>
      <c r="K769" s="165" t="s">
        <v>216</v>
      </c>
      <c r="L769" s="165" t="s">
        <v>216</v>
      </c>
      <c r="M769" s="165" t="s">
        <v>216</v>
      </c>
      <c r="N769" s="165" t="s">
        <v>216</v>
      </c>
      <c r="O769" s="165" t="s">
        <v>216</v>
      </c>
      <c r="P769" s="165" t="s">
        <v>216</v>
      </c>
      <c r="Q769" s="165" t="s">
        <v>216</v>
      </c>
      <c r="R769" s="165" t="s">
        <v>216</v>
      </c>
      <c r="S769" s="165" t="s">
        <v>216</v>
      </c>
      <c r="T769" s="165" t="s">
        <v>216</v>
      </c>
      <c r="U769" s="165" t="s">
        <v>216</v>
      </c>
      <c r="V769" s="165" t="s">
        <v>216</v>
      </c>
      <c r="W769" s="165" t="s">
        <v>216</v>
      </c>
      <c r="X769" s="165" t="s">
        <v>216</v>
      </c>
      <c r="Y769" s="165" t="s">
        <v>216</v>
      </c>
      <c r="Z769" s="165" t="s">
        <v>216</v>
      </c>
      <c r="AA769" s="165" t="s">
        <v>216</v>
      </c>
      <c r="AB769" s="165" t="s">
        <v>216</v>
      </c>
      <c r="AC769" s="165" t="s">
        <v>216</v>
      </c>
      <c r="AD769" s="165" t="s">
        <v>216</v>
      </c>
      <c r="AE769" s="165" t="s">
        <v>216</v>
      </c>
      <c r="AF769" s="165" t="s">
        <v>216</v>
      </c>
      <c r="AG769" s="165">
        <v>0.14499999999999999</v>
      </c>
      <c r="AH769" s="165" t="s">
        <v>216</v>
      </c>
      <c r="AI769" s="165" t="s">
        <v>216</v>
      </c>
      <c r="AJ769" s="165" t="s">
        <v>216</v>
      </c>
      <c r="AK769" s="165" t="s">
        <v>216</v>
      </c>
      <c r="AL769" s="165" t="s">
        <v>216</v>
      </c>
      <c r="AM769" s="165" t="s">
        <v>216</v>
      </c>
      <c r="AN769" s="165" t="s">
        <v>216</v>
      </c>
      <c r="AO769" s="165" t="s">
        <v>216</v>
      </c>
      <c r="AP769" s="165" t="s">
        <v>216</v>
      </c>
      <c r="AQ769" s="165" t="s">
        <v>216</v>
      </c>
      <c r="AR769" s="165" t="s">
        <v>216</v>
      </c>
      <c r="AS769" s="165" t="s">
        <v>216</v>
      </c>
      <c r="AT769" s="165" t="s">
        <v>216</v>
      </c>
      <c r="AU769" s="165" t="s">
        <v>216</v>
      </c>
      <c r="AV769" s="165" t="s">
        <v>216</v>
      </c>
      <c r="AW769" s="165" t="s">
        <v>216</v>
      </c>
      <c r="AX769" s="165" t="s">
        <v>216</v>
      </c>
      <c r="AY769" s="165" t="s">
        <v>216</v>
      </c>
      <c r="AZ769" s="165" t="s">
        <v>216</v>
      </c>
      <c r="BA769" s="165" t="s">
        <v>216</v>
      </c>
      <c r="BB769" s="165" t="s">
        <v>216</v>
      </c>
      <c r="BC769" s="165" t="s">
        <v>216</v>
      </c>
      <c r="BD769" s="165" t="s">
        <v>216</v>
      </c>
      <c r="BE769" s="165" t="s">
        <v>216</v>
      </c>
      <c r="BF769" s="165" t="s">
        <v>216</v>
      </c>
      <c r="BG769" s="165" t="s">
        <v>216</v>
      </c>
      <c r="BH769" s="165" t="s">
        <v>216</v>
      </c>
      <c r="BI769" s="165" t="s">
        <v>216</v>
      </c>
      <c r="BJ769" s="165" t="s">
        <v>216</v>
      </c>
      <c r="BK769" s="165" t="s">
        <v>216</v>
      </c>
      <c r="BL769" s="165" t="s">
        <v>216</v>
      </c>
      <c r="BM769" s="165" t="s">
        <v>216</v>
      </c>
      <c r="BN769" s="165" t="s">
        <v>216</v>
      </c>
      <c r="BO769" s="165" t="s">
        <v>216</v>
      </c>
      <c r="BP769" s="165" t="s">
        <v>216</v>
      </c>
      <c r="BQ769" s="165" t="s">
        <v>216</v>
      </c>
      <c r="BR769" s="165" t="s">
        <v>216</v>
      </c>
      <c r="BS769" s="165" t="s">
        <v>216</v>
      </c>
      <c r="BT769" s="165" t="s">
        <v>216</v>
      </c>
    </row>
    <row r="770" spans="1:72" hidden="1">
      <c r="A770" s="99" t="s">
        <v>405</v>
      </c>
      <c r="B770" s="99" t="s">
        <v>1095</v>
      </c>
      <c r="C770" s="98" t="s">
        <v>1200</v>
      </c>
      <c r="D770" s="100" t="s">
        <v>1201</v>
      </c>
      <c r="E770" s="98" t="s">
        <v>1156</v>
      </c>
      <c r="F770" s="98" t="s">
        <v>1157</v>
      </c>
      <c r="G770" s="165">
        <v>0.17699999999999999</v>
      </c>
      <c r="H770" s="165">
        <v>0.245</v>
      </c>
      <c r="I770" s="165">
        <v>0.20599999999999999</v>
      </c>
      <c r="J770" s="165">
        <v>0.189</v>
      </c>
      <c r="K770" s="165">
        <v>0.189</v>
      </c>
      <c r="L770" s="165" t="s">
        <v>216</v>
      </c>
      <c r="M770" s="165" t="s">
        <v>216</v>
      </c>
      <c r="N770" s="165">
        <v>0.16600000000000001</v>
      </c>
      <c r="O770" s="165">
        <v>0.20599999999999999</v>
      </c>
      <c r="P770" s="165">
        <v>0.21099999999999999</v>
      </c>
      <c r="Q770" s="165" t="s">
        <v>216</v>
      </c>
      <c r="R770" s="165">
        <v>0.188</v>
      </c>
      <c r="S770" s="165" t="s">
        <v>216</v>
      </c>
      <c r="T770" s="165">
        <v>0.224</v>
      </c>
      <c r="U770" s="165">
        <v>0.191</v>
      </c>
      <c r="V770" s="165" t="s">
        <v>216</v>
      </c>
      <c r="W770" s="165" t="s">
        <v>216</v>
      </c>
      <c r="X770" s="165">
        <v>0.19600000000000001</v>
      </c>
      <c r="Y770" s="165" t="s">
        <v>216</v>
      </c>
      <c r="Z770" s="165" t="s">
        <v>216</v>
      </c>
      <c r="AA770" s="165" t="s">
        <v>216</v>
      </c>
      <c r="AB770" s="165">
        <v>0.255</v>
      </c>
      <c r="AC770" s="165">
        <v>0.16</v>
      </c>
      <c r="AD770" s="165" t="s">
        <v>216</v>
      </c>
      <c r="AE770" s="165">
        <v>0.189</v>
      </c>
      <c r="AF770" s="165" t="s">
        <v>216</v>
      </c>
      <c r="AG770" s="165" t="s">
        <v>216</v>
      </c>
      <c r="AH770" s="165" t="s">
        <v>216</v>
      </c>
      <c r="AI770" s="165">
        <v>0.193</v>
      </c>
      <c r="AJ770" s="165">
        <v>0.20100000000000001</v>
      </c>
      <c r="AK770" s="165" t="s">
        <v>216</v>
      </c>
      <c r="AL770" s="165" t="s">
        <v>216</v>
      </c>
      <c r="AM770" s="165">
        <v>0.20799999999999999</v>
      </c>
      <c r="AN770" s="165" t="s">
        <v>216</v>
      </c>
      <c r="AO770" s="165">
        <v>0.182</v>
      </c>
      <c r="AP770" s="165">
        <v>0.26400000000000001</v>
      </c>
      <c r="AQ770" s="165">
        <v>0.222</v>
      </c>
      <c r="AR770" s="165">
        <v>0.20200000000000001</v>
      </c>
      <c r="AS770" s="165">
        <v>0.16</v>
      </c>
      <c r="AT770" s="165">
        <v>0.19800000000000001</v>
      </c>
      <c r="AU770" s="165" t="s">
        <v>216</v>
      </c>
      <c r="AV770" s="165">
        <v>0.22700000000000001</v>
      </c>
      <c r="AW770" s="165" t="s">
        <v>216</v>
      </c>
      <c r="AX770" s="165" t="s">
        <v>216</v>
      </c>
      <c r="AY770" s="165">
        <v>0.184</v>
      </c>
      <c r="AZ770" s="165">
        <v>0.20499999999999999</v>
      </c>
      <c r="BA770" s="165">
        <v>0.223</v>
      </c>
      <c r="BB770" s="165" t="s">
        <v>216</v>
      </c>
      <c r="BC770" s="165">
        <v>0.20799999999999999</v>
      </c>
      <c r="BD770" s="165">
        <v>0.17399999999999999</v>
      </c>
      <c r="BE770" s="165">
        <v>0.21</v>
      </c>
      <c r="BF770" s="165">
        <v>0.21199999999999999</v>
      </c>
      <c r="BG770" s="165">
        <v>0.216</v>
      </c>
      <c r="BH770" s="165" t="s">
        <v>216</v>
      </c>
      <c r="BI770" s="165" t="s">
        <v>216</v>
      </c>
      <c r="BJ770" s="165" t="s">
        <v>216</v>
      </c>
      <c r="BK770" s="165">
        <v>0.193</v>
      </c>
      <c r="BL770" s="165" t="s">
        <v>216</v>
      </c>
      <c r="BM770" s="165">
        <v>0.193</v>
      </c>
      <c r="BN770" s="165">
        <v>0.19800000000000001</v>
      </c>
      <c r="BO770" s="165">
        <v>0.20799999999999999</v>
      </c>
      <c r="BP770" s="165" t="s">
        <v>216</v>
      </c>
      <c r="BQ770" s="165" t="s">
        <v>216</v>
      </c>
      <c r="BR770" s="165">
        <v>0.21</v>
      </c>
      <c r="BS770" s="165">
        <v>0.20300000000000001</v>
      </c>
      <c r="BT770" s="165">
        <v>0.187</v>
      </c>
    </row>
    <row r="771" spans="1:72" hidden="1">
      <c r="A771" s="99" t="s">
        <v>405</v>
      </c>
      <c r="B771" s="99" t="s">
        <v>1095</v>
      </c>
      <c r="C771" s="98" t="s">
        <v>1200</v>
      </c>
      <c r="D771" s="100" t="s">
        <v>1201</v>
      </c>
      <c r="E771" s="98" t="s">
        <v>503</v>
      </c>
      <c r="F771" s="98" t="s">
        <v>1158</v>
      </c>
      <c r="G771" s="165" t="s">
        <v>216</v>
      </c>
      <c r="H771" s="165" t="s">
        <v>216</v>
      </c>
      <c r="I771" s="165" t="s">
        <v>216</v>
      </c>
      <c r="J771" s="165" t="s">
        <v>216</v>
      </c>
      <c r="K771" s="165" t="s">
        <v>216</v>
      </c>
      <c r="L771" s="165" t="s">
        <v>216</v>
      </c>
      <c r="M771" s="165" t="s">
        <v>216</v>
      </c>
      <c r="N771" s="165" t="s">
        <v>216</v>
      </c>
      <c r="O771" s="165" t="s">
        <v>216</v>
      </c>
      <c r="P771" s="165" t="s">
        <v>216</v>
      </c>
      <c r="Q771" s="165" t="s">
        <v>216</v>
      </c>
      <c r="R771" s="165" t="s">
        <v>216</v>
      </c>
      <c r="S771" s="165" t="s">
        <v>216</v>
      </c>
      <c r="T771" s="165" t="s">
        <v>216</v>
      </c>
      <c r="U771" s="165" t="s">
        <v>216</v>
      </c>
      <c r="V771" s="165" t="s">
        <v>216</v>
      </c>
      <c r="W771" s="165" t="s">
        <v>216</v>
      </c>
      <c r="X771" s="165" t="s">
        <v>216</v>
      </c>
      <c r="Y771" s="165">
        <v>0.19900000000000001</v>
      </c>
      <c r="Z771" s="165" t="s">
        <v>216</v>
      </c>
      <c r="AA771" s="165" t="s">
        <v>216</v>
      </c>
      <c r="AB771" s="165" t="s">
        <v>216</v>
      </c>
      <c r="AC771" s="165" t="s">
        <v>216</v>
      </c>
      <c r="AD771" s="165" t="s">
        <v>216</v>
      </c>
      <c r="AE771" s="165" t="s">
        <v>216</v>
      </c>
      <c r="AF771" s="165">
        <v>0.2</v>
      </c>
      <c r="AG771" s="165">
        <v>0.20200000000000001</v>
      </c>
      <c r="AH771" s="165">
        <v>0.19600000000000001</v>
      </c>
      <c r="AI771" s="165" t="s">
        <v>216</v>
      </c>
      <c r="AJ771" s="165" t="s">
        <v>216</v>
      </c>
      <c r="AK771" s="165">
        <v>0.20699999999999999</v>
      </c>
      <c r="AL771" s="165">
        <v>0.221</v>
      </c>
      <c r="AM771" s="165" t="s">
        <v>216</v>
      </c>
      <c r="AN771" s="165">
        <v>0.20300000000000001</v>
      </c>
      <c r="AO771" s="165" t="s">
        <v>216</v>
      </c>
      <c r="AP771" s="165" t="s">
        <v>216</v>
      </c>
      <c r="AQ771" s="165" t="s">
        <v>216</v>
      </c>
      <c r="AR771" s="165" t="s">
        <v>216</v>
      </c>
      <c r="AS771" s="165" t="s">
        <v>216</v>
      </c>
      <c r="AT771" s="165" t="s">
        <v>216</v>
      </c>
      <c r="AU771" s="165">
        <v>0.2</v>
      </c>
      <c r="AV771" s="165" t="s">
        <v>216</v>
      </c>
      <c r="AW771" s="165" t="s">
        <v>216</v>
      </c>
      <c r="AX771" s="165" t="s">
        <v>216</v>
      </c>
      <c r="AY771" s="165" t="s">
        <v>216</v>
      </c>
      <c r="AZ771" s="165" t="s">
        <v>216</v>
      </c>
      <c r="BA771" s="165" t="s">
        <v>216</v>
      </c>
      <c r="BB771" s="165">
        <v>0.17100000000000001</v>
      </c>
      <c r="BC771" s="165" t="s">
        <v>216</v>
      </c>
      <c r="BD771" s="165" t="s">
        <v>216</v>
      </c>
      <c r="BE771" s="165" t="s">
        <v>216</v>
      </c>
      <c r="BF771" s="165" t="s">
        <v>216</v>
      </c>
      <c r="BG771" s="165" t="s">
        <v>216</v>
      </c>
      <c r="BH771" s="165">
        <v>0.19900000000000001</v>
      </c>
      <c r="BI771" s="165">
        <v>0.20499999999999999</v>
      </c>
      <c r="BJ771" s="165" t="s">
        <v>216</v>
      </c>
      <c r="BK771" s="165" t="s">
        <v>216</v>
      </c>
      <c r="BL771" s="165" t="s">
        <v>216</v>
      </c>
      <c r="BM771" s="165" t="s">
        <v>216</v>
      </c>
      <c r="BN771" s="165" t="s">
        <v>216</v>
      </c>
      <c r="BO771" s="165" t="s">
        <v>216</v>
      </c>
      <c r="BP771" s="165">
        <v>0.182</v>
      </c>
      <c r="BQ771" s="165" t="s">
        <v>216</v>
      </c>
      <c r="BR771" s="165" t="s">
        <v>216</v>
      </c>
      <c r="BS771" s="165" t="s">
        <v>216</v>
      </c>
      <c r="BT771" s="165" t="s">
        <v>216</v>
      </c>
    </row>
    <row r="772" spans="1:72" hidden="1">
      <c r="A772" s="99" t="s">
        <v>405</v>
      </c>
      <c r="B772" s="99" t="s">
        <v>1095</v>
      </c>
      <c r="C772" s="98" t="s">
        <v>1200</v>
      </c>
      <c r="D772" s="100" t="s">
        <v>1201</v>
      </c>
      <c r="E772" s="98" t="s">
        <v>1154</v>
      </c>
      <c r="F772" s="98" t="s">
        <v>1155</v>
      </c>
      <c r="G772" s="165" t="s">
        <v>216</v>
      </c>
      <c r="H772" s="165" t="s">
        <v>216</v>
      </c>
      <c r="I772" s="165" t="s">
        <v>216</v>
      </c>
      <c r="J772" s="165" t="s">
        <v>216</v>
      </c>
      <c r="K772" s="165" t="s">
        <v>216</v>
      </c>
      <c r="L772" s="165">
        <v>0.216</v>
      </c>
      <c r="M772" s="165">
        <v>0.20799999999999999</v>
      </c>
      <c r="N772" s="165" t="s">
        <v>216</v>
      </c>
      <c r="O772" s="165" t="s">
        <v>216</v>
      </c>
      <c r="P772" s="165" t="s">
        <v>216</v>
      </c>
      <c r="Q772" s="165">
        <v>0.20100000000000001</v>
      </c>
      <c r="R772" s="165" t="s">
        <v>216</v>
      </c>
      <c r="S772" s="165">
        <v>0.185</v>
      </c>
      <c r="T772" s="165" t="s">
        <v>216</v>
      </c>
      <c r="U772" s="165" t="s">
        <v>216</v>
      </c>
      <c r="V772" s="165">
        <v>0.22500000000000001</v>
      </c>
      <c r="W772" s="165">
        <v>0.23100000000000001</v>
      </c>
      <c r="X772" s="165" t="s">
        <v>216</v>
      </c>
      <c r="Y772" s="165" t="s">
        <v>216</v>
      </c>
      <c r="Z772" s="165">
        <v>0.22600000000000001</v>
      </c>
      <c r="AA772" s="165">
        <v>0.22900000000000001</v>
      </c>
      <c r="AB772" s="165" t="s">
        <v>216</v>
      </c>
      <c r="AC772" s="165" t="s">
        <v>216</v>
      </c>
      <c r="AD772" s="165">
        <v>0.19600000000000001</v>
      </c>
      <c r="AE772" s="165" t="s">
        <v>216</v>
      </c>
      <c r="AF772" s="165" t="s">
        <v>216</v>
      </c>
      <c r="AG772" s="165" t="s">
        <v>216</v>
      </c>
      <c r="AH772" s="165" t="s">
        <v>216</v>
      </c>
      <c r="AI772" s="165" t="s">
        <v>216</v>
      </c>
      <c r="AJ772" s="165" t="s">
        <v>216</v>
      </c>
      <c r="AK772" s="165" t="s">
        <v>216</v>
      </c>
      <c r="AL772" s="165" t="s">
        <v>216</v>
      </c>
      <c r="AM772" s="165" t="s">
        <v>216</v>
      </c>
      <c r="AN772" s="165" t="s">
        <v>216</v>
      </c>
      <c r="AO772" s="165" t="s">
        <v>216</v>
      </c>
      <c r="AP772" s="165" t="s">
        <v>216</v>
      </c>
      <c r="AQ772" s="165" t="s">
        <v>216</v>
      </c>
      <c r="AR772" s="165" t="s">
        <v>216</v>
      </c>
      <c r="AS772" s="165" t="s">
        <v>216</v>
      </c>
      <c r="AT772" s="165" t="s">
        <v>216</v>
      </c>
      <c r="AU772" s="165" t="s">
        <v>216</v>
      </c>
      <c r="AV772" s="165" t="s">
        <v>216</v>
      </c>
      <c r="AW772" s="165">
        <v>0.19700000000000001</v>
      </c>
      <c r="AX772" s="165">
        <v>0.188</v>
      </c>
      <c r="AY772" s="165" t="s">
        <v>216</v>
      </c>
      <c r="AZ772" s="165" t="s">
        <v>216</v>
      </c>
      <c r="BA772" s="165" t="s">
        <v>216</v>
      </c>
      <c r="BB772" s="165" t="s">
        <v>216</v>
      </c>
      <c r="BC772" s="165" t="s">
        <v>216</v>
      </c>
      <c r="BD772" s="165" t="s">
        <v>216</v>
      </c>
      <c r="BE772" s="165" t="s">
        <v>216</v>
      </c>
      <c r="BF772" s="165" t="s">
        <v>216</v>
      </c>
      <c r="BG772" s="165" t="s">
        <v>216</v>
      </c>
      <c r="BH772" s="165" t="s">
        <v>216</v>
      </c>
      <c r="BI772" s="165" t="s">
        <v>216</v>
      </c>
      <c r="BJ772" s="165">
        <v>0.224</v>
      </c>
      <c r="BK772" s="165" t="s">
        <v>216</v>
      </c>
      <c r="BL772" s="165">
        <v>0.2</v>
      </c>
      <c r="BM772" s="165" t="s">
        <v>216</v>
      </c>
      <c r="BN772" s="165" t="s">
        <v>216</v>
      </c>
      <c r="BO772" s="165" t="s">
        <v>216</v>
      </c>
      <c r="BP772" s="165" t="s">
        <v>216</v>
      </c>
      <c r="BQ772" s="165">
        <v>0.22</v>
      </c>
      <c r="BR772" s="165" t="s">
        <v>216</v>
      </c>
      <c r="BS772" s="165" t="s">
        <v>216</v>
      </c>
      <c r="BT772" s="165" t="s">
        <v>216</v>
      </c>
    </row>
    <row r="773" spans="1:72" hidden="1">
      <c r="A773" s="99" t="s">
        <v>813</v>
      </c>
      <c r="B773" s="99" t="s">
        <v>1202</v>
      </c>
      <c r="C773" s="98" t="s">
        <v>1203</v>
      </c>
      <c r="D773" s="100" t="s">
        <v>1204</v>
      </c>
      <c r="E773" s="98" t="s">
        <v>266</v>
      </c>
      <c r="F773" s="98" t="s">
        <v>216</v>
      </c>
      <c r="G773" s="161">
        <v>0.318772345091903</v>
      </c>
      <c r="H773" s="161">
        <v>0.55793517727198805</v>
      </c>
      <c r="I773" s="161">
        <v>0.46955027419384898</v>
      </c>
      <c r="J773" s="161">
        <v>0.56731628506919396</v>
      </c>
      <c r="K773" s="161">
        <v>0.65282667291442298</v>
      </c>
      <c r="L773" s="161">
        <v>0.78667974106327598</v>
      </c>
      <c r="M773" s="161">
        <v>0.65407740275708204</v>
      </c>
      <c r="N773" s="161">
        <v>0.627259112300253</v>
      </c>
      <c r="O773" s="161">
        <v>0.85003948533118801</v>
      </c>
      <c r="P773" s="161">
        <v>0.54825041185782197</v>
      </c>
      <c r="Q773" s="161">
        <v>0.77749751796196098</v>
      </c>
      <c r="R773" s="161">
        <v>0.46749405280788597</v>
      </c>
      <c r="S773" s="161">
        <v>0.68246419599754704</v>
      </c>
      <c r="T773" s="161">
        <v>0.63119692683707196</v>
      </c>
      <c r="U773" s="161">
        <v>0.51970875736703503</v>
      </c>
      <c r="V773" s="161">
        <v>0.57249175298638799</v>
      </c>
      <c r="W773" s="161">
        <v>0.56667373967883905</v>
      </c>
      <c r="X773" s="161">
        <v>0.65801774830734605</v>
      </c>
      <c r="Y773" s="161">
        <v>0.42708617933245702</v>
      </c>
      <c r="Z773" s="161">
        <v>0.49333566402885398</v>
      </c>
      <c r="AA773" s="161">
        <v>0.38410856167665902</v>
      </c>
      <c r="AB773" s="161">
        <v>0.56056889320502301</v>
      </c>
      <c r="AC773" s="161">
        <v>0.73883992826651501</v>
      </c>
      <c r="AD773" s="161">
        <v>0.59901965193504103</v>
      </c>
      <c r="AE773" s="161">
        <v>0.60168886867675198</v>
      </c>
      <c r="AF773" s="161">
        <v>0.679535413847139</v>
      </c>
      <c r="AG773" s="161">
        <v>0.57137192941463999</v>
      </c>
      <c r="AH773" s="161">
        <v>0.68681911216362801</v>
      </c>
      <c r="AI773" s="161">
        <v>0.70294329919989995</v>
      </c>
      <c r="AJ773" s="161">
        <v>0.66025467124777704</v>
      </c>
      <c r="AK773" s="161">
        <v>0.50684114220181498</v>
      </c>
      <c r="AL773" s="161">
        <v>0.68950050944579699</v>
      </c>
      <c r="AM773" s="161">
        <v>0.48204714663152098</v>
      </c>
      <c r="AN773" s="161">
        <v>0.52645721679263202</v>
      </c>
      <c r="AO773" s="161">
        <v>0.371508120352466</v>
      </c>
      <c r="AP773" s="161">
        <v>0.57016042043330895</v>
      </c>
      <c r="AQ773" s="161">
        <v>0.51937018243310196</v>
      </c>
      <c r="AR773" s="161">
        <v>0.63886551262592794</v>
      </c>
      <c r="AS773" s="161">
        <v>0.39402240604834299</v>
      </c>
      <c r="AT773" s="161">
        <v>0.51080382579532302</v>
      </c>
      <c r="AU773" s="161">
        <v>0.56576551468199399</v>
      </c>
      <c r="AV773" s="161">
        <v>0.46432100306935398</v>
      </c>
      <c r="AW773" s="161">
        <v>0.56823905321146595</v>
      </c>
      <c r="AX773" s="161">
        <v>0.53834344791884103</v>
      </c>
      <c r="AY773" s="161">
        <v>0.56541546306290702</v>
      </c>
      <c r="AZ773" s="161">
        <v>0.50758152813489599</v>
      </c>
      <c r="BA773" s="161">
        <v>0.64855703890487704</v>
      </c>
      <c r="BB773" s="161">
        <v>0.66322709829658499</v>
      </c>
      <c r="BC773" s="161">
        <v>0.42321009549320798</v>
      </c>
      <c r="BD773" s="161">
        <v>0.623998213740248</v>
      </c>
      <c r="BE773" s="161">
        <v>0.398096026183271</v>
      </c>
      <c r="BF773" s="161">
        <v>0.42417263452723197</v>
      </c>
      <c r="BG773" s="161">
        <v>0.63727391451142501</v>
      </c>
      <c r="BH773" s="161">
        <v>0.57727740325086796</v>
      </c>
      <c r="BI773" s="161">
        <v>0.56508311718212001</v>
      </c>
      <c r="BJ773" s="161">
        <v>0.39409994407764798</v>
      </c>
      <c r="BK773" s="161">
        <v>0.69038500030250005</v>
      </c>
      <c r="BL773" s="161">
        <v>0.61618268196951498</v>
      </c>
      <c r="BM773" s="161">
        <v>0.77361165950430999</v>
      </c>
      <c r="BN773" s="161">
        <v>0.58019410232775004</v>
      </c>
      <c r="BO773" s="161">
        <v>0.221343605725901</v>
      </c>
      <c r="BP773" s="161">
        <v>0.675322149671709</v>
      </c>
      <c r="BQ773" s="161">
        <v>0.515741716785586</v>
      </c>
      <c r="BR773" s="161">
        <v>0.62930077102656501</v>
      </c>
      <c r="BS773" s="161">
        <v>0.23424415978837099</v>
      </c>
      <c r="BT773" s="161">
        <v>0.41954386754293699</v>
      </c>
    </row>
    <row r="774" spans="1:72" hidden="1">
      <c r="A774" s="99" t="s">
        <v>813</v>
      </c>
      <c r="B774" s="99" t="s">
        <v>1202</v>
      </c>
      <c r="C774" s="98" t="s">
        <v>1205</v>
      </c>
      <c r="D774" s="100" t="s">
        <v>1206</v>
      </c>
      <c r="E774" s="98" t="s">
        <v>266</v>
      </c>
      <c r="F774" s="98" t="s">
        <v>216</v>
      </c>
      <c r="G774" s="161">
        <v>0.25608531632991999</v>
      </c>
      <c r="H774" s="161">
        <v>0.58786883979823001</v>
      </c>
      <c r="I774" s="161">
        <v>0.48744869367087901</v>
      </c>
      <c r="J774" s="161">
        <v>0.57660694767433995</v>
      </c>
      <c r="K774" s="161">
        <v>0.76562217244100705</v>
      </c>
      <c r="L774" s="161">
        <v>0.90986087520452197</v>
      </c>
      <c r="M774" s="161">
        <v>0.79786599794741098</v>
      </c>
      <c r="N774" s="161">
        <v>0.73612083205946399</v>
      </c>
      <c r="O774" s="161">
        <v>0.94424721223224495</v>
      </c>
      <c r="P774" s="161">
        <v>0.57198129041490997</v>
      </c>
      <c r="Q774" s="161">
        <v>0.86933383692463795</v>
      </c>
      <c r="R774" s="161">
        <v>0.64077294919661798</v>
      </c>
      <c r="S774" s="161">
        <v>0.77314343391331197</v>
      </c>
      <c r="T774" s="161">
        <v>0.75402206535846905</v>
      </c>
      <c r="U774" s="161">
        <v>0.72483258604344702</v>
      </c>
      <c r="V774" s="161">
        <v>0.74252508099326697</v>
      </c>
      <c r="W774" s="161">
        <v>0.59232860390942099</v>
      </c>
      <c r="X774" s="161">
        <v>0.811642139163396</v>
      </c>
      <c r="Y774" s="161">
        <v>0.52182963654488101</v>
      </c>
      <c r="Z774" s="161">
        <v>0.54670455008808705</v>
      </c>
      <c r="AA774" s="161">
        <v>0.55431817654137505</v>
      </c>
      <c r="AB774" s="161">
        <v>0.71992400684689695</v>
      </c>
      <c r="AC774" s="161">
        <v>0.87030010493854104</v>
      </c>
      <c r="AD774" s="161">
        <v>0.83793822553792097</v>
      </c>
      <c r="AE774" s="161">
        <v>0.777672660376591</v>
      </c>
      <c r="AF774" s="161">
        <v>0.83690783795283996</v>
      </c>
      <c r="AG774" s="161">
        <v>0.51892969766914698</v>
      </c>
      <c r="AH774" s="161">
        <v>0.77643078308233604</v>
      </c>
      <c r="AI774" s="161">
        <v>0.86164932944117101</v>
      </c>
      <c r="AJ774" s="161">
        <v>0.74313812206278995</v>
      </c>
      <c r="AK774" s="161">
        <v>0.67805919179101304</v>
      </c>
      <c r="AL774" s="161">
        <v>0.856693210991606</v>
      </c>
      <c r="AM774" s="161">
        <v>0.62877538011318901</v>
      </c>
      <c r="AN774" s="161">
        <v>0.76058925112450604</v>
      </c>
      <c r="AO774" s="161">
        <v>0.27607316343956101</v>
      </c>
      <c r="AP774" s="161">
        <v>0.69796417775138497</v>
      </c>
      <c r="AQ774" s="161">
        <v>0.63829140384985505</v>
      </c>
      <c r="AR774" s="161">
        <v>0.84791215064444403</v>
      </c>
      <c r="AS774" s="161">
        <v>0.452898790739795</v>
      </c>
      <c r="AT774" s="161">
        <v>0.57820886098634205</v>
      </c>
      <c r="AU774" s="161">
        <v>0.73461609181587395</v>
      </c>
      <c r="AV774" s="161">
        <v>0.51292030847259296</v>
      </c>
      <c r="AW774" s="161">
        <v>0.58100384671032701</v>
      </c>
      <c r="AX774" s="161">
        <v>0.69074844573162997</v>
      </c>
      <c r="AY774" s="161">
        <v>0.71703441047526395</v>
      </c>
      <c r="AZ774" s="161">
        <v>0.67732574343495999</v>
      </c>
      <c r="BA774" s="161">
        <v>0.82579437619314999</v>
      </c>
      <c r="BB774" s="161">
        <v>0.87679187722178997</v>
      </c>
      <c r="BC774" s="161">
        <v>0.29171642752193899</v>
      </c>
      <c r="BD774" s="161">
        <v>0.80462602623544899</v>
      </c>
      <c r="BE774" s="161">
        <v>0.561386579552692</v>
      </c>
      <c r="BF774" s="161">
        <v>0.498761275947875</v>
      </c>
      <c r="BG774" s="161">
        <v>0.76306941116751503</v>
      </c>
      <c r="BH774" s="161">
        <v>0.71738094046336798</v>
      </c>
      <c r="BI774" s="161">
        <v>0.77086190316643499</v>
      </c>
      <c r="BJ774" s="161">
        <v>0.39677519844320303</v>
      </c>
      <c r="BK774" s="161">
        <v>0.77161663599853803</v>
      </c>
      <c r="BL774" s="161">
        <v>0.72053140402127502</v>
      </c>
      <c r="BM774" s="161">
        <v>0.71327641176021195</v>
      </c>
      <c r="BN774" s="161">
        <v>0.69658574136738804</v>
      </c>
      <c r="BO774" s="161">
        <v>0.16596085123836399</v>
      </c>
      <c r="BP774" s="161">
        <v>0.84339687207587399</v>
      </c>
      <c r="BQ774" s="161">
        <v>0.59539218730186905</v>
      </c>
      <c r="BR774" s="161">
        <v>0.80879955841835305</v>
      </c>
      <c r="BS774" s="161">
        <v>0.27048457532329201</v>
      </c>
      <c r="BT774" s="161">
        <v>0.48006916496347801</v>
      </c>
    </row>
    <row r="775" spans="1:72" hidden="1">
      <c r="A775" s="99" t="s">
        <v>813</v>
      </c>
      <c r="B775" s="99" t="s">
        <v>1202</v>
      </c>
      <c r="C775" s="98" t="s">
        <v>1207</v>
      </c>
      <c r="D775" s="100" t="s">
        <v>1208</v>
      </c>
      <c r="E775" s="98" t="s">
        <v>266</v>
      </c>
      <c r="F775" s="98" t="s">
        <v>216</v>
      </c>
      <c r="G775" s="161">
        <v>0.60643729646114097</v>
      </c>
      <c r="H775" s="161">
        <v>0.79666193339180003</v>
      </c>
      <c r="I775" s="161">
        <v>0.51699046364870005</v>
      </c>
      <c r="J775" s="161">
        <v>0.89956782500374499</v>
      </c>
      <c r="K775" s="161">
        <v>0.89078852255142504</v>
      </c>
      <c r="L775" s="161">
        <v>0.95351657890974895</v>
      </c>
      <c r="M775" s="161">
        <v>0.79840164063631103</v>
      </c>
      <c r="N775" s="161">
        <v>0.93922244392379906</v>
      </c>
      <c r="O775" s="161">
        <v>0.97218101327530004</v>
      </c>
      <c r="P775" s="161">
        <v>0.85626454551664699</v>
      </c>
      <c r="Q775" s="161">
        <v>0.90765180157840197</v>
      </c>
      <c r="R775" s="161">
        <v>0.84058374036101502</v>
      </c>
      <c r="S775" s="161">
        <v>0.78321853943887398</v>
      </c>
      <c r="T775" s="161">
        <v>0.848826011840076</v>
      </c>
      <c r="U775" s="161">
        <v>0.64436920363230499</v>
      </c>
      <c r="V775" s="161">
        <v>0.76349839021852905</v>
      </c>
      <c r="W775" s="161">
        <v>0.76467416989074299</v>
      </c>
      <c r="X775" s="161">
        <v>0.83530414151325705</v>
      </c>
      <c r="Y775" s="161">
        <v>0.75260963807055004</v>
      </c>
      <c r="Z775" s="161">
        <v>0.78002122757859405</v>
      </c>
      <c r="AA775" s="161">
        <v>0.50965881901167998</v>
      </c>
      <c r="AB775" s="161">
        <v>0.75068788559552202</v>
      </c>
      <c r="AC775" s="161">
        <v>0.940009234811506</v>
      </c>
      <c r="AD775" s="161">
        <v>0.86319878666490202</v>
      </c>
      <c r="AE775" s="161">
        <v>0.803539453521254</v>
      </c>
      <c r="AF775" s="161">
        <v>0.88294992332573297</v>
      </c>
      <c r="AG775" s="161">
        <v>0.826280598440709</v>
      </c>
      <c r="AH775" s="161">
        <v>0.91738470153090601</v>
      </c>
      <c r="AI775" s="161">
        <v>0.93062393830838297</v>
      </c>
      <c r="AJ775" s="161">
        <v>0.83471774347810102</v>
      </c>
      <c r="AK775" s="161">
        <v>0.61754362886856895</v>
      </c>
      <c r="AL775" s="161">
        <v>0.84461041790549296</v>
      </c>
      <c r="AM775" s="161">
        <v>0.65525832910929505</v>
      </c>
      <c r="AN775" s="161">
        <v>0.75771115557249002</v>
      </c>
      <c r="AO775" s="161">
        <v>0.68358621655929597</v>
      </c>
      <c r="AP775" s="161">
        <v>0.76806006716104402</v>
      </c>
      <c r="AQ775" s="161">
        <v>0.76202843612131599</v>
      </c>
      <c r="AR775" s="161">
        <v>0.90216694130472797</v>
      </c>
      <c r="AS775" s="161">
        <v>0.53061957669140603</v>
      </c>
      <c r="AT775" s="161">
        <v>0.66757153559077398</v>
      </c>
      <c r="AU775" s="161">
        <v>0.73013102335131697</v>
      </c>
      <c r="AV775" s="161">
        <v>0.61655877897971301</v>
      </c>
      <c r="AW775" s="161">
        <v>0.83272801416327102</v>
      </c>
      <c r="AX775" s="161">
        <v>0.75547863994718301</v>
      </c>
      <c r="AY775" s="161">
        <v>0.81898756108833903</v>
      </c>
      <c r="AZ775" s="161">
        <v>0.84671670071903504</v>
      </c>
      <c r="BA775" s="161">
        <v>0.86085430948066699</v>
      </c>
      <c r="BB775" s="161">
        <v>0.84465271364028705</v>
      </c>
      <c r="BC775" s="161">
        <v>0.77382770143776203</v>
      </c>
      <c r="BD775" s="161">
        <v>0.86620458537071698</v>
      </c>
      <c r="BE775" s="161">
        <v>0.660236271100615</v>
      </c>
      <c r="BF775" s="161">
        <v>0.71465962526482896</v>
      </c>
      <c r="BG775" s="161">
        <v>0.70018498674561103</v>
      </c>
      <c r="BH775" s="161">
        <v>0.80806945051672097</v>
      </c>
      <c r="BI775" s="161">
        <v>0.78621391750220704</v>
      </c>
      <c r="BJ775" s="161">
        <v>0.50915186288547498</v>
      </c>
      <c r="BK775" s="161">
        <v>0.867477843690865</v>
      </c>
      <c r="BL775" s="161">
        <v>0.72903464724581701</v>
      </c>
      <c r="BM775" s="161">
        <v>0.92998754038290599</v>
      </c>
      <c r="BN775" s="161">
        <v>0.76892719910922502</v>
      </c>
      <c r="BO775" s="161">
        <v>0.442143246246891</v>
      </c>
      <c r="BP775" s="161">
        <v>0.89530229298913899</v>
      </c>
      <c r="BQ775" s="161">
        <v>0.84436498572079199</v>
      </c>
      <c r="BR775" s="161">
        <v>0.87970743657468198</v>
      </c>
      <c r="BS775" s="161">
        <v>0.42875621441804601</v>
      </c>
      <c r="BT775" s="161">
        <v>0.59492258235042295</v>
      </c>
    </row>
    <row r="776" spans="1:72" hidden="1">
      <c r="A776" s="99" t="s">
        <v>813</v>
      </c>
      <c r="B776" s="99" t="s">
        <v>1202</v>
      </c>
      <c r="C776" s="98" t="s">
        <v>1209</v>
      </c>
      <c r="D776" s="100" t="s">
        <v>1210</v>
      </c>
      <c r="E776" s="98" t="s">
        <v>266</v>
      </c>
      <c r="F776" s="98" t="s">
        <v>216</v>
      </c>
      <c r="G776" s="161">
        <v>0.28253933417571497</v>
      </c>
      <c r="H776" s="161">
        <v>0.68132084325189901</v>
      </c>
      <c r="I776" s="161">
        <v>0.47578210112108799</v>
      </c>
      <c r="J776" s="161">
        <v>0.88402847746951496</v>
      </c>
      <c r="K776" s="161">
        <v>0.82350802775098897</v>
      </c>
      <c r="L776" s="161">
        <v>0.97694204421007502</v>
      </c>
      <c r="M776" s="161">
        <v>0.78179472320332</v>
      </c>
      <c r="N776" s="161">
        <v>0.83364861669891599</v>
      </c>
      <c r="O776" s="161">
        <v>0.97922225991282397</v>
      </c>
      <c r="P776" s="161">
        <v>0.57965245512553798</v>
      </c>
      <c r="Q776" s="161">
        <v>0.89726205514820201</v>
      </c>
      <c r="R776" s="161">
        <v>0.76315567437259502</v>
      </c>
      <c r="S776" s="161">
        <v>0.856604772229832</v>
      </c>
      <c r="T776" s="161">
        <v>0.756483923737992</v>
      </c>
      <c r="U776" s="161">
        <v>0.76806124224669503</v>
      </c>
      <c r="V776" s="161">
        <v>0.74349930291984301</v>
      </c>
      <c r="W776" s="161">
        <v>0.77212931294268705</v>
      </c>
      <c r="X776" s="161">
        <v>0.86878793481044303</v>
      </c>
      <c r="Y776" s="161">
        <v>0.53622555145727502</v>
      </c>
      <c r="Z776" s="161">
        <v>0.47722704218593098</v>
      </c>
      <c r="AA776" s="161">
        <v>0.67197259483897398</v>
      </c>
      <c r="AB776" s="161">
        <v>0.80238997268564805</v>
      </c>
      <c r="AC776" s="161">
        <v>0.95358590411163902</v>
      </c>
      <c r="AD776" s="161">
        <v>0.81581473954668904</v>
      </c>
      <c r="AE776" s="161">
        <v>0.81733838435819595</v>
      </c>
      <c r="AF776" s="161">
        <v>0.84801796483065905</v>
      </c>
      <c r="AG776" s="161">
        <v>0.66135486706565005</v>
      </c>
      <c r="AH776" s="161">
        <v>0.87042651259683601</v>
      </c>
      <c r="AI776" s="161">
        <v>0.88347881583987198</v>
      </c>
      <c r="AJ776" s="161">
        <v>0.93550155433489701</v>
      </c>
      <c r="AK776" s="161">
        <v>0.77761112718342595</v>
      </c>
      <c r="AL776" s="161">
        <v>0.94585623232683402</v>
      </c>
      <c r="AM776" s="161">
        <v>0.74405494096769698</v>
      </c>
      <c r="AN776" s="161">
        <v>0.83464741528089903</v>
      </c>
      <c r="AO776" s="161">
        <v>0.32514377467482197</v>
      </c>
      <c r="AP776" s="161">
        <v>0.79230913836349504</v>
      </c>
      <c r="AQ776" s="161">
        <v>0.75334703021613103</v>
      </c>
      <c r="AR776" s="161">
        <v>0.87863671756170703</v>
      </c>
      <c r="AS776" s="161">
        <v>0.51531509763527805</v>
      </c>
      <c r="AT776" s="161">
        <v>0.68869497213208597</v>
      </c>
      <c r="AU776" s="161">
        <v>0.80434430173812199</v>
      </c>
      <c r="AV776" s="161">
        <v>0.53879975244398404</v>
      </c>
      <c r="AW776" s="161">
        <v>0.73417262641143</v>
      </c>
      <c r="AX776" s="161">
        <v>0.75661482658938495</v>
      </c>
      <c r="AY776" s="161">
        <v>0.77971724423816602</v>
      </c>
      <c r="AZ776" s="161">
        <v>0.807839752871089</v>
      </c>
      <c r="BA776" s="161">
        <v>0.88860142291289301</v>
      </c>
      <c r="BB776" s="161">
        <v>0.92425211557482101</v>
      </c>
      <c r="BC776" s="161">
        <v>0.32221871769709098</v>
      </c>
      <c r="BD776" s="161">
        <v>0.81501949469105905</v>
      </c>
      <c r="BE776" s="161">
        <v>0.66747204952683703</v>
      </c>
      <c r="BF776" s="161">
        <v>0.64469789705680403</v>
      </c>
      <c r="BG776" s="161">
        <v>0.82728634371679</v>
      </c>
      <c r="BH776" s="161">
        <v>0.83505019813314396</v>
      </c>
      <c r="BI776" s="161">
        <v>0.780290893434615</v>
      </c>
      <c r="BJ776" s="161">
        <v>0.46070482748045899</v>
      </c>
      <c r="BK776" s="161">
        <v>0.75432903211376001</v>
      </c>
      <c r="BL776" s="161">
        <v>0.79044826329714002</v>
      </c>
      <c r="BM776" s="161">
        <v>0.68621923186003597</v>
      </c>
      <c r="BN776" s="161">
        <v>0.71543657562928797</v>
      </c>
      <c r="BO776" s="161">
        <v>0.20179914426735601</v>
      </c>
      <c r="BP776" s="161">
        <v>0.85738024769039201</v>
      </c>
      <c r="BQ776" s="161">
        <v>0.67024061950971003</v>
      </c>
      <c r="BR776" s="161">
        <v>0.82963739703109896</v>
      </c>
      <c r="BS776" s="161">
        <v>0.325330574668383</v>
      </c>
      <c r="BT776" s="161">
        <v>0.37617731916144098</v>
      </c>
    </row>
    <row r="777" spans="1:72" hidden="1">
      <c r="A777" s="99" t="s">
        <v>813</v>
      </c>
      <c r="B777" s="99" t="s">
        <v>1202</v>
      </c>
      <c r="C777" s="98" t="s">
        <v>1211</v>
      </c>
      <c r="D777" s="100" t="s">
        <v>1212</v>
      </c>
      <c r="E777" s="98" t="s">
        <v>266</v>
      </c>
      <c r="F777" s="98" t="s">
        <v>216</v>
      </c>
      <c r="G777" s="161">
        <v>0.22329876469232399</v>
      </c>
      <c r="H777" s="161">
        <v>0.47931509402544498</v>
      </c>
      <c r="I777" s="161">
        <v>0.51870756119778405</v>
      </c>
      <c r="J777" s="161">
        <v>0.334171061021792</v>
      </c>
      <c r="K777" s="161">
        <v>0.65123379716925001</v>
      </c>
      <c r="L777" s="161">
        <v>0.73167675382341302</v>
      </c>
      <c r="M777" s="161">
        <v>0.82342403643475304</v>
      </c>
      <c r="N777" s="161">
        <v>0.59462055716278495</v>
      </c>
      <c r="O777" s="161">
        <v>0.89805579191131202</v>
      </c>
      <c r="P777" s="161">
        <v>0.55835603138368195</v>
      </c>
      <c r="Q777" s="161">
        <v>0.83343957021494697</v>
      </c>
      <c r="R777" s="161">
        <v>0.42774654699261</v>
      </c>
      <c r="S777" s="161">
        <v>0.57039801199436602</v>
      </c>
      <c r="T777" s="161">
        <v>0.75124449254830505</v>
      </c>
      <c r="U777" s="161">
        <v>0.65871105054117696</v>
      </c>
      <c r="V777" s="161">
        <v>0.74095420378099897</v>
      </c>
      <c r="W777" s="161">
        <v>0.44035191663464801</v>
      </c>
      <c r="X777" s="161">
        <v>0.73816434303133005</v>
      </c>
      <c r="Y777" s="161">
        <v>0.45136970890389799</v>
      </c>
      <c r="Z777" s="161">
        <v>0.68237535859448295</v>
      </c>
      <c r="AA777" s="161">
        <v>0.28546817920151701</v>
      </c>
      <c r="AB777" s="161">
        <v>0.52796885637811297</v>
      </c>
      <c r="AC777" s="161">
        <v>0.75258960850489698</v>
      </c>
      <c r="AD777" s="161">
        <v>0.87366629306303001</v>
      </c>
      <c r="AE777" s="161">
        <v>0.72340556882445795</v>
      </c>
      <c r="AF777" s="161">
        <v>0.82135819534332799</v>
      </c>
      <c r="AG777" s="161">
        <v>0.18445864951662599</v>
      </c>
      <c r="AH777" s="161">
        <v>0.54173457591232599</v>
      </c>
      <c r="AI777" s="161">
        <v>0.81338899693397704</v>
      </c>
      <c r="AJ777" s="161">
        <v>0.49544853255279803</v>
      </c>
      <c r="AK777" s="161">
        <v>0.36898102436889002</v>
      </c>
      <c r="AL777" s="161">
        <v>0.66792402863703504</v>
      </c>
      <c r="AM777" s="161">
        <v>0.42215768214488503</v>
      </c>
      <c r="AN777" s="161">
        <v>0.58084998422970102</v>
      </c>
      <c r="AO777" s="161">
        <v>0.209427983481595</v>
      </c>
      <c r="AP777" s="161">
        <v>0.52528653009022996</v>
      </c>
      <c r="AQ777" s="161">
        <v>0.42565160768043098</v>
      </c>
      <c r="AR777" s="161">
        <v>0.75723058518769704</v>
      </c>
      <c r="AS777" s="161">
        <v>0.33633293614561799</v>
      </c>
      <c r="AT777" s="161">
        <v>0.41057952046713703</v>
      </c>
      <c r="AU777" s="161">
        <v>0.61889196635281396</v>
      </c>
      <c r="AV777" s="161">
        <v>0.48168630394052803</v>
      </c>
      <c r="AW777" s="161">
        <v>0.42321083668998799</v>
      </c>
      <c r="AX777" s="161">
        <v>0.53956514839552605</v>
      </c>
      <c r="AY777" s="161">
        <v>0.59975698334285399</v>
      </c>
      <c r="AZ777" s="161">
        <v>0.20005607945527201</v>
      </c>
      <c r="BA777" s="161">
        <v>0.71525739028421897</v>
      </c>
      <c r="BB777" s="161">
        <v>0.77976241624894604</v>
      </c>
      <c r="BC777" s="161">
        <v>0.24889617182203899</v>
      </c>
      <c r="BD777" s="161">
        <v>0.78478511769080705</v>
      </c>
      <c r="BE777" s="161">
        <v>0.34017313240738201</v>
      </c>
      <c r="BF777" s="161">
        <v>0.27326404124464498</v>
      </c>
      <c r="BG777" s="161">
        <v>0.63635108859240297</v>
      </c>
      <c r="BH777" s="161">
        <v>0.48851018473142899</v>
      </c>
      <c r="BI777" s="161">
        <v>0.72014453096762998</v>
      </c>
      <c r="BJ777" s="161">
        <v>0.26178421380920103</v>
      </c>
      <c r="BK777" s="161">
        <v>0.80911340488007</v>
      </c>
      <c r="BL777" s="161">
        <v>0.54542028757525496</v>
      </c>
      <c r="BM777" s="161">
        <v>0.73804808884792095</v>
      </c>
      <c r="BN777" s="161">
        <v>0.666563121234374</v>
      </c>
      <c r="BO777" s="161">
        <v>0.10181249013485499</v>
      </c>
      <c r="BP777" s="161">
        <v>0.82508862978684305</v>
      </c>
      <c r="BQ777" s="161">
        <v>0.52031453941702699</v>
      </c>
      <c r="BR777" s="161">
        <v>0.77126125106586796</v>
      </c>
      <c r="BS777" s="161">
        <v>0.20236224141312001</v>
      </c>
      <c r="BT777" s="161">
        <v>0.57731314358604702</v>
      </c>
    </row>
    <row r="778" spans="1:72" hidden="1">
      <c r="A778" s="99" t="s">
        <v>813</v>
      </c>
      <c r="B778" s="99" t="s">
        <v>1202</v>
      </c>
      <c r="C778" s="98" t="s">
        <v>1213</v>
      </c>
      <c r="D778" s="100" t="s">
        <v>1214</v>
      </c>
      <c r="E778" s="98" t="s">
        <v>266</v>
      </c>
      <c r="F778" s="98" t="s">
        <v>216</v>
      </c>
      <c r="G778" s="161">
        <v>0.602415471240482</v>
      </c>
      <c r="H778" s="161">
        <v>0.86891198236863798</v>
      </c>
      <c r="I778" s="161">
        <v>0.64327107152257901</v>
      </c>
      <c r="J778" s="161">
        <v>0.90026395418075</v>
      </c>
      <c r="K778" s="161">
        <v>0.95921447725848896</v>
      </c>
      <c r="L778" s="161">
        <v>0.93015765608641798</v>
      </c>
      <c r="M778" s="161">
        <v>0.81165964065785501</v>
      </c>
      <c r="N778" s="161">
        <v>0.98905414291279903</v>
      </c>
      <c r="O778" s="161">
        <v>0.97432705965329602</v>
      </c>
      <c r="P778" s="161">
        <v>0.81475854694942695</v>
      </c>
      <c r="Q778" s="161">
        <v>0.91043573038561298</v>
      </c>
      <c r="R778" s="161">
        <v>0.86531066201170403</v>
      </c>
      <c r="S778" s="161">
        <v>0.72433800462415598</v>
      </c>
      <c r="T778" s="161">
        <v>0.906205454461117</v>
      </c>
      <c r="U778" s="161">
        <v>0.66496671355471804</v>
      </c>
      <c r="V778" s="161">
        <v>0.819773038833848</v>
      </c>
      <c r="W778" s="161">
        <v>0.781374713385384</v>
      </c>
      <c r="X778" s="161">
        <v>0.84936815180858805</v>
      </c>
      <c r="Y778" s="161">
        <v>0.72652003599234105</v>
      </c>
      <c r="Z778" s="161">
        <v>0.77603601312085502</v>
      </c>
      <c r="AA778" s="161">
        <v>0.50832863475025203</v>
      </c>
      <c r="AB778" s="161">
        <v>0.81759005207512003</v>
      </c>
      <c r="AC778" s="161">
        <v>1</v>
      </c>
      <c r="AD778" s="161">
        <v>0.88607921964013203</v>
      </c>
      <c r="AE778" s="161">
        <v>0.83087833489085705</v>
      </c>
      <c r="AF778" s="161">
        <v>0.87845473675906205</v>
      </c>
      <c r="AG778" s="161">
        <v>0.82910743132550502</v>
      </c>
      <c r="AH778" s="161">
        <v>0.88475059383490995</v>
      </c>
      <c r="AI778" s="161">
        <v>0.94880042438157797</v>
      </c>
      <c r="AJ778" s="161">
        <v>0.85452217443521405</v>
      </c>
      <c r="AK778" s="161">
        <v>0.49544351243497498</v>
      </c>
      <c r="AL778" s="161">
        <v>0.79119959564209197</v>
      </c>
      <c r="AM778" s="161">
        <v>0.62741030228124395</v>
      </c>
      <c r="AN778" s="161">
        <v>0.80201031629319697</v>
      </c>
      <c r="AO778" s="161">
        <v>0.78744560748499304</v>
      </c>
      <c r="AP778" s="161">
        <v>0.76766602034783005</v>
      </c>
      <c r="AQ778" s="161">
        <v>0.82664403083799198</v>
      </c>
      <c r="AR778" s="161">
        <v>0.94112943763820001</v>
      </c>
      <c r="AS778" s="161">
        <v>0.51815799676764196</v>
      </c>
      <c r="AT778" s="161">
        <v>0.720280630144565</v>
      </c>
      <c r="AU778" s="161">
        <v>0.78025484626199004</v>
      </c>
      <c r="AV778" s="161">
        <v>0.66595155617963697</v>
      </c>
      <c r="AW778" s="161">
        <v>0.82714634523836505</v>
      </c>
      <c r="AX778" s="161">
        <v>0.78808077478025496</v>
      </c>
      <c r="AY778" s="161">
        <v>0.87982965642053601</v>
      </c>
      <c r="AZ778" s="161">
        <v>0.91851849413215403</v>
      </c>
      <c r="BA778" s="161">
        <v>0.85089636259749302</v>
      </c>
      <c r="BB778" s="161">
        <v>0.87397610139613302</v>
      </c>
      <c r="BC778" s="161">
        <v>0.86045566732385204</v>
      </c>
      <c r="BD778" s="161">
        <v>0.90845278323162304</v>
      </c>
      <c r="BE778" s="161">
        <v>0.77182065441084202</v>
      </c>
      <c r="BF778" s="161">
        <v>0.70620459020209303</v>
      </c>
      <c r="BG778" s="161">
        <v>0.75022559282801105</v>
      </c>
      <c r="BH778" s="161">
        <v>0.87073353204409298</v>
      </c>
      <c r="BI778" s="161">
        <v>0.81770569350827205</v>
      </c>
      <c r="BJ778" s="161">
        <v>0.72167480145790397</v>
      </c>
      <c r="BK778" s="161">
        <v>0.83006636921439303</v>
      </c>
      <c r="BL778" s="161">
        <v>0.89283733072950999</v>
      </c>
      <c r="BM778" s="161">
        <v>0.93639212732270705</v>
      </c>
      <c r="BN778" s="161">
        <v>0.72601774296669397</v>
      </c>
      <c r="BO778" s="161">
        <v>0.46324808927831701</v>
      </c>
      <c r="BP778" s="161">
        <v>0.96845970303486695</v>
      </c>
      <c r="BQ778" s="161">
        <v>0.84163457376309703</v>
      </c>
      <c r="BR778" s="161">
        <v>0.87517563753659899</v>
      </c>
      <c r="BS778" s="161">
        <v>0.445495291948384</v>
      </c>
      <c r="BT778" s="161">
        <v>0.77956930887451303</v>
      </c>
    </row>
    <row r="779" spans="1:72" hidden="1">
      <c r="A779" s="99" t="s">
        <v>813</v>
      </c>
      <c r="B779" s="99" t="s">
        <v>1202</v>
      </c>
      <c r="C779" s="98" t="s">
        <v>1215</v>
      </c>
      <c r="D779" s="100" t="s">
        <v>1216</v>
      </c>
      <c r="E779" s="98" t="s">
        <v>266</v>
      </c>
      <c r="F779" s="98" t="s">
        <v>216</v>
      </c>
      <c r="G779" s="161">
        <v>0.61210868926892203</v>
      </c>
      <c r="H779" s="161">
        <v>0.63965597602134205</v>
      </c>
      <c r="I779" s="161">
        <v>0.356537534482185</v>
      </c>
      <c r="J779" s="161">
        <v>0.89859138641092995</v>
      </c>
      <c r="K779" s="161">
        <v>0.77836096495726004</v>
      </c>
      <c r="L779" s="161">
        <v>0.99806646599172</v>
      </c>
      <c r="M779" s="161">
        <v>0.76241152366339804</v>
      </c>
      <c r="N779" s="161">
        <v>0.83306836247338301</v>
      </c>
      <c r="O779" s="161">
        <v>0.96804118602299805</v>
      </c>
      <c r="P779" s="161">
        <v>0.90292856387227904</v>
      </c>
      <c r="Q779" s="161">
        <v>0.90372984767950104</v>
      </c>
      <c r="R779" s="161">
        <v>0.79406127387285597</v>
      </c>
      <c r="S779" s="161">
        <v>0.92926444387156903</v>
      </c>
      <c r="T779" s="161">
        <v>0.75853333648210497</v>
      </c>
      <c r="U779" s="161">
        <v>0.60924395012739996</v>
      </c>
      <c r="V779" s="161">
        <v>0.68589889489831701</v>
      </c>
      <c r="W779" s="161">
        <v>0.73700301930435597</v>
      </c>
      <c r="X779" s="161">
        <v>0.81099793565854195</v>
      </c>
      <c r="Y779" s="161">
        <v>0.81569741333728396</v>
      </c>
      <c r="Z779" s="161">
        <v>0.78529076017349897</v>
      </c>
      <c r="AA779" s="161">
        <v>0.51107729571122995</v>
      </c>
      <c r="AB779" s="161">
        <v>0.62593543478108804</v>
      </c>
      <c r="AC779" s="161">
        <v>0.85535730894879702</v>
      </c>
      <c r="AD779" s="161">
        <v>0.815950903328441</v>
      </c>
      <c r="AE779" s="161">
        <v>0.75327841040454002</v>
      </c>
      <c r="AF779" s="161">
        <v>0.89014171728154501</v>
      </c>
      <c r="AG779" s="161">
        <v>0.81918043881846103</v>
      </c>
      <c r="AH779" s="161">
        <v>1</v>
      </c>
      <c r="AI779" s="161">
        <v>0.90265669485783495</v>
      </c>
      <c r="AJ779" s="161">
        <v>0.79065846016062602</v>
      </c>
      <c r="AK779" s="161">
        <v>0.74221977567382602</v>
      </c>
      <c r="AL779" s="161">
        <v>0.961347981758085</v>
      </c>
      <c r="AM779" s="161">
        <v>0.70123418210149102</v>
      </c>
      <c r="AN779" s="161">
        <v>0.67100612181237496</v>
      </c>
      <c r="AO779" s="161">
        <v>0.40551920078350501</v>
      </c>
      <c r="AP779" s="161">
        <v>0.76916112840186701</v>
      </c>
      <c r="AQ779" s="161">
        <v>0.635821791449655</v>
      </c>
      <c r="AR779" s="161">
        <v>0.82941225188770495</v>
      </c>
      <c r="AS779" s="161">
        <v>0.54104186879794602</v>
      </c>
      <c r="AT779" s="161">
        <v>0.59955623678691095</v>
      </c>
      <c r="AU779" s="161">
        <v>0.60736831344800601</v>
      </c>
      <c r="AV779" s="161">
        <v>0.48745716087172802</v>
      </c>
      <c r="AW779" s="161">
        <v>0.84018312696692099</v>
      </c>
      <c r="AX779" s="161">
        <v>0.70182437053174296</v>
      </c>
      <c r="AY779" s="161">
        <v>0.72001795073725505</v>
      </c>
      <c r="AZ779" s="161">
        <v>0.64429997677234496</v>
      </c>
      <c r="BA779" s="161">
        <v>0.87540732251295705</v>
      </c>
      <c r="BB779" s="161">
        <v>0.76083785386589498</v>
      </c>
      <c r="BC779" s="161">
        <v>0.65109198947343905</v>
      </c>
      <c r="BD779" s="161">
        <v>0.79577433757891303</v>
      </c>
      <c r="BE779" s="161">
        <v>0.43496949528205497</v>
      </c>
      <c r="BF779" s="161">
        <v>0.72847382445644704</v>
      </c>
      <c r="BG779" s="161">
        <v>0.64114514954260104</v>
      </c>
      <c r="BH779" s="161">
        <v>0.67714956864151099</v>
      </c>
      <c r="BI779" s="161">
        <v>0.68301787987764095</v>
      </c>
      <c r="BJ779" s="161">
        <v>0.31465884918883302</v>
      </c>
      <c r="BK779" s="161">
        <v>0.959260329894841</v>
      </c>
      <c r="BL779" s="161">
        <v>0.493075871608674</v>
      </c>
      <c r="BM779" s="161">
        <v>0.92088718896194799</v>
      </c>
      <c r="BN779" s="161">
        <v>0.83121580482365698</v>
      </c>
      <c r="BO779" s="161">
        <v>0.41251175364463799</v>
      </c>
      <c r="BP779" s="161">
        <v>0.75281244001958203</v>
      </c>
      <c r="BQ779" s="161">
        <v>0.84785765046081296</v>
      </c>
      <c r="BR779" s="161">
        <v>0.89147135666314603</v>
      </c>
      <c r="BS779" s="161">
        <v>0.34856592360454802</v>
      </c>
      <c r="BT779" s="161">
        <v>0.34667372506226402</v>
      </c>
    </row>
    <row r="780" spans="1:72" hidden="1">
      <c r="A780" s="99" t="s">
        <v>813</v>
      </c>
      <c r="B780" s="99" t="s">
        <v>1217</v>
      </c>
      <c r="C780" s="98" t="s">
        <v>1218</v>
      </c>
      <c r="D780" s="100" t="s">
        <v>1219</v>
      </c>
      <c r="E780" s="98" t="s">
        <v>266</v>
      </c>
      <c r="F780" s="98" t="s">
        <v>216</v>
      </c>
      <c r="G780" s="161">
        <v>0</v>
      </c>
      <c r="H780" s="161">
        <v>6.84113582261701E-3</v>
      </c>
      <c r="I780" s="161">
        <v>0</v>
      </c>
      <c r="J780" s="161">
        <v>0</v>
      </c>
      <c r="K780" s="161">
        <v>4.2625836596667799E-3</v>
      </c>
      <c r="L780" s="161">
        <v>1.6561518116043599E-3</v>
      </c>
      <c r="M780" s="161">
        <v>2.4011307680238801E-4</v>
      </c>
      <c r="N780" s="161">
        <v>0</v>
      </c>
      <c r="O780" s="161">
        <v>0</v>
      </c>
      <c r="P780" s="161">
        <v>3.6880139241187902E-2</v>
      </c>
      <c r="Q780" s="161">
        <v>4.7809329405113399E-4</v>
      </c>
      <c r="R780" s="161">
        <v>0</v>
      </c>
      <c r="S780" s="161">
        <v>0</v>
      </c>
      <c r="T780" s="161">
        <v>0</v>
      </c>
      <c r="U780" s="161">
        <v>7.3836771571089803E-3</v>
      </c>
      <c r="V780" s="161">
        <v>0</v>
      </c>
      <c r="W780" s="161">
        <v>3.0811887416339599E-3</v>
      </c>
      <c r="X780" s="161">
        <v>0</v>
      </c>
      <c r="Y780" s="161">
        <v>3.5124630555451201E-3</v>
      </c>
      <c r="Z780" s="161">
        <v>0</v>
      </c>
      <c r="AA780" s="161">
        <v>0</v>
      </c>
      <c r="AB780" s="161">
        <v>0</v>
      </c>
      <c r="AC780" s="161">
        <v>0</v>
      </c>
      <c r="AD780" s="161">
        <v>0</v>
      </c>
      <c r="AE780" s="161">
        <v>0</v>
      </c>
      <c r="AF780" s="161">
        <v>3.1080187410238401E-3</v>
      </c>
      <c r="AG780" s="161">
        <v>1.1594436670746E-3</v>
      </c>
      <c r="AH780" s="161">
        <v>0</v>
      </c>
      <c r="AI780" s="161">
        <v>0</v>
      </c>
      <c r="AJ780" s="161">
        <v>1.09875575219935E-3</v>
      </c>
      <c r="AK780" s="161">
        <v>0</v>
      </c>
      <c r="AL780" s="161">
        <v>1.5977328783746299E-2</v>
      </c>
      <c r="AM780" s="161">
        <v>3.7146509073458902E-3</v>
      </c>
      <c r="AN780" s="161">
        <v>0</v>
      </c>
      <c r="AO780" s="161">
        <v>0</v>
      </c>
      <c r="AP780" s="161">
        <v>0</v>
      </c>
      <c r="AQ780" s="161">
        <v>0</v>
      </c>
      <c r="AR780" s="161">
        <v>7.7714442045646696E-3</v>
      </c>
      <c r="AS780" s="161">
        <v>3.1218803551856002E-4</v>
      </c>
      <c r="AT780" s="161">
        <v>0</v>
      </c>
      <c r="AU780" s="161">
        <v>0</v>
      </c>
      <c r="AV780" s="161">
        <v>5.61144823138686E-3</v>
      </c>
      <c r="AW780" s="161">
        <v>6.3763237516730798E-4</v>
      </c>
      <c r="AX780" s="161">
        <v>0</v>
      </c>
      <c r="AY780" s="161">
        <v>0</v>
      </c>
      <c r="AZ780" s="161">
        <v>0</v>
      </c>
      <c r="BA780" s="161">
        <v>0</v>
      </c>
      <c r="BB780" s="161">
        <v>0</v>
      </c>
      <c r="BC780" s="161">
        <v>1.0127118840240101E-2</v>
      </c>
      <c r="BD780" s="161">
        <v>0</v>
      </c>
      <c r="BE780" s="161">
        <v>0</v>
      </c>
      <c r="BF780" s="161">
        <v>0</v>
      </c>
      <c r="BG780" s="161">
        <v>6.1706471984165803E-4</v>
      </c>
      <c r="BH780" s="161">
        <v>4.9611609482189704E-3</v>
      </c>
      <c r="BI780" s="161">
        <v>4.53573386535721E-4</v>
      </c>
      <c r="BJ780" s="161">
        <v>0</v>
      </c>
      <c r="BK780" s="161">
        <v>0</v>
      </c>
      <c r="BL780" s="161">
        <v>0</v>
      </c>
      <c r="BM780" s="161">
        <v>0</v>
      </c>
      <c r="BN780" s="161">
        <v>6.6983092982269401E-3</v>
      </c>
      <c r="BO780" s="161">
        <v>0</v>
      </c>
      <c r="BP780" s="161">
        <v>0</v>
      </c>
      <c r="BQ780" s="161">
        <v>0</v>
      </c>
      <c r="BR780" s="161">
        <v>0</v>
      </c>
      <c r="BS780" s="161">
        <v>0</v>
      </c>
      <c r="BT780" s="161">
        <v>0</v>
      </c>
    </row>
    <row r="781" spans="1:72" hidden="1">
      <c r="A781" s="99" t="s">
        <v>813</v>
      </c>
      <c r="B781" s="99" t="s">
        <v>1217</v>
      </c>
      <c r="C781" s="98" t="s">
        <v>1220</v>
      </c>
      <c r="D781" s="100" t="s">
        <v>1221</v>
      </c>
      <c r="E781" s="98" t="s">
        <v>266</v>
      </c>
      <c r="F781" s="98" t="s">
        <v>216</v>
      </c>
      <c r="G781" s="161">
        <v>0</v>
      </c>
      <c r="H781" s="161">
        <v>8.0715674727639408E-3</v>
      </c>
      <c r="I781" s="161">
        <v>1.8123288530955801E-2</v>
      </c>
      <c r="J781" s="161">
        <v>4.7430313667486297E-3</v>
      </c>
      <c r="K781" s="161">
        <v>0</v>
      </c>
      <c r="L781" s="161">
        <v>0.14315642412073801</v>
      </c>
      <c r="M781" s="161">
        <v>1.8362286904637E-3</v>
      </c>
      <c r="N781" s="161">
        <v>8.4946956316010198E-3</v>
      </c>
      <c r="O781" s="161">
        <v>0</v>
      </c>
      <c r="P781" s="161">
        <v>3.5694102935820697E-2</v>
      </c>
      <c r="Q781" s="161">
        <v>0</v>
      </c>
      <c r="R781" s="161">
        <v>0</v>
      </c>
      <c r="S781" s="161">
        <v>1.00084631748096E-2</v>
      </c>
      <c r="T781" s="161">
        <v>0</v>
      </c>
      <c r="U781" s="161">
        <v>0</v>
      </c>
      <c r="V781" s="161">
        <v>8.8281918812369194E-3</v>
      </c>
      <c r="W781" s="161">
        <v>0</v>
      </c>
      <c r="X781" s="161">
        <v>0</v>
      </c>
      <c r="Y781" s="161">
        <v>2.8919112784498301E-3</v>
      </c>
      <c r="Z781" s="161">
        <v>2.34608271350331E-3</v>
      </c>
      <c r="AA781" s="161">
        <v>0</v>
      </c>
      <c r="AB781" s="161">
        <v>5.4840987222545398E-3</v>
      </c>
      <c r="AC781" s="161">
        <v>0</v>
      </c>
      <c r="AD781" s="161">
        <v>8.5110097900677195E-3</v>
      </c>
      <c r="AE781" s="161">
        <v>0</v>
      </c>
      <c r="AF781" s="161">
        <v>0</v>
      </c>
      <c r="AG781" s="161">
        <v>7.6444669760163796E-3</v>
      </c>
      <c r="AH781" s="161">
        <v>1.4241654311708801E-2</v>
      </c>
      <c r="AI781" s="161">
        <v>1.2327391682384401E-2</v>
      </c>
      <c r="AJ781" s="161">
        <v>2.4570926181249602E-3</v>
      </c>
      <c r="AK781" s="161">
        <v>2.1713229074619401E-3</v>
      </c>
      <c r="AL781" s="161">
        <v>4.9774458254195197E-3</v>
      </c>
      <c r="AM781" s="161">
        <v>0</v>
      </c>
      <c r="AN781" s="161">
        <v>0</v>
      </c>
      <c r="AO781" s="161">
        <v>0</v>
      </c>
      <c r="AP781" s="161">
        <v>3.2251579578131402E-3</v>
      </c>
      <c r="AQ781" s="161">
        <v>5.9671421034323699E-2</v>
      </c>
      <c r="AR781" s="161">
        <v>0</v>
      </c>
      <c r="AS781" s="161">
        <v>5.1198161826801203E-3</v>
      </c>
      <c r="AT781" s="161">
        <v>0</v>
      </c>
      <c r="AU781" s="161">
        <v>1.46027127100599E-3</v>
      </c>
      <c r="AV781" s="161">
        <v>6.23119059882873E-2</v>
      </c>
      <c r="AW781" s="161">
        <v>1.2866495867201001E-2</v>
      </c>
      <c r="AX781" s="161">
        <v>3.7251600524949899E-2</v>
      </c>
      <c r="AY781" s="161">
        <v>0</v>
      </c>
      <c r="AZ781" s="161">
        <v>0</v>
      </c>
      <c r="BA781" s="161">
        <v>2.8229052042038202E-3</v>
      </c>
      <c r="BB781" s="161">
        <v>0</v>
      </c>
      <c r="BC781" s="161">
        <v>0</v>
      </c>
      <c r="BD781" s="161">
        <v>6.55324785635167E-3</v>
      </c>
      <c r="BE781" s="161">
        <v>1.31964330430591E-2</v>
      </c>
      <c r="BF781" s="161">
        <v>0</v>
      </c>
      <c r="BG781" s="161">
        <v>1.53062338819299E-3</v>
      </c>
      <c r="BH781" s="161">
        <v>0</v>
      </c>
      <c r="BI781" s="161">
        <v>0</v>
      </c>
      <c r="BJ781" s="161">
        <v>7.00230040373713E-3</v>
      </c>
      <c r="BK781" s="161">
        <v>9.6931336887064196E-3</v>
      </c>
      <c r="BL781" s="161">
        <v>1.9693222505302699E-2</v>
      </c>
      <c r="BM781" s="161">
        <v>0</v>
      </c>
      <c r="BN781" s="161">
        <v>9.5154458668539697E-3</v>
      </c>
      <c r="BO781" s="161">
        <v>2.0156299077953001E-2</v>
      </c>
      <c r="BP781" s="161">
        <v>0</v>
      </c>
      <c r="BQ781" s="161">
        <v>3.5258759080209899E-3</v>
      </c>
      <c r="BR781" s="161">
        <v>0</v>
      </c>
      <c r="BS781" s="161">
        <v>3.2906179711646999E-2</v>
      </c>
      <c r="BT781" s="161">
        <v>4.1863032806948603E-3</v>
      </c>
    </row>
    <row r="782" spans="1:72" hidden="1">
      <c r="A782" s="99" t="s">
        <v>813</v>
      </c>
      <c r="B782" s="99" t="s">
        <v>1217</v>
      </c>
      <c r="C782" s="98" t="s">
        <v>1222</v>
      </c>
      <c r="D782" s="100" t="s">
        <v>1223</v>
      </c>
      <c r="E782" s="98" t="s">
        <v>266</v>
      </c>
      <c r="F782" s="98" t="s">
        <v>216</v>
      </c>
      <c r="G782" s="161">
        <v>0.30670384389251998</v>
      </c>
      <c r="H782" s="161">
        <v>0.46602481603391099</v>
      </c>
      <c r="I782" s="161">
        <v>0.447768973509373</v>
      </c>
      <c r="J782" s="161">
        <v>0.55577067408797698</v>
      </c>
      <c r="K782" s="161">
        <v>0.58197190020202105</v>
      </c>
      <c r="L782" s="161">
        <v>0.43657261437411299</v>
      </c>
      <c r="M782" s="161">
        <v>0.64100838559212303</v>
      </c>
      <c r="N782" s="161">
        <v>0.60602237322124997</v>
      </c>
      <c r="O782" s="161">
        <v>0.85003948533118801</v>
      </c>
      <c r="P782" s="161">
        <v>0.47528523858045202</v>
      </c>
      <c r="Q782" s="161">
        <v>0.77323622953567095</v>
      </c>
      <c r="R782" s="161">
        <v>0.44697000035120299</v>
      </c>
      <c r="S782" s="161">
        <v>0.65396577530885702</v>
      </c>
      <c r="T782" s="161">
        <v>0.61020260794104997</v>
      </c>
      <c r="U782" s="161">
        <v>0.46437947315045103</v>
      </c>
      <c r="V782" s="161">
        <v>0.555082321086112</v>
      </c>
      <c r="W782" s="161">
        <v>0.56037947681841205</v>
      </c>
      <c r="X782" s="161">
        <v>0.65801774830734605</v>
      </c>
      <c r="Y782" s="161">
        <v>0.41065361738386902</v>
      </c>
      <c r="Z782" s="161">
        <v>0.32872098600816702</v>
      </c>
      <c r="AA782" s="161">
        <v>0.38410856167665902</v>
      </c>
      <c r="AB782" s="161">
        <v>0.53795841120823495</v>
      </c>
      <c r="AC782" s="161">
        <v>0.73469276031448705</v>
      </c>
      <c r="AD782" s="161">
        <v>0.58199763235490498</v>
      </c>
      <c r="AE782" s="161">
        <v>0.60168886867675198</v>
      </c>
      <c r="AF782" s="161">
        <v>0.66655175571694703</v>
      </c>
      <c r="AG782" s="161">
        <v>0.55068815650827097</v>
      </c>
      <c r="AH782" s="161">
        <v>0.66398450036073797</v>
      </c>
      <c r="AI782" s="161">
        <v>0.66128657473279795</v>
      </c>
      <c r="AJ782" s="161">
        <v>0.64326209695215997</v>
      </c>
      <c r="AK782" s="161">
        <v>0.50081380076075399</v>
      </c>
      <c r="AL782" s="161">
        <v>0.610012550705747</v>
      </c>
      <c r="AM782" s="161">
        <v>0.45693699898907802</v>
      </c>
      <c r="AN782" s="161">
        <v>0.52298175554367998</v>
      </c>
      <c r="AO782" s="161">
        <v>0.36653507219568399</v>
      </c>
      <c r="AP782" s="161">
        <v>0.56262909767261104</v>
      </c>
      <c r="AQ782" s="161">
        <v>0.41909611127983698</v>
      </c>
      <c r="AR782" s="161">
        <v>0.61907610023914095</v>
      </c>
      <c r="AS782" s="161">
        <v>0.28727971278629</v>
      </c>
      <c r="AT782" s="161">
        <v>0.46883032987184903</v>
      </c>
      <c r="AU782" s="161">
        <v>0.54467015102638305</v>
      </c>
      <c r="AV782" s="161">
        <v>0.387530030007811</v>
      </c>
      <c r="AW782" s="161">
        <v>0.527321250880743</v>
      </c>
      <c r="AX782" s="161">
        <v>0.48534313367842702</v>
      </c>
      <c r="AY782" s="161">
        <v>0.56541546306290702</v>
      </c>
      <c r="AZ782" s="161">
        <v>0.50758152813489599</v>
      </c>
      <c r="BA782" s="161">
        <v>0.51738749596697597</v>
      </c>
      <c r="BB782" s="161">
        <v>0.65709741143673495</v>
      </c>
      <c r="BC782" s="161">
        <v>0.378073494001539</v>
      </c>
      <c r="BD782" s="161">
        <v>0.59825241574833299</v>
      </c>
      <c r="BE782" s="161">
        <v>0.37680607122278498</v>
      </c>
      <c r="BF782" s="161">
        <v>0.42417263452723197</v>
      </c>
      <c r="BG782" s="161">
        <v>0.63453695796357601</v>
      </c>
      <c r="BH782" s="161">
        <v>0.56766238279143999</v>
      </c>
      <c r="BI782" s="161">
        <v>0.55328351218650196</v>
      </c>
      <c r="BJ782" s="161">
        <v>0.37532944076986602</v>
      </c>
      <c r="BK782" s="161">
        <v>0.67018940995473997</v>
      </c>
      <c r="BL782" s="161">
        <v>0.57282059785897499</v>
      </c>
      <c r="BM782" s="161">
        <v>0.76944533515712998</v>
      </c>
      <c r="BN782" s="161">
        <v>0.55676266001296604</v>
      </c>
      <c r="BO782" s="161">
        <v>0.186306661476596</v>
      </c>
      <c r="BP782" s="161">
        <v>0.67148902348804096</v>
      </c>
      <c r="BQ782" s="161">
        <v>0.46433327002033098</v>
      </c>
      <c r="BR782" s="161">
        <v>0.62278026060401004</v>
      </c>
      <c r="BS782" s="161">
        <v>0.18326470706835299</v>
      </c>
      <c r="BT782" s="161">
        <v>0.39901382924582202</v>
      </c>
    </row>
    <row r="783" spans="1:72" hidden="1">
      <c r="A783" s="99" t="s">
        <v>813</v>
      </c>
      <c r="B783" s="99" t="s">
        <v>1217</v>
      </c>
      <c r="C783" s="98" t="s">
        <v>1224</v>
      </c>
      <c r="D783" s="100" t="s">
        <v>1225</v>
      </c>
      <c r="E783" s="98" t="s">
        <v>266</v>
      </c>
      <c r="F783" s="98" t="s">
        <v>216</v>
      </c>
      <c r="G783" s="161">
        <v>1.20685011993829E-2</v>
      </c>
      <c r="H783" s="161">
        <v>7.6997657942695905E-2</v>
      </c>
      <c r="I783" s="161">
        <v>3.6580121535196202E-3</v>
      </c>
      <c r="J783" s="161">
        <v>6.8025796144677896E-3</v>
      </c>
      <c r="K783" s="161">
        <v>6.6592189052734702E-2</v>
      </c>
      <c r="L783" s="161">
        <v>0.20529455075682099</v>
      </c>
      <c r="M783" s="161">
        <v>1.0992675397692501E-2</v>
      </c>
      <c r="N783" s="161">
        <v>1.2742043447401499E-2</v>
      </c>
      <c r="O783" s="161">
        <v>0</v>
      </c>
      <c r="P783" s="161">
        <v>3.9093110036068901E-4</v>
      </c>
      <c r="Q783" s="161">
        <v>3.78319513223943E-3</v>
      </c>
      <c r="R783" s="161">
        <v>2.05240524566834E-2</v>
      </c>
      <c r="S783" s="161">
        <v>1.8489957513880401E-2</v>
      </c>
      <c r="T783" s="161">
        <v>2.0994318896021099E-2</v>
      </c>
      <c r="U783" s="161">
        <v>4.79456070594751E-2</v>
      </c>
      <c r="V783" s="161">
        <v>8.5812400190385298E-3</v>
      </c>
      <c r="W783" s="161">
        <v>3.2130741187927298E-3</v>
      </c>
      <c r="X783" s="161">
        <v>0</v>
      </c>
      <c r="Y783" s="161">
        <v>1.00281876145937E-2</v>
      </c>
      <c r="Z783" s="161">
        <v>0.16226859530718499</v>
      </c>
      <c r="AA783" s="161">
        <v>0</v>
      </c>
      <c r="AB783" s="161">
        <v>1.7126383274533499E-2</v>
      </c>
      <c r="AC783" s="161">
        <v>4.1471679520276999E-3</v>
      </c>
      <c r="AD783" s="161">
        <v>8.5110097900677195E-3</v>
      </c>
      <c r="AE783" s="161">
        <v>0</v>
      </c>
      <c r="AF783" s="161">
        <v>9.8756393891687201E-3</v>
      </c>
      <c r="AG783" s="161">
        <v>1.18798622632774E-2</v>
      </c>
      <c r="AH783" s="161">
        <v>8.5929574911814896E-3</v>
      </c>
      <c r="AI783" s="161">
        <v>2.9329332784716899E-2</v>
      </c>
      <c r="AJ783" s="161">
        <v>1.3436725925292501E-2</v>
      </c>
      <c r="AK783" s="161">
        <v>3.8560185335996099E-3</v>
      </c>
      <c r="AL783" s="161">
        <v>5.8533184130885201E-2</v>
      </c>
      <c r="AM783" s="161">
        <v>2.13954967350975E-2</v>
      </c>
      <c r="AN783" s="161">
        <v>3.47546124895187E-3</v>
      </c>
      <c r="AO783" s="161">
        <v>4.9730481567820204E-3</v>
      </c>
      <c r="AP783" s="161">
        <v>4.3061648028840001E-3</v>
      </c>
      <c r="AQ783" s="161">
        <v>4.0602650118941597E-2</v>
      </c>
      <c r="AR783" s="161">
        <v>1.2017968182222101E-2</v>
      </c>
      <c r="AS783" s="161">
        <v>0.101310689043854</v>
      </c>
      <c r="AT783" s="161">
        <v>4.1973495923473499E-2</v>
      </c>
      <c r="AU783" s="161">
        <v>1.9635092384605701E-2</v>
      </c>
      <c r="AV783" s="161">
        <v>8.8676188418685999E-3</v>
      </c>
      <c r="AW783" s="161">
        <v>2.7413674088354201E-2</v>
      </c>
      <c r="AX783" s="161">
        <v>1.5748713715464501E-2</v>
      </c>
      <c r="AY783" s="161">
        <v>0</v>
      </c>
      <c r="AZ783" s="161">
        <v>0</v>
      </c>
      <c r="BA783" s="161">
        <v>0.12834663773369701</v>
      </c>
      <c r="BB783" s="161">
        <v>6.1296868598491204E-3</v>
      </c>
      <c r="BC783" s="161">
        <v>3.5009482651428503E-2</v>
      </c>
      <c r="BD783" s="161">
        <v>1.9192550135563199E-2</v>
      </c>
      <c r="BE783" s="161">
        <v>8.0935219174273695E-3</v>
      </c>
      <c r="BF783" s="161">
        <v>0</v>
      </c>
      <c r="BG783" s="161">
        <v>5.8926843981459099E-4</v>
      </c>
      <c r="BH783" s="161">
        <v>4.6538595112098503E-3</v>
      </c>
      <c r="BI783" s="161">
        <v>1.13460316090824E-2</v>
      </c>
      <c r="BJ783" s="161">
        <v>1.17682029040446E-2</v>
      </c>
      <c r="BK783" s="161">
        <v>1.0502456659053401E-2</v>
      </c>
      <c r="BL783" s="161">
        <v>2.3668861605237301E-2</v>
      </c>
      <c r="BM783" s="161">
        <v>4.1663243471803902E-3</v>
      </c>
      <c r="BN783" s="161">
        <v>7.2176871497028902E-3</v>
      </c>
      <c r="BO783" s="161">
        <v>1.4880645171352E-2</v>
      </c>
      <c r="BP783" s="161">
        <v>3.8331261836679498E-3</v>
      </c>
      <c r="BQ783" s="161">
        <v>4.7882570857233603E-2</v>
      </c>
      <c r="BR783" s="161">
        <v>6.5205104225551499E-3</v>
      </c>
      <c r="BS783" s="161">
        <v>1.8073273008370999E-2</v>
      </c>
      <c r="BT783" s="161">
        <v>1.6343735016419701E-2</v>
      </c>
    </row>
    <row r="784" spans="1:72" hidden="1">
      <c r="A784" s="99" t="s">
        <v>813</v>
      </c>
      <c r="B784" s="99" t="s">
        <v>1217</v>
      </c>
      <c r="C784" s="98" t="s">
        <v>1226</v>
      </c>
      <c r="D784" s="100" t="s">
        <v>1227</v>
      </c>
      <c r="E784" s="98" t="s">
        <v>266</v>
      </c>
      <c r="F784" s="98" t="s">
        <v>216</v>
      </c>
      <c r="G784" s="161">
        <v>0.12261016783165</v>
      </c>
      <c r="H784" s="161">
        <v>0.10050672227839599</v>
      </c>
      <c r="I784" s="161">
        <v>7.8092453477400597E-2</v>
      </c>
      <c r="J784" s="161">
        <v>0.11801389291893</v>
      </c>
      <c r="K784" s="161">
        <v>3.2555361874975701E-2</v>
      </c>
      <c r="L784" s="161">
        <v>0.108373656576591</v>
      </c>
      <c r="M784" s="161">
        <v>2.62140538665161E-2</v>
      </c>
      <c r="N784" s="161">
        <v>2.1135611747485E-2</v>
      </c>
      <c r="O784" s="161">
        <v>1.02747732005215E-2</v>
      </c>
      <c r="P784" s="161">
        <v>6.0664764679024999E-2</v>
      </c>
      <c r="Q784" s="161">
        <v>2.0365943624123001E-2</v>
      </c>
      <c r="R784" s="161">
        <v>9.6494384804793804E-2</v>
      </c>
      <c r="S784" s="161">
        <v>0.17701663585779601</v>
      </c>
      <c r="T784" s="161">
        <v>0.168027913193182</v>
      </c>
      <c r="U784" s="161">
        <v>8.5700536377767603E-2</v>
      </c>
      <c r="V784" s="161">
        <v>3.9448666520815003E-2</v>
      </c>
      <c r="W784" s="161">
        <v>1.7729548190458501E-2</v>
      </c>
      <c r="X784" s="161">
        <v>3.4926487754434701E-2</v>
      </c>
      <c r="Y784" s="161">
        <v>7.1026166597959101E-2</v>
      </c>
      <c r="Z784" s="161">
        <v>8.2551170715566696E-2</v>
      </c>
      <c r="AA784" s="161">
        <v>7.6942367181790094E-2</v>
      </c>
      <c r="AB784" s="161">
        <v>0.12703831287518899</v>
      </c>
      <c r="AC784" s="161">
        <v>1.2598303331820399E-2</v>
      </c>
      <c r="AD784" s="161">
        <v>2.8469040365104E-2</v>
      </c>
      <c r="AE784" s="161">
        <v>9.8169286720430106E-3</v>
      </c>
      <c r="AF784" s="161">
        <v>0.102011770958295</v>
      </c>
      <c r="AG784" s="161">
        <v>0.14628289230118999</v>
      </c>
      <c r="AH784" s="161">
        <v>7.6112663307593906E-2</v>
      </c>
      <c r="AI784" s="161">
        <v>4.65170090292438E-2</v>
      </c>
      <c r="AJ784" s="161">
        <v>7.0589728367474194E-2</v>
      </c>
      <c r="AK784" s="161">
        <v>4.3610032008638402E-2</v>
      </c>
      <c r="AL784" s="161">
        <v>5.2503760706761902E-2</v>
      </c>
      <c r="AM784" s="161">
        <v>9.2315343401693201E-2</v>
      </c>
      <c r="AN784" s="161">
        <v>5.9805577709590697E-2</v>
      </c>
      <c r="AO784" s="161">
        <v>7.0300470424394995E-2</v>
      </c>
      <c r="AP784" s="161">
        <v>5.1497678978298302E-2</v>
      </c>
      <c r="AQ784" s="161">
        <v>0.15533031927125701</v>
      </c>
      <c r="AR784" s="161">
        <v>8.3222637335926396E-3</v>
      </c>
      <c r="AS784" s="161">
        <v>4.9899705392624297E-2</v>
      </c>
      <c r="AT784" s="161">
        <v>9.4086186193028706E-2</v>
      </c>
      <c r="AU784" s="161">
        <v>0.14595507177321099</v>
      </c>
      <c r="AV784" s="161">
        <v>0.13882057941563999</v>
      </c>
      <c r="AW784" s="161">
        <v>0.21440145996990001</v>
      </c>
      <c r="AX784" s="161">
        <v>1.11188677663909E-2</v>
      </c>
      <c r="AY784" s="161">
        <v>2.4096651606727401E-2</v>
      </c>
      <c r="AZ784" s="161">
        <v>3.5955589502799201E-2</v>
      </c>
      <c r="BA784" s="161">
        <v>2.8425962110414E-2</v>
      </c>
      <c r="BB784" s="161">
        <v>1.87801863328892E-2</v>
      </c>
      <c r="BC784" s="161">
        <v>6.64749544936937E-2</v>
      </c>
      <c r="BD784" s="161">
        <v>4.3945999980879499E-3</v>
      </c>
      <c r="BE784" s="161">
        <v>3.7974224126223401E-2</v>
      </c>
      <c r="BF784" s="161">
        <v>1.13097443519435E-2</v>
      </c>
      <c r="BG784" s="161">
        <v>2.84046997005831E-2</v>
      </c>
      <c r="BH784" s="161">
        <v>1.62640340299352E-2</v>
      </c>
      <c r="BI784" s="161">
        <v>4.53573386535721E-4</v>
      </c>
      <c r="BJ784" s="161">
        <v>0.127009157089431</v>
      </c>
      <c r="BK784" s="161">
        <v>1.1332869970109899E-2</v>
      </c>
      <c r="BL784" s="161">
        <v>1.12646472226211E-2</v>
      </c>
      <c r="BM784" s="161">
        <v>7.2692828799493202E-3</v>
      </c>
      <c r="BN784" s="161">
        <v>5.7827057550394002E-2</v>
      </c>
      <c r="BO784" s="161">
        <v>2.1091285786596099E-2</v>
      </c>
      <c r="BP784" s="161">
        <v>6.6683353059598494E-2</v>
      </c>
      <c r="BQ784" s="161">
        <v>0.113211518302997</v>
      </c>
      <c r="BR784" s="161">
        <v>1.1279362899151201E-2</v>
      </c>
      <c r="BS784" s="161">
        <v>3.6259179062669303E-2</v>
      </c>
      <c r="BT784" s="161">
        <v>2.6717161385917201E-2</v>
      </c>
    </row>
    <row r="785" spans="1:72" hidden="1">
      <c r="A785" s="99" t="s">
        <v>813</v>
      </c>
      <c r="B785" s="99" t="s">
        <v>1217</v>
      </c>
      <c r="C785" s="98" t="s">
        <v>1228</v>
      </c>
      <c r="D785" s="100" t="s">
        <v>1229</v>
      </c>
      <c r="E785" s="98" t="s">
        <v>266</v>
      </c>
      <c r="F785" s="98" t="s">
        <v>216</v>
      </c>
      <c r="G785" s="161">
        <v>0</v>
      </c>
      <c r="H785" s="161">
        <v>1.1833109145611901E-2</v>
      </c>
      <c r="I785" s="161">
        <v>0</v>
      </c>
      <c r="J785" s="161">
        <v>0</v>
      </c>
      <c r="K785" s="161">
        <v>1.23346741127352E-2</v>
      </c>
      <c r="L785" s="161">
        <v>4.30344067210981E-3</v>
      </c>
      <c r="M785" s="161">
        <v>0</v>
      </c>
      <c r="N785" s="161">
        <v>0</v>
      </c>
      <c r="O785" s="161">
        <v>0</v>
      </c>
      <c r="P785" s="161">
        <v>0</v>
      </c>
      <c r="Q785" s="161">
        <v>0</v>
      </c>
      <c r="R785" s="161">
        <v>0</v>
      </c>
      <c r="S785" s="161">
        <v>0</v>
      </c>
      <c r="T785" s="161">
        <v>0</v>
      </c>
      <c r="U785" s="161">
        <v>0</v>
      </c>
      <c r="V785" s="161">
        <v>0</v>
      </c>
      <c r="W785" s="161">
        <v>0</v>
      </c>
      <c r="X785" s="161">
        <v>0</v>
      </c>
      <c r="Y785" s="161">
        <v>4.68260967624158E-3</v>
      </c>
      <c r="Z785" s="161">
        <v>0</v>
      </c>
      <c r="AA785" s="161">
        <v>0</v>
      </c>
      <c r="AB785" s="161">
        <v>0</v>
      </c>
      <c r="AC785" s="161">
        <v>0</v>
      </c>
      <c r="AD785" s="161">
        <v>0</v>
      </c>
      <c r="AE785" s="161">
        <v>0</v>
      </c>
      <c r="AF785" s="161">
        <v>7.50772203112254E-3</v>
      </c>
      <c r="AG785" s="161">
        <v>0</v>
      </c>
      <c r="AH785" s="161">
        <v>0</v>
      </c>
      <c r="AI785" s="161">
        <v>0</v>
      </c>
      <c r="AJ785" s="161">
        <v>2.8081453882402101E-3</v>
      </c>
      <c r="AK785" s="161">
        <v>0</v>
      </c>
      <c r="AL785" s="161">
        <v>3.9904394243628197E-2</v>
      </c>
      <c r="AM785" s="161">
        <v>4.7658391836272497E-3</v>
      </c>
      <c r="AN785" s="161">
        <v>0</v>
      </c>
      <c r="AO785" s="161">
        <v>0</v>
      </c>
      <c r="AP785" s="161">
        <v>0</v>
      </c>
      <c r="AQ785" s="161">
        <v>0</v>
      </c>
      <c r="AR785" s="161">
        <v>0</v>
      </c>
      <c r="AS785" s="161">
        <v>7.6821108461672398E-4</v>
      </c>
      <c r="AT785" s="161">
        <v>0</v>
      </c>
      <c r="AU785" s="161">
        <v>0</v>
      </c>
      <c r="AV785" s="161">
        <v>0</v>
      </c>
      <c r="AW785" s="161">
        <v>0</v>
      </c>
      <c r="AX785" s="161">
        <v>0</v>
      </c>
      <c r="AY785" s="161">
        <v>0</v>
      </c>
      <c r="AZ785" s="161">
        <v>0</v>
      </c>
      <c r="BA785" s="161">
        <v>0</v>
      </c>
      <c r="BB785" s="161">
        <v>0</v>
      </c>
      <c r="BC785" s="161">
        <v>2.8567914234784001E-2</v>
      </c>
      <c r="BD785" s="161">
        <v>0</v>
      </c>
      <c r="BE785" s="161">
        <v>0</v>
      </c>
      <c r="BF785" s="161">
        <v>0</v>
      </c>
      <c r="BG785" s="161">
        <v>1.46867900841138E-3</v>
      </c>
      <c r="BH785" s="161">
        <v>0</v>
      </c>
      <c r="BI785" s="161">
        <v>1.5699102131855301E-3</v>
      </c>
      <c r="BJ785" s="161">
        <v>0</v>
      </c>
      <c r="BK785" s="161">
        <v>0</v>
      </c>
      <c r="BL785" s="161">
        <v>0</v>
      </c>
      <c r="BM785" s="161">
        <v>0</v>
      </c>
      <c r="BN785" s="161">
        <v>1.51548376964821E-2</v>
      </c>
      <c r="BO785" s="161">
        <v>0</v>
      </c>
      <c r="BP785" s="161">
        <v>0</v>
      </c>
      <c r="BQ785" s="161">
        <v>0</v>
      </c>
      <c r="BR785" s="161">
        <v>0</v>
      </c>
      <c r="BS785" s="161">
        <v>0</v>
      </c>
      <c r="BT785" s="161">
        <v>0</v>
      </c>
    </row>
    <row r="786" spans="1:72" hidden="1">
      <c r="A786" s="99" t="s">
        <v>813</v>
      </c>
      <c r="B786" s="99" t="s">
        <v>1217</v>
      </c>
      <c r="C786" s="98" t="s">
        <v>1230</v>
      </c>
      <c r="D786" s="100" t="s">
        <v>1231</v>
      </c>
      <c r="E786" s="98" t="s">
        <v>266</v>
      </c>
      <c r="F786" s="98" t="s">
        <v>216</v>
      </c>
      <c r="G786" s="161">
        <v>0</v>
      </c>
      <c r="H786" s="161">
        <v>1.33995857069898E-2</v>
      </c>
      <c r="I786" s="161">
        <v>0</v>
      </c>
      <c r="J786" s="161">
        <v>0</v>
      </c>
      <c r="K786" s="161">
        <v>0</v>
      </c>
      <c r="L786" s="161">
        <v>0.160493697905887</v>
      </c>
      <c r="M786" s="161">
        <v>5.1804990711137996E-4</v>
      </c>
      <c r="N786" s="161">
        <v>2.4692740560126099E-2</v>
      </c>
      <c r="O786" s="161">
        <v>0</v>
      </c>
      <c r="P786" s="161">
        <v>9.6241077328914695E-3</v>
      </c>
      <c r="Q786" s="161">
        <v>0</v>
      </c>
      <c r="R786" s="161">
        <v>0</v>
      </c>
      <c r="S786" s="161">
        <v>2.1068907874653799E-2</v>
      </c>
      <c r="T786" s="161">
        <v>0</v>
      </c>
      <c r="U786" s="161">
        <v>0</v>
      </c>
      <c r="V786" s="161">
        <v>0</v>
      </c>
      <c r="W786" s="161">
        <v>0</v>
      </c>
      <c r="X786" s="161">
        <v>0</v>
      </c>
      <c r="Y786" s="161">
        <v>7.9984304909542295E-3</v>
      </c>
      <c r="Z786" s="161">
        <v>5.8697438113586298E-3</v>
      </c>
      <c r="AA786" s="161">
        <v>0</v>
      </c>
      <c r="AB786" s="161">
        <v>0</v>
      </c>
      <c r="AC786" s="161">
        <v>0</v>
      </c>
      <c r="AD786" s="161">
        <v>0</v>
      </c>
      <c r="AE786" s="161">
        <v>0</v>
      </c>
      <c r="AF786" s="161">
        <v>0</v>
      </c>
      <c r="AG786" s="161">
        <v>9.2600055566906692E-3</v>
      </c>
      <c r="AH786" s="161">
        <v>0</v>
      </c>
      <c r="AI786" s="161">
        <v>0</v>
      </c>
      <c r="AJ786" s="161">
        <v>2.7466753803170501E-3</v>
      </c>
      <c r="AK786" s="161">
        <v>1.7405840799036101E-3</v>
      </c>
      <c r="AL786" s="161">
        <v>0</v>
      </c>
      <c r="AM786" s="161">
        <v>0</v>
      </c>
      <c r="AN786" s="161">
        <v>0</v>
      </c>
      <c r="AO786" s="161">
        <v>0</v>
      </c>
      <c r="AP786" s="161">
        <v>8.1850566250187898E-3</v>
      </c>
      <c r="AQ786" s="161">
        <v>0.10179722224446799</v>
      </c>
      <c r="AR786" s="161">
        <v>0</v>
      </c>
      <c r="AS786" s="161">
        <v>1.25984954426645E-2</v>
      </c>
      <c r="AT786" s="161">
        <v>0</v>
      </c>
      <c r="AU786" s="161">
        <v>0</v>
      </c>
      <c r="AV786" s="161">
        <v>8.4778249241515904E-2</v>
      </c>
      <c r="AW786" s="161">
        <v>3.5217189059551901E-2</v>
      </c>
      <c r="AX786" s="161">
        <v>3.5654743949094701E-2</v>
      </c>
      <c r="AY786" s="161">
        <v>0</v>
      </c>
      <c r="AZ786" s="161">
        <v>0</v>
      </c>
      <c r="BA786" s="161">
        <v>0</v>
      </c>
      <c r="BB786" s="161">
        <v>0</v>
      </c>
      <c r="BC786" s="161">
        <v>0</v>
      </c>
      <c r="BD786" s="161">
        <v>1.6915585104370599E-2</v>
      </c>
      <c r="BE786" s="161">
        <v>2.69893111640221E-2</v>
      </c>
      <c r="BF786" s="161">
        <v>0</v>
      </c>
      <c r="BG786" s="161">
        <v>3.6430448342588402E-3</v>
      </c>
      <c r="BH786" s="161">
        <v>0</v>
      </c>
      <c r="BI786" s="161">
        <v>0</v>
      </c>
      <c r="BJ786" s="161">
        <v>0</v>
      </c>
      <c r="BK786" s="161">
        <v>0</v>
      </c>
      <c r="BL786" s="161">
        <v>4.8547220592731297E-2</v>
      </c>
      <c r="BM786" s="161">
        <v>0</v>
      </c>
      <c r="BN786" s="161">
        <v>0</v>
      </c>
      <c r="BO786" s="161">
        <v>3.2235212374278899E-2</v>
      </c>
      <c r="BP786" s="161">
        <v>0</v>
      </c>
      <c r="BQ786" s="161">
        <v>0</v>
      </c>
      <c r="BR786" s="161">
        <v>0</v>
      </c>
      <c r="BS786" s="161">
        <v>3.46491624285169E-2</v>
      </c>
      <c r="BT786" s="161">
        <v>0</v>
      </c>
    </row>
    <row r="787" spans="1:72" hidden="1">
      <c r="A787" s="99" t="s">
        <v>813</v>
      </c>
      <c r="B787" s="99" t="s">
        <v>1217</v>
      </c>
      <c r="C787" s="98" t="s">
        <v>1232</v>
      </c>
      <c r="D787" s="100" t="s">
        <v>1233</v>
      </c>
      <c r="E787" s="98" t="s">
        <v>266</v>
      </c>
      <c r="F787" s="98" t="s">
        <v>216</v>
      </c>
      <c r="G787" s="161">
        <v>0.23373767205201601</v>
      </c>
      <c r="H787" s="161">
        <v>0.45093647118184998</v>
      </c>
      <c r="I787" s="161">
        <v>0.48348910142523299</v>
      </c>
      <c r="J787" s="161">
        <v>0.57660694767433995</v>
      </c>
      <c r="K787" s="161">
        <v>0.65328447759113595</v>
      </c>
      <c r="L787" s="161">
        <v>0.450782195525463</v>
      </c>
      <c r="M787" s="161">
        <v>0.78992443028377002</v>
      </c>
      <c r="N787" s="161">
        <v>0.71142809149933794</v>
      </c>
      <c r="O787" s="161">
        <v>0.94424721223224495</v>
      </c>
      <c r="P787" s="161">
        <v>0.56125414514079397</v>
      </c>
      <c r="Q787" s="161">
        <v>0.86158605666919297</v>
      </c>
      <c r="R787" s="161">
        <v>0.60916771473878295</v>
      </c>
      <c r="S787" s="161">
        <v>0.73856856386927405</v>
      </c>
      <c r="T787" s="161">
        <v>0.71435999381091597</v>
      </c>
      <c r="U787" s="161">
        <v>0.67298168667395897</v>
      </c>
      <c r="V787" s="161">
        <v>0.74252508099326697</v>
      </c>
      <c r="W787" s="161">
        <v>0.58410679276467303</v>
      </c>
      <c r="X787" s="161">
        <v>0.811642139163396</v>
      </c>
      <c r="Y787" s="161">
        <v>0.50914859637768595</v>
      </c>
      <c r="Z787" s="161">
        <v>0.36409868513945198</v>
      </c>
      <c r="AA787" s="161">
        <v>0.55431817654137505</v>
      </c>
      <c r="AB787" s="161">
        <v>0.69195916206360897</v>
      </c>
      <c r="AC787" s="161">
        <v>0.86529730050824605</v>
      </c>
      <c r="AD787" s="161">
        <v>0.83793822553792097</v>
      </c>
      <c r="AE787" s="161">
        <v>0.777672660376591</v>
      </c>
      <c r="AF787" s="161">
        <v>0.82189239389059499</v>
      </c>
      <c r="AG787" s="161">
        <v>0.49969213016654102</v>
      </c>
      <c r="AH787" s="161">
        <v>0.77533447917555798</v>
      </c>
      <c r="AI787" s="161">
        <v>0.81597091575654501</v>
      </c>
      <c r="AJ787" s="161">
        <v>0.73118147225697905</v>
      </c>
      <c r="AK787" s="161">
        <v>0.67299818266335198</v>
      </c>
      <c r="AL787" s="161">
        <v>0.77005036743330402</v>
      </c>
      <c r="AM787" s="161">
        <v>0.60457877001244098</v>
      </c>
      <c r="AN787" s="161">
        <v>0.75143364497022203</v>
      </c>
      <c r="AO787" s="161">
        <v>0.26473804648344601</v>
      </c>
      <c r="AP787" s="161">
        <v>0.67885060128042096</v>
      </c>
      <c r="AQ787" s="161">
        <v>0.52391605979861899</v>
      </c>
      <c r="AR787" s="161">
        <v>0.81499131241477996</v>
      </c>
      <c r="AS787" s="161">
        <v>0.29474134261714402</v>
      </c>
      <c r="AT787" s="161">
        <v>0.52607491006853602</v>
      </c>
      <c r="AU787" s="161">
        <v>0.69277674082808405</v>
      </c>
      <c r="AV787" s="161">
        <v>0.42586409256159602</v>
      </c>
      <c r="AW787" s="161">
        <v>0.52599414089020602</v>
      </c>
      <c r="AX787" s="161">
        <v>0.61094627788177103</v>
      </c>
      <c r="AY787" s="161">
        <v>0.71703441047526395</v>
      </c>
      <c r="AZ787" s="161">
        <v>0.67732574343495999</v>
      </c>
      <c r="BA787" s="161">
        <v>0.63564724379071003</v>
      </c>
      <c r="BB787" s="161">
        <v>0.87679187722178997</v>
      </c>
      <c r="BC787" s="161">
        <v>0.26024912927175498</v>
      </c>
      <c r="BD787" s="161">
        <v>0.73816962987161205</v>
      </c>
      <c r="BE787" s="161">
        <v>0.517844418029067</v>
      </c>
      <c r="BF787" s="161">
        <v>0.498761275947875</v>
      </c>
      <c r="BG787" s="161">
        <v>0.75655516638976905</v>
      </c>
      <c r="BH787" s="161">
        <v>0.71738094046336798</v>
      </c>
      <c r="BI787" s="161">
        <v>0.73002105812554796</v>
      </c>
      <c r="BJ787" s="161">
        <v>0.39677519844320303</v>
      </c>
      <c r="BK787" s="161">
        <v>0.74746109227958002</v>
      </c>
      <c r="BL787" s="161">
        <v>0.67198418342854405</v>
      </c>
      <c r="BM787" s="161">
        <v>0.70788931656954002</v>
      </c>
      <c r="BN787" s="161">
        <v>0.68143090367090597</v>
      </c>
      <c r="BO787" s="161">
        <v>0.13372563886408501</v>
      </c>
      <c r="BP787" s="161">
        <v>0.83339510500613501</v>
      </c>
      <c r="BQ787" s="161">
        <v>0.55751259593464697</v>
      </c>
      <c r="BR787" s="161">
        <v>0.80540006834835798</v>
      </c>
      <c r="BS787" s="161">
        <v>0.20259749294249901</v>
      </c>
      <c r="BT787" s="161">
        <v>0.45744374045469699</v>
      </c>
    </row>
    <row r="788" spans="1:72" hidden="1">
      <c r="A788" s="99" t="s">
        <v>813</v>
      </c>
      <c r="B788" s="99" t="s">
        <v>1217</v>
      </c>
      <c r="C788" s="98" t="s">
        <v>1234</v>
      </c>
      <c r="D788" s="100" t="s">
        <v>1235</v>
      </c>
      <c r="E788" s="98" t="s">
        <v>266</v>
      </c>
      <c r="F788" s="98" t="s">
        <v>216</v>
      </c>
      <c r="G788" s="161">
        <v>2.2347644277904699E-2</v>
      </c>
      <c r="H788" s="161">
        <v>0.111699673763778</v>
      </c>
      <c r="I788" s="161">
        <v>3.9595922456461602E-3</v>
      </c>
      <c r="J788" s="161">
        <v>0</v>
      </c>
      <c r="K788" s="161">
        <v>0.100003020737136</v>
      </c>
      <c r="L788" s="161">
        <v>0.29428154110106303</v>
      </c>
      <c r="M788" s="161">
        <v>7.4235177565293402E-3</v>
      </c>
      <c r="N788" s="161">
        <v>0</v>
      </c>
      <c r="O788" s="161">
        <v>0</v>
      </c>
      <c r="P788" s="161">
        <v>1.1030375412239999E-3</v>
      </c>
      <c r="Q788" s="161">
        <v>7.74778025544531E-3</v>
      </c>
      <c r="R788" s="161">
        <v>3.1605234457834898E-2</v>
      </c>
      <c r="S788" s="161">
        <v>1.35059621693838E-2</v>
      </c>
      <c r="T788" s="161">
        <v>3.9662071547553003E-2</v>
      </c>
      <c r="U788" s="161">
        <v>5.18508993694878E-2</v>
      </c>
      <c r="V788" s="161">
        <v>0</v>
      </c>
      <c r="W788" s="161">
        <v>8.2218111447485195E-3</v>
      </c>
      <c r="X788" s="161">
        <v>0</v>
      </c>
      <c r="Y788" s="161">
        <v>0</v>
      </c>
      <c r="Z788" s="161">
        <v>0.17673612113727699</v>
      </c>
      <c r="AA788" s="161">
        <v>0</v>
      </c>
      <c r="AB788" s="161">
        <v>2.7964844783288399E-2</v>
      </c>
      <c r="AC788" s="161">
        <v>5.0028044302945201E-3</v>
      </c>
      <c r="AD788" s="161">
        <v>0</v>
      </c>
      <c r="AE788" s="161">
        <v>0</v>
      </c>
      <c r="AF788" s="161">
        <v>7.50772203112254E-3</v>
      </c>
      <c r="AG788" s="161">
        <v>9.9775619459147695E-3</v>
      </c>
      <c r="AH788" s="161">
        <v>1.09630390677775E-3</v>
      </c>
      <c r="AI788" s="161">
        <v>4.56784136846256E-2</v>
      </c>
      <c r="AJ788" s="161">
        <v>6.4018290372535201E-3</v>
      </c>
      <c r="AK788" s="161">
        <v>3.3204250477578902E-3</v>
      </c>
      <c r="AL788" s="161">
        <v>4.6738449314672997E-2</v>
      </c>
      <c r="AM788" s="161">
        <v>1.94307709171214E-2</v>
      </c>
      <c r="AN788" s="161">
        <v>9.1556061542841499E-3</v>
      </c>
      <c r="AO788" s="161">
        <v>1.13351169561151E-2</v>
      </c>
      <c r="AP788" s="161">
        <v>1.0928519845944999E-2</v>
      </c>
      <c r="AQ788" s="161">
        <v>1.2578121806768001E-2</v>
      </c>
      <c r="AR788" s="161">
        <v>3.2920838229664601E-2</v>
      </c>
      <c r="AS788" s="161">
        <v>0.144790741595371</v>
      </c>
      <c r="AT788" s="161">
        <v>5.2133950917806003E-2</v>
      </c>
      <c r="AU788" s="161">
        <v>4.18393509877905E-2</v>
      </c>
      <c r="AV788" s="161">
        <v>2.2779666694810298E-3</v>
      </c>
      <c r="AW788" s="161">
        <v>1.9792516760569201E-2</v>
      </c>
      <c r="AX788" s="161">
        <v>4.4147423900763802E-2</v>
      </c>
      <c r="AY788" s="161">
        <v>0</v>
      </c>
      <c r="AZ788" s="161">
        <v>0</v>
      </c>
      <c r="BA788" s="161">
        <v>0.19014713240243999</v>
      </c>
      <c r="BB788" s="161">
        <v>0</v>
      </c>
      <c r="BC788" s="161">
        <v>2.89938401540031E-3</v>
      </c>
      <c r="BD788" s="161">
        <v>4.9540811259466203E-2</v>
      </c>
      <c r="BE788" s="161">
        <v>1.6552850359603199E-2</v>
      </c>
      <c r="BF788" s="161">
        <v>0</v>
      </c>
      <c r="BG788" s="161">
        <v>1.4025209350764501E-3</v>
      </c>
      <c r="BH788" s="161">
        <v>0</v>
      </c>
      <c r="BI788" s="161">
        <v>3.9270934827701803E-2</v>
      </c>
      <c r="BJ788" s="161">
        <v>0</v>
      </c>
      <c r="BK788" s="161">
        <v>2.41555437189582E-2</v>
      </c>
      <c r="BL788" s="161">
        <v>0</v>
      </c>
      <c r="BM788" s="161">
        <v>5.3870951906717897E-3</v>
      </c>
      <c r="BN788" s="161">
        <v>0</v>
      </c>
      <c r="BO788" s="161">
        <v>0</v>
      </c>
      <c r="BP788" s="161">
        <v>1.0001767069738401E-2</v>
      </c>
      <c r="BQ788" s="161">
        <v>3.7879591367221799E-2</v>
      </c>
      <c r="BR788" s="161">
        <v>3.3994900699946201E-3</v>
      </c>
      <c r="BS788" s="161">
        <v>3.3237919952275902E-2</v>
      </c>
      <c r="BT788" s="161">
        <v>2.2625424508780901E-2</v>
      </c>
    </row>
    <row r="789" spans="1:72" hidden="1">
      <c r="A789" s="99" t="s">
        <v>813</v>
      </c>
      <c r="B789" s="99" t="s">
        <v>1217</v>
      </c>
      <c r="C789" s="98" t="s">
        <v>1236</v>
      </c>
      <c r="D789" s="100" t="s">
        <v>1237</v>
      </c>
      <c r="E789" s="98" t="s">
        <v>266</v>
      </c>
      <c r="F789" s="98" t="s">
        <v>216</v>
      </c>
      <c r="G789" s="161">
        <v>8.2857575978768E-2</v>
      </c>
      <c r="H789" s="161">
        <v>8.9774816850285905E-2</v>
      </c>
      <c r="I789" s="161">
        <v>6.6557028198093005E-2</v>
      </c>
      <c r="J789" s="161">
        <v>0.141344836515886</v>
      </c>
      <c r="K789" s="161">
        <v>2.2935081853643999E-2</v>
      </c>
      <c r="L789" s="161">
        <v>0.129957082950132</v>
      </c>
      <c r="M789" s="161">
        <v>5.4984688290160101E-2</v>
      </c>
      <c r="N789" s="161">
        <v>1.2346370280062999E-2</v>
      </c>
      <c r="O789" s="161">
        <v>1.85390686989522E-2</v>
      </c>
      <c r="P789" s="161">
        <v>9.9584890052801495E-2</v>
      </c>
      <c r="Q789" s="161">
        <v>1.6761100004345102E-2</v>
      </c>
      <c r="R789" s="161">
        <v>0.15053011578664799</v>
      </c>
      <c r="S789" s="161">
        <v>0.20208262973844601</v>
      </c>
      <c r="T789" s="161">
        <v>0.21694880700618599</v>
      </c>
      <c r="U789" s="161">
        <v>0.13674765994902099</v>
      </c>
      <c r="V789" s="161">
        <v>7.0403988756216507E-2</v>
      </c>
      <c r="W789" s="161">
        <v>1.6612360485950599E-2</v>
      </c>
      <c r="X789" s="161">
        <v>1.1537204071693501E-2</v>
      </c>
      <c r="Y789" s="161">
        <v>0.117102555826453</v>
      </c>
      <c r="Z789" s="161">
        <v>0.12593396846087199</v>
      </c>
      <c r="AA789" s="161">
        <v>0.109928178676299</v>
      </c>
      <c r="AB789" s="161">
        <v>0.16646970701695701</v>
      </c>
      <c r="AC789" s="161">
        <v>1.8595816338858501E-2</v>
      </c>
      <c r="AD789" s="161">
        <v>6.14845056778629E-2</v>
      </c>
      <c r="AE789" s="161">
        <v>1.6757359594019101E-2</v>
      </c>
      <c r="AF789" s="161">
        <v>0.14163776114127699</v>
      </c>
      <c r="AG789" s="161">
        <v>0.305194959316193</v>
      </c>
      <c r="AH789" s="161">
        <v>0.142681628681151</v>
      </c>
      <c r="AI789" s="161">
        <v>8.0230640904491904E-2</v>
      </c>
      <c r="AJ789" s="161">
        <v>6.0000471255979397E-2</v>
      </c>
      <c r="AK789" s="161">
        <v>8.9978195764978106E-2</v>
      </c>
      <c r="AL789" s="161">
        <v>0.113469476430807</v>
      </c>
      <c r="AM789" s="161">
        <v>0.149410637007651</v>
      </c>
      <c r="AN789" s="161">
        <v>9.2702374444752197E-2</v>
      </c>
      <c r="AO789" s="161">
        <v>9.5570484521885199E-2</v>
      </c>
      <c r="AP789" s="161">
        <v>7.0472202019304694E-2</v>
      </c>
      <c r="AQ789" s="161">
        <v>0.211136261436673</v>
      </c>
      <c r="AR789" s="161">
        <v>0</v>
      </c>
      <c r="AS789" s="161">
        <v>1.25984954426645E-2</v>
      </c>
      <c r="AT789" s="161">
        <v>9.5568973731766704E-2</v>
      </c>
      <c r="AU789" s="161">
        <v>0.198345604664495</v>
      </c>
      <c r="AV789" s="161">
        <v>0.16625360018284499</v>
      </c>
      <c r="AW789" s="161">
        <v>0.18784339103558501</v>
      </c>
      <c r="AX789" s="161">
        <v>3.5787949717273099E-3</v>
      </c>
      <c r="AY789" s="161">
        <v>3.3884841552223599E-2</v>
      </c>
      <c r="AZ789" s="161">
        <v>5.6445697053985597E-2</v>
      </c>
      <c r="BA789" s="161">
        <v>3.4614112305682398E-2</v>
      </c>
      <c r="BB789" s="161">
        <v>3.0740511754737101E-2</v>
      </c>
      <c r="BC789" s="161">
        <v>5.7000675232161201E-2</v>
      </c>
      <c r="BD789" s="161">
        <v>5.6717853419257598E-3</v>
      </c>
      <c r="BE789" s="161">
        <v>7.5089073633763798E-2</v>
      </c>
      <c r="BF789" s="161">
        <v>1.8580608333851601E-2</v>
      </c>
      <c r="BG789" s="161">
        <v>1.127162321377E-2</v>
      </c>
      <c r="BH789" s="161">
        <v>2.47236160400762E-2</v>
      </c>
      <c r="BI789" s="161">
        <v>0</v>
      </c>
      <c r="BJ789" s="161">
        <v>6.4559658544650803E-2</v>
      </c>
      <c r="BK789" s="161">
        <v>2.7788557740665399E-2</v>
      </c>
      <c r="BL789" s="161">
        <v>7.4156382703645402E-3</v>
      </c>
      <c r="BM789" s="161">
        <v>5.9165394354552597E-3</v>
      </c>
      <c r="BN789" s="161">
        <v>5.7115484802206302E-2</v>
      </c>
      <c r="BO789" s="161">
        <v>1.16157931405506E-2</v>
      </c>
      <c r="BP789" s="161">
        <v>3.14655252012013E-2</v>
      </c>
      <c r="BQ789" s="161">
        <v>0.101740271231026</v>
      </c>
      <c r="BR789" s="161">
        <v>2.2240080581711001E-2</v>
      </c>
      <c r="BS789" s="161">
        <v>4.5349329303966297E-2</v>
      </c>
      <c r="BT789" s="161">
        <v>2.5745033385822399E-2</v>
      </c>
    </row>
    <row r="790" spans="1:72" hidden="1">
      <c r="A790" s="99" t="s">
        <v>813</v>
      </c>
      <c r="B790" s="99" t="s">
        <v>1217</v>
      </c>
      <c r="C790" s="98" t="s">
        <v>1238</v>
      </c>
      <c r="D790" s="100" t="s">
        <v>1239</v>
      </c>
      <c r="E790" s="98" t="s">
        <v>266</v>
      </c>
      <c r="F790" s="98" t="s">
        <v>216</v>
      </c>
      <c r="G790" s="161">
        <v>0</v>
      </c>
      <c r="H790" s="161">
        <v>0</v>
      </c>
      <c r="I790" s="161">
        <v>0</v>
      </c>
      <c r="J790" s="161">
        <v>0</v>
      </c>
      <c r="K790" s="161">
        <v>0</v>
      </c>
      <c r="L790" s="161">
        <v>0</v>
      </c>
      <c r="M790" s="161">
        <v>0</v>
      </c>
      <c r="N790" s="161">
        <v>0</v>
      </c>
      <c r="O790" s="161">
        <v>0</v>
      </c>
      <c r="P790" s="161">
        <v>0</v>
      </c>
      <c r="Q790" s="161">
        <v>0</v>
      </c>
      <c r="R790" s="161">
        <v>0</v>
      </c>
      <c r="S790" s="161">
        <v>0</v>
      </c>
      <c r="T790" s="161">
        <v>0</v>
      </c>
      <c r="U790" s="161">
        <v>0</v>
      </c>
      <c r="V790" s="161">
        <v>0</v>
      </c>
      <c r="W790" s="161">
        <v>0</v>
      </c>
      <c r="X790" s="161">
        <v>0</v>
      </c>
      <c r="Y790" s="161">
        <v>0</v>
      </c>
      <c r="Z790" s="161">
        <v>0</v>
      </c>
      <c r="AA790" s="161">
        <v>0</v>
      </c>
      <c r="AB790" s="161">
        <v>0</v>
      </c>
      <c r="AC790" s="161">
        <v>0</v>
      </c>
      <c r="AD790" s="161">
        <v>0</v>
      </c>
      <c r="AE790" s="161">
        <v>0</v>
      </c>
      <c r="AF790" s="161">
        <v>0</v>
      </c>
      <c r="AG790" s="161">
        <v>0</v>
      </c>
      <c r="AH790" s="161">
        <v>0</v>
      </c>
      <c r="AI790" s="161">
        <v>0</v>
      </c>
      <c r="AJ790" s="161">
        <v>0</v>
      </c>
      <c r="AK790" s="161">
        <v>0</v>
      </c>
      <c r="AL790" s="161">
        <v>0</v>
      </c>
      <c r="AM790" s="161">
        <v>0</v>
      </c>
      <c r="AN790" s="161">
        <v>0</v>
      </c>
      <c r="AO790" s="161">
        <v>0</v>
      </c>
      <c r="AP790" s="161">
        <v>0</v>
      </c>
      <c r="AQ790" s="161">
        <v>0</v>
      </c>
      <c r="AR790" s="161">
        <v>0</v>
      </c>
      <c r="AS790" s="161">
        <v>0</v>
      </c>
      <c r="AT790" s="161">
        <v>0</v>
      </c>
      <c r="AU790" s="161">
        <v>0</v>
      </c>
      <c r="AV790" s="161">
        <v>0</v>
      </c>
      <c r="AW790" s="161">
        <v>0</v>
      </c>
      <c r="AX790" s="161">
        <v>0</v>
      </c>
      <c r="AY790" s="161">
        <v>0</v>
      </c>
      <c r="AZ790" s="161">
        <v>0</v>
      </c>
      <c r="BA790" s="161">
        <v>0</v>
      </c>
      <c r="BB790" s="161">
        <v>0</v>
      </c>
      <c r="BC790" s="161">
        <v>0</v>
      </c>
      <c r="BD790" s="161">
        <v>0</v>
      </c>
      <c r="BE790" s="161">
        <v>0</v>
      </c>
      <c r="BF790" s="161">
        <v>0</v>
      </c>
      <c r="BG790" s="161">
        <v>0</v>
      </c>
      <c r="BH790" s="161">
        <v>0</v>
      </c>
      <c r="BI790" s="161">
        <v>0</v>
      </c>
      <c r="BJ790" s="161">
        <v>0</v>
      </c>
      <c r="BK790" s="161">
        <v>0</v>
      </c>
      <c r="BL790" s="161">
        <v>0</v>
      </c>
      <c r="BM790" s="161">
        <v>0</v>
      </c>
      <c r="BN790" s="161">
        <v>0</v>
      </c>
      <c r="BO790" s="161">
        <v>0</v>
      </c>
      <c r="BP790" s="161">
        <v>0</v>
      </c>
      <c r="BQ790" s="161">
        <v>0</v>
      </c>
      <c r="BR790" s="161">
        <v>0</v>
      </c>
      <c r="BS790" s="161">
        <v>0</v>
      </c>
      <c r="BT790" s="161">
        <v>0</v>
      </c>
    </row>
    <row r="791" spans="1:72" hidden="1">
      <c r="A791" s="99" t="s">
        <v>813</v>
      </c>
      <c r="B791" s="99" t="s">
        <v>1217</v>
      </c>
      <c r="C791" s="98" t="s">
        <v>1240</v>
      </c>
      <c r="D791" s="100" t="s">
        <v>1241</v>
      </c>
      <c r="E791" s="98" t="s">
        <v>266</v>
      </c>
      <c r="F791" s="98" t="s">
        <v>216</v>
      </c>
      <c r="G791" s="161">
        <v>0</v>
      </c>
      <c r="H791" s="161">
        <v>6.8708293413771698E-3</v>
      </c>
      <c r="I791" s="161">
        <v>3.7043558473571901E-2</v>
      </c>
      <c r="J791" s="161">
        <v>1.0776596989687101E-2</v>
      </c>
      <c r="K791" s="161">
        <v>0</v>
      </c>
      <c r="L791" s="161">
        <v>0.17778590263740601</v>
      </c>
      <c r="M791" s="161">
        <v>4.1629216424506101E-3</v>
      </c>
      <c r="N791" s="161">
        <v>0</v>
      </c>
      <c r="O791" s="161">
        <v>0</v>
      </c>
      <c r="P791" s="161">
        <v>8.0000980075627406E-2</v>
      </c>
      <c r="Q791" s="161">
        <v>0</v>
      </c>
      <c r="R791" s="161">
        <v>0</v>
      </c>
      <c r="S791" s="161">
        <v>0</v>
      </c>
      <c r="T791" s="161">
        <v>0</v>
      </c>
      <c r="U791" s="161">
        <v>0</v>
      </c>
      <c r="V791" s="161">
        <v>2.5386213054865998E-2</v>
      </c>
      <c r="W791" s="161">
        <v>0</v>
      </c>
      <c r="X791" s="161">
        <v>0</v>
      </c>
      <c r="Y791" s="161">
        <v>0</v>
      </c>
      <c r="Z791" s="161">
        <v>0</v>
      </c>
      <c r="AA791" s="161">
        <v>0</v>
      </c>
      <c r="AB791" s="161">
        <v>1.49002956856665E-2</v>
      </c>
      <c r="AC791" s="161">
        <v>0</v>
      </c>
      <c r="AD791" s="161">
        <v>2.0016275127384801E-2</v>
      </c>
      <c r="AE791" s="161">
        <v>0</v>
      </c>
      <c r="AF791" s="161">
        <v>0</v>
      </c>
      <c r="AG791" s="161">
        <v>9.0209549287161694E-3</v>
      </c>
      <c r="AH791" s="161">
        <v>2.7837394630375802E-2</v>
      </c>
      <c r="AI791" s="161">
        <v>2.9004698580759401E-2</v>
      </c>
      <c r="AJ791" s="161">
        <v>3.1230183073370399E-3</v>
      </c>
      <c r="AK791" s="161">
        <v>3.1976757076662898E-3</v>
      </c>
      <c r="AL791" s="161">
        <v>1.21331510898572E-2</v>
      </c>
      <c r="AM791" s="161">
        <v>0</v>
      </c>
      <c r="AN791" s="161">
        <v>0</v>
      </c>
      <c r="AO791" s="161">
        <v>0</v>
      </c>
      <c r="AP791" s="161">
        <v>0</v>
      </c>
      <c r="AQ791" s="161">
        <v>6.2358592217527903E-2</v>
      </c>
      <c r="AR791" s="161">
        <v>0</v>
      </c>
      <c r="AS791" s="161">
        <v>0</v>
      </c>
      <c r="AT791" s="161">
        <v>0</v>
      </c>
      <c r="AU791" s="161">
        <v>3.5090144491869602E-3</v>
      </c>
      <c r="AV791" s="161">
        <v>6.6561509095940996E-2</v>
      </c>
      <c r="AW791" s="161">
        <v>0</v>
      </c>
      <c r="AX791" s="161">
        <v>6.3486430844996597E-2</v>
      </c>
      <c r="AY791" s="161">
        <v>0</v>
      </c>
      <c r="AZ791" s="161">
        <v>0</v>
      </c>
      <c r="BA791" s="161">
        <v>6.8922439731505299E-3</v>
      </c>
      <c r="BB791" s="161">
        <v>0</v>
      </c>
      <c r="BC791" s="161">
        <v>0</v>
      </c>
      <c r="BD791" s="161">
        <v>0</v>
      </c>
      <c r="BE791" s="161">
        <v>1.6700655899726798E-2</v>
      </c>
      <c r="BF791" s="161">
        <v>0</v>
      </c>
      <c r="BG791" s="161">
        <v>0</v>
      </c>
      <c r="BH791" s="161">
        <v>0</v>
      </c>
      <c r="BI791" s="161">
        <v>0</v>
      </c>
      <c r="BJ791" s="161">
        <v>1.6690345627150299E-2</v>
      </c>
      <c r="BK791" s="161">
        <v>2.23810742907097E-2</v>
      </c>
      <c r="BL791" s="161">
        <v>0</v>
      </c>
      <c r="BM791" s="161">
        <v>0</v>
      </c>
      <c r="BN791" s="161">
        <v>2.6869040616230501E-2</v>
      </c>
      <c r="BO791" s="161">
        <v>2.35300815006474E-2</v>
      </c>
      <c r="BP791" s="161">
        <v>0</v>
      </c>
      <c r="BQ791" s="161">
        <v>9.8225379893147596E-3</v>
      </c>
      <c r="BR791" s="161">
        <v>0</v>
      </c>
      <c r="BS791" s="161">
        <v>6.5031980900450995E-2</v>
      </c>
      <c r="BT791" s="161">
        <v>1.03920211019186E-2</v>
      </c>
    </row>
    <row r="792" spans="1:72" hidden="1">
      <c r="A792" s="99" t="s">
        <v>813</v>
      </c>
      <c r="B792" s="99" t="s">
        <v>1217</v>
      </c>
      <c r="C792" s="98" t="s">
        <v>1242</v>
      </c>
      <c r="D792" s="100" t="s">
        <v>1243</v>
      </c>
      <c r="E792" s="98" t="s">
        <v>266</v>
      </c>
      <c r="F792" s="98" t="s">
        <v>216</v>
      </c>
      <c r="G792" s="161">
        <v>0.59339114101732304</v>
      </c>
      <c r="H792" s="161">
        <v>0.70354569003640999</v>
      </c>
      <c r="I792" s="161">
        <v>0.47606658987821598</v>
      </c>
      <c r="J792" s="161">
        <v>0.87333515080796698</v>
      </c>
      <c r="K792" s="161">
        <v>0.81729112884908806</v>
      </c>
      <c r="L792" s="161">
        <v>0.57468005874273997</v>
      </c>
      <c r="M792" s="161">
        <v>0.77352064008121002</v>
      </c>
      <c r="N792" s="161">
        <v>0.90722534615168005</v>
      </c>
      <c r="O792" s="161">
        <v>0.97218101327530004</v>
      </c>
      <c r="P792" s="161">
        <v>0.68487088957569697</v>
      </c>
      <c r="Q792" s="161">
        <v>0.90551757751249096</v>
      </c>
      <c r="R792" s="161">
        <v>0.80776635333846603</v>
      </c>
      <c r="S792" s="161">
        <v>0.75321575742317604</v>
      </c>
      <c r="T792" s="161">
        <v>0.83739878298383896</v>
      </c>
      <c r="U792" s="161">
        <v>0.55091257998895005</v>
      </c>
      <c r="V792" s="161">
        <v>0.71343609509285399</v>
      </c>
      <c r="W792" s="161">
        <v>0.75764505671900095</v>
      </c>
      <c r="X792" s="161">
        <v>0.83530414151325705</v>
      </c>
      <c r="Y792" s="161">
        <v>0.71520981863955102</v>
      </c>
      <c r="Z792" s="161">
        <v>0.51995407856310205</v>
      </c>
      <c r="AA792" s="161">
        <v>0.50965881901167998</v>
      </c>
      <c r="AB792" s="161">
        <v>0.71925757441032501</v>
      </c>
      <c r="AC792" s="161">
        <v>0.93485420977016098</v>
      </c>
      <c r="AD792" s="161">
        <v>0.82316623641013298</v>
      </c>
      <c r="AE792" s="161">
        <v>0.803539453521254</v>
      </c>
      <c r="AF792" s="161">
        <v>0.86500963240894502</v>
      </c>
      <c r="AG792" s="161">
        <v>0.79676602802058005</v>
      </c>
      <c r="AH792" s="161">
        <v>0.873351353069452</v>
      </c>
      <c r="AI792" s="161">
        <v>0.87095577652707801</v>
      </c>
      <c r="AJ792" s="161">
        <v>0.80689806596327895</v>
      </c>
      <c r="AK792" s="161">
        <v>0.60877601113554802</v>
      </c>
      <c r="AL792" s="161">
        <v>0.73541205809677901</v>
      </c>
      <c r="AM792" s="161">
        <v>0.61423997324807</v>
      </c>
      <c r="AN792" s="161">
        <v>0.75771115557249002</v>
      </c>
      <c r="AO792" s="161">
        <v>0.68358621655929597</v>
      </c>
      <c r="AP792" s="161">
        <v>0.76806006716104402</v>
      </c>
      <c r="AQ792" s="161">
        <v>0.60706387703743303</v>
      </c>
      <c r="AR792" s="161">
        <v>0.87943047806290897</v>
      </c>
      <c r="AS792" s="161">
        <v>0.42329332420688098</v>
      </c>
      <c r="AT792" s="161">
        <v>0.61612141212941596</v>
      </c>
      <c r="AU792" s="161">
        <v>0.71528580156060895</v>
      </c>
      <c r="AV792" s="161">
        <v>0.51685096494398697</v>
      </c>
      <c r="AW792" s="161">
        <v>0.78402309943437298</v>
      </c>
      <c r="AX792" s="161">
        <v>0.69199220910218595</v>
      </c>
      <c r="AY792" s="161">
        <v>0.81898756108833903</v>
      </c>
      <c r="AZ792" s="161">
        <v>0.84671670071903504</v>
      </c>
      <c r="BA792" s="161">
        <v>0.70698974961398497</v>
      </c>
      <c r="BB792" s="161">
        <v>0.82909258312108602</v>
      </c>
      <c r="BC792" s="161">
        <v>0.69151397922194702</v>
      </c>
      <c r="BD792" s="161">
        <v>0.86620458537071698</v>
      </c>
      <c r="BE792" s="161">
        <v>0.63329291369823104</v>
      </c>
      <c r="BF792" s="161">
        <v>0.71465962526482896</v>
      </c>
      <c r="BG792" s="161">
        <v>0.70018498674561103</v>
      </c>
      <c r="BH792" s="161">
        <v>0.78595009907318003</v>
      </c>
      <c r="BI792" s="161">
        <v>0.78621391750220704</v>
      </c>
      <c r="BJ792" s="161">
        <v>0.46441139621894301</v>
      </c>
      <c r="BK792" s="161">
        <v>0.84359312548637</v>
      </c>
      <c r="BL792" s="161">
        <v>0.67576048625567497</v>
      </c>
      <c r="BM792" s="161">
        <v>0.92594776137289803</v>
      </c>
      <c r="BN792" s="161">
        <v>0.72167736584341902</v>
      </c>
      <c r="BO792" s="161">
        <v>0.37798477172351602</v>
      </c>
      <c r="BP792" s="161">
        <v>0.89530229298913899</v>
      </c>
      <c r="BQ792" s="161">
        <v>0.73883900798658397</v>
      </c>
      <c r="BR792" s="161">
        <v>0.86573986516531498</v>
      </c>
      <c r="BS792" s="161">
        <v>0.34837994819836299</v>
      </c>
      <c r="BT792" s="161">
        <v>0.56500465527148203</v>
      </c>
    </row>
    <row r="793" spans="1:72" hidden="1">
      <c r="A793" s="99" t="s">
        <v>813</v>
      </c>
      <c r="B793" s="99" t="s">
        <v>1217</v>
      </c>
      <c r="C793" s="98" t="s">
        <v>1244</v>
      </c>
      <c r="D793" s="100" t="s">
        <v>1245</v>
      </c>
      <c r="E793" s="98" t="s">
        <v>266</v>
      </c>
      <c r="F793" s="98" t="s">
        <v>216</v>
      </c>
      <c r="G793" s="161">
        <v>1.30461554438175E-2</v>
      </c>
      <c r="H793" s="161">
        <v>8.0874729702673995E-2</v>
      </c>
      <c r="I793" s="161">
        <v>3.8803152969122999E-3</v>
      </c>
      <c r="J793" s="161">
        <v>1.54560772060915E-2</v>
      </c>
      <c r="K793" s="161">
        <v>7.3497393702337196E-2</v>
      </c>
      <c r="L793" s="161">
        <v>0.20105061752960199</v>
      </c>
      <c r="M793" s="161">
        <v>2.0098119213370999E-2</v>
      </c>
      <c r="N793" s="161">
        <v>3.1997097772119301E-2</v>
      </c>
      <c r="O793" s="161">
        <v>0</v>
      </c>
      <c r="P793" s="161">
        <v>0</v>
      </c>
      <c r="Q793" s="161">
        <v>1.0671120329556799E-3</v>
      </c>
      <c r="R793" s="161">
        <v>3.2817387022549903E-2</v>
      </c>
      <c r="S793" s="161">
        <v>3.0002782015698001E-2</v>
      </c>
      <c r="T793" s="161">
        <v>1.14272288562378E-2</v>
      </c>
      <c r="U793" s="161">
        <v>7.4191260173443699E-2</v>
      </c>
      <c r="V793" s="161">
        <v>2.4676082070809301E-2</v>
      </c>
      <c r="W793" s="161">
        <v>0</v>
      </c>
      <c r="X793" s="161">
        <v>0</v>
      </c>
      <c r="Y793" s="161">
        <v>3.1656384661319002E-2</v>
      </c>
      <c r="Z793" s="161">
        <v>0.26006714901549199</v>
      </c>
      <c r="AA793" s="161">
        <v>0</v>
      </c>
      <c r="AB793" s="161">
        <v>1.6530015499530201E-2</v>
      </c>
      <c r="AC793" s="161">
        <v>5.1550250413453002E-3</v>
      </c>
      <c r="AD793" s="161">
        <v>2.0016275127384801E-2</v>
      </c>
      <c r="AE793" s="161">
        <v>0</v>
      </c>
      <c r="AF793" s="161">
        <v>1.7940290916787401E-2</v>
      </c>
      <c r="AG793" s="161">
        <v>1.7892576043677898E-2</v>
      </c>
      <c r="AH793" s="161">
        <v>1.61959538310779E-2</v>
      </c>
      <c r="AI793" s="161">
        <v>3.0663463200545901E-2</v>
      </c>
      <c r="AJ793" s="161">
        <v>2.46966592074854E-2</v>
      </c>
      <c r="AK793" s="161">
        <v>5.5699420253548897E-3</v>
      </c>
      <c r="AL793" s="161">
        <v>9.7065208718857293E-2</v>
      </c>
      <c r="AM793" s="161">
        <v>3.59049695205911E-2</v>
      </c>
      <c r="AN793" s="161">
        <v>0</v>
      </c>
      <c r="AO793" s="161">
        <v>0</v>
      </c>
      <c r="AP793" s="161">
        <v>0</v>
      </c>
      <c r="AQ793" s="161">
        <v>9.2605966866354902E-2</v>
      </c>
      <c r="AR793" s="161">
        <v>3.6901722329408799E-3</v>
      </c>
      <c r="AS793" s="161">
        <v>0.107326252484525</v>
      </c>
      <c r="AT793" s="161">
        <v>5.1450123461358598E-2</v>
      </c>
      <c r="AU793" s="161">
        <v>1.13362073415205E-2</v>
      </c>
      <c r="AV793" s="161">
        <v>1.94043289827441E-2</v>
      </c>
      <c r="AW793" s="161">
        <v>4.7213292328615597E-2</v>
      </c>
      <c r="AX793" s="161">
        <v>0</v>
      </c>
      <c r="AY793" s="161">
        <v>0</v>
      </c>
      <c r="AZ793" s="161">
        <v>0</v>
      </c>
      <c r="BA793" s="161">
        <v>0.14697231589353199</v>
      </c>
      <c r="BB793" s="161">
        <v>1.55601305192013E-2</v>
      </c>
      <c r="BC793" s="161">
        <v>7.7013484315663905E-2</v>
      </c>
      <c r="BD793" s="161">
        <v>0</v>
      </c>
      <c r="BE793" s="161">
        <v>1.02427015026568E-2</v>
      </c>
      <c r="BF793" s="161">
        <v>0</v>
      </c>
      <c r="BG793" s="161">
        <v>0</v>
      </c>
      <c r="BH793" s="161">
        <v>1.07062022937633E-2</v>
      </c>
      <c r="BI793" s="161">
        <v>0</v>
      </c>
      <c r="BJ793" s="161">
        <v>2.8050121039381801E-2</v>
      </c>
      <c r="BK793" s="161">
        <v>1.5036439137844501E-3</v>
      </c>
      <c r="BL793" s="161">
        <v>5.3274160990141803E-2</v>
      </c>
      <c r="BM793" s="161">
        <v>4.0397790100086496E-3</v>
      </c>
      <c r="BN793" s="161">
        <v>2.03807926495756E-2</v>
      </c>
      <c r="BO793" s="161">
        <v>4.0628393022727402E-2</v>
      </c>
      <c r="BP793" s="161">
        <v>0</v>
      </c>
      <c r="BQ793" s="161">
        <v>9.5703439744893301E-2</v>
      </c>
      <c r="BR793" s="161">
        <v>1.39675714093675E-2</v>
      </c>
      <c r="BS793" s="161">
        <v>1.5344285319231901E-2</v>
      </c>
      <c r="BT793" s="161">
        <v>1.9525905977022501E-2</v>
      </c>
    </row>
    <row r="794" spans="1:72" hidden="1">
      <c r="A794" s="99" t="s">
        <v>813</v>
      </c>
      <c r="B794" s="99" t="s">
        <v>1217</v>
      </c>
      <c r="C794" s="98" t="s">
        <v>1246</v>
      </c>
      <c r="D794" s="100" t="s">
        <v>1247</v>
      </c>
      <c r="E794" s="98" t="s">
        <v>266</v>
      </c>
      <c r="F794" s="98" t="s">
        <v>216</v>
      </c>
      <c r="G794" s="161">
        <v>0.245510204455828</v>
      </c>
      <c r="H794" s="161">
        <v>0.15884267853790801</v>
      </c>
      <c r="I794" s="161">
        <v>9.9164064913058694E-2</v>
      </c>
      <c r="J794" s="161">
        <v>0.17267742496943</v>
      </c>
      <c r="K794" s="161">
        <v>5.6509912513489198E-2</v>
      </c>
      <c r="L794" s="161">
        <v>0.12747868121531</v>
      </c>
      <c r="M794" s="161">
        <v>6.3222036515468202E-3</v>
      </c>
      <c r="N794" s="161">
        <v>4.2408851802625401E-2</v>
      </c>
      <c r="O794" s="161">
        <v>0</v>
      </c>
      <c r="P794" s="161">
        <v>6.2870791390312805E-2</v>
      </c>
      <c r="Q794" s="161">
        <v>2.949805383957E-2</v>
      </c>
      <c r="R794" s="161">
        <v>0.15201310748720301</v>
      </c>
      <c r="S794" s="161">
        <v>0.201325569560207</v>
      </c>
      <c r="T794" s="161">
        <v>0.20726418170667699</v>
      </c>
      <c r="U794" s="161">
        <v>8.9348510310484602E-2</v>
      </c>
      <c r="V794" s="161">
        <v>2.9738277118391901E-2</v>
      </c>
      <c r="W794" s="161">
        <v>2.5636001393229E-2</v>
      </c>
      <c r="X794" s="161">
        <v>7.2644176945835096E-2</v>
      </c>
      <c r="Y794" s="161">
        <v>9.05561002978858E-2</v>
      </c>
      <c r="Z794" s="161">
        <v>9.1439147032261206E-2</v>
      </c>
      <c r="AA794" s="161">
        <v>0.102933578595958</v>
      </c>
      <c r="AB794" s="161">
        <v>0.166564377041441</v>
      </c>
      <c r="AC794" s="161">
        <v>1.21583286635725E-2</v>
      </c>
      <c r="AD794" s="161">
        <v>2.69212141769841E-2</v>
      </c>
      <c r="AE794" s="161">
        <v>1.05487269528523E-2</v>
      </c>
      <c r="AF794" s="161">
        <v>0.11498838681201699</v>
      </c>
      <c r="AG794" s="161">
        <v>6.0269150437679997E-2</v>
      </c>
      <c r="AH794" s="161">
        <v>7.0653703743695798E-2</v>
      </c>
      <c r="AI794" s="161">
        <v>4.2099060638656698E-2</v>
      </c>
      <c r="AJ794" s="161">
        <v>0.10643533739731401</v>
      </c>
      <c r="AK794" s="161">
        <v>3.8132909735809503E-2</v>
      </c>
      <c r="AL794" s="161">
        <v>1.72381429035505E-2</v>
      </c>
      <c r="AM794" s="161">
        <v>0.102153722046026</v>
      </c>
      <c r="AN794" s="161">
        <v>7.8454758721382106E-2</v>
      </c>
      <c r="AO794" s="161">
        <v>7.7455997858202993E-2</v>
      </c>
      <c r="AP794" s="161">
        <v>6.1752374919271297E-2</v>
      </c>
      <c r="AQ794" s="161">
        <v>0.20998911392589201</v>
      </c>
      <c r="AR794" s="161">
        <v>2.03962420304751E-2</v>
      </c>
      <c r="AS794" s="161">
        <v>0.11316313153983899</v>
      </c>
      <c r="AT794" s="161">
        <v>0.131016700991893</v>
      </c>
      <c r="AU794" s="161">
        <v>0.18079180542772599</v>
      </c>
      <c r="AV794" s="161">
        <v>0.17124160537115499</v>
      </c>
      <c r="AW794" s="161">
        <v>0.34100984503006199</v>
      </c>
      <c r="AX794" s="161">
        <v>2.54701674316558E-2</v>
      </c>
      <c r="AY794" s="161">
        <v>3.1994163054953499E-2</v>
      </c>
      <c r="AZ794" s="161">
        <v>5.1298586846719299E-2</v>
      </c>
      <c r="BA794" s="161">
        <v>3.9113533579739998E-2</v>
      </c>
      <c r="BB794" s="161">
        <v>1.82598190728838E-2</v>
      </c>
      <c r="BC794" s="161">
        <v>0.114702682291214</v>
      </c>
      <c r="BD794" s="161">
        <v>6.0949076189277304E-3</v>
      </c>
      <c r="BE794" s="161">
        <v>4.9651840005824399E-2</v>
      </c>
      <c r="BF794" s="161">
        <v>1.52213365205414E-2</v>
      </c>
      <c r="BG794" s="161">
        <v>5.2333959665032903E-2</v>
      </c>
      <c r="BH794" s="161">
        <v>1.94957514462934E-2</v>
      </c>
      <c r="BI794" s="161">
        <v>1.0415854128430701E-3</v>
      </c>
      <c r="BJ794" s="161">
        <v>0.23273372667218001</v>
      </c>
      <c r="BK794" s="161">
        <v>0</v>
      </c>
      <c r="BL794" s="161">
        <v>1.85838013145623E-2</v>
      </c>
      <c r="BM794" s="161">
        <v>9.2311479164224608E-3</v>
      </c>
      <c r="BN794" s="161">
        <v>9.2004148776963501E-2</v>
      </c>
      <c r="BO794" s="161">
        <v>4.62334992083678E-2</v>
      </c>
      <c r="BP794" s="161">
        <v>0.138898200676594</v>
      </c>
      <c r="BQ794" s="161">
        <v>0.21415876844170501</v>
      </c>
      <c r="BR794" s="161">
        <v>8.2237812078076108E-3</v>
      </c>
      <c r="BS794" s="161">
        <v>6.1377141276927602E-2</v>
      </c>
      <c r="BT794" s="161">
        <v>4.23749801101128E-2</v>
      </c>
    </row>
    <row r="795" spans="1:72" hidden="1">
      <c r="A795" s="99" t="s">
        <v>813</v>
      </c>
      <c r="B795" s="99" t="s">
        <v>1217</v>
      </c>
      <c r="C795" s="98" t="s">
        <v>1248</v>
      </c>
      <c r="D795" s="100" t="s">
        <v>1249</v>
      </c>
      <c r="E795" s="98" t="s">
        <v>266</v>
      </c>
      <c r="F795" s="98" t="s">
        <v>216</v>
      </c>
      <c r="G795" s="161">
        <v>0</v>
      </c>
      <c r="H795" s="161">
        <v>2.3365613412495101E-2</v>
      </c>
      <c r="I795" s="161">
        <v>0</v>
      </c>
      <c r="J795" s="161">
        <v>0</v>
      </c>
      <c r="K795" s="161">
        <v>3.6709252733137597E-2</v>
      </c>
      <c r="L795" s="161">
        <v>1.5734439959139899E-2</v>
      </c>
      <c r="M795" s="161">
        <v>0</v>
      </c>
      <c r="N795" s="161">
        <v>0</v>
      </c>
      <c r="O795" s="161">
        <v>0</v>
      </c>
      <c r="P795" s="161">
        <v>0</v>
      </c>
      <c r="Q795" s="161">
        <v>0</v>
      </c>
      <c r="R795" s="161">
        <v>0</v>
      </c>
      <c r="S795" s="161">
        <v>0</v>
      </c>
      <c r="T795" s="161">
        <v>0</v>
      </c>
      <c r="U795" s="161">
        <v>0</v>
      </c>
      <c r="V795" s="161">
        <v>0</v>
      </c>
      <c r="W795" s="161">
        <v>0</v>
      </c>
      <c r="X795" s="161">
        <v>0</v>
      </c>
      <c r="Y795" s="161">
        <v>0</v>
      </c>
      <c r="Z795" s="161">
        <v>0</v>
      </c>
      <c r="AA795" s="161">
        <v>0</v>
      </c>
      <c r="AB795" s="161">
        <v>0</v>
      </c>
      <c r="AC795" s="161">
        <v>0</v>
      </c>
      <c r="AD795" s="161">
        <v>0</v>
      </c>
      <c r="AE795" s="161">
        <v>0</v>
      </c>
      <c r="AF795" s="161">
        <v>1.8015468313352798E-2</v>
      </c>
      <c r="AG795" s="161">
        <v>0</v>
      </c>
      <c r="AH795" s="161">
        <v>0</v>
      </c>
      <c r="AI795" s="161">
        <v>0</v>
      </c>
      <c r="AJ795" s="161">
        <v>6.4239489236736598E-3</v>
      </c>
      <c r="AK795" s="161">
        <v>0</v>
      </c>
      <c r="AL795" s="161">
        <v>0.124386949465744</v>
      </c>
      <c r="AM795" s="161">
        <v>1.33077412667814E-2</v>
      </c>
      <c r="AN795" s="161">
        <v>0</v>
      </c>
      <c r="AO795" s="161">
        <v>0</v>
      </c>
      <c r="AP795" s="161">
        <v>0</v>
      </c>
      <c r="AQ795" s="161">
        <v>0</v>
      </c>
      <c r="AR795" s="161">
        <v>0</v>
      </c>
      <c r="AS795" s="161">
        <v>0</v>
      </c>
      <c r="AT795" s="161">
        <v>0</v>
      </c>
      <c r="AU795" s="161">
        <v>0</v>
      </c>
      <c r="AV795" s="161">
        <v>0</v>
      </c>
      <c r="AW795" s="161">
        <v>0</v>
      </c>
      <c r="AX795" s="161">
        <v>0</v>
      </c>
      <c r="AY795" s="161">
        <v>0</v>
      </c>
      <c r="AZ795" s="161">
        <v>0</v>
      </c>
      <c r="BA795" s="161">
        <v>0</v>
      </c>
      <c r="BB795" s="161">
        <v>0</v>
      </c>
      <c r="BC795" s="161">
        <v>0</v>
      </c>
      <c r="BD795" s="161">
        <v>0</v>
      </c>
      <c r="BE795" s="161">
        <v>0</v>
      </c>
      <c r="BF795" s="161">
        <v>0</v>
      </c>
      <c r="BG795" s="161">
        <v>4.3668015589452998E-3</v>
      </c>
      <c r="BH795" s="161">
        <v>0</v>
      </c>
      <c r="BI795" s="161">
        <v>0</v>
      </c>
      <c r="BJ795" s="161">
        <v>0</v>
      </c>
      <c r="BK795" s="161">
        <v>0</v>
      </c>
      <c r="BL795" s="161">
        <v>0</v>
      </c>
      <c r="BM795" s="161">
        <v>0</v>
      </c>
      <c r="BN795" s="161">
        <v>2.79079348513121E-2</v>
      </c>
      <c r="BO795" s="161">
        <v>0</v>
      </c>
      <c r="BP795" s="161">
        <v>0</v>
      </c>
      <c r="BQ795" s="161">
        <v>0</v>
      </c>
      <c r="BR795" s="161">
        <v>0</v>
      </c>
      <c r="BS795" s="161">
        <v>0</v>
      </c>
      <c r="BT795" s="161">
        <v>0</v>
      </c>
    </row>
    <row r="796" spans="1:72" hidden="1">
      <c r="A796" s="99" t="s">
        <v>813</v>
      </c>
      <c r="B796" s="99" t="s">
        <v>1217</v>
      </c>
      <c r="C796" s="98" t="s">
        <v>1250</v>
      </c>
      <c r="D796" s="100" t="s">
        <v>1251</v>
      </c>
      <c r="E796" s="98" t="s">
        <v>266</v>
      </c>
      <c r="F796" s="98" t="s">
        <v>216</v>
      </c>
      <c r="G796" s="161">
        <v>0</v>
      </c>
      <c r="H796" s="161">
        <v>2.3365613412495101E-2</v>
      </c>
      <c r="I796" s="161">
        <v>0</v>
      </c>
      <c r="J796" s="161">
        <v>0</v>
      </c>
      <c r="K796" s="161">
        <v>0</v>
      </c>
      <c r="L796" s="161">
        <v>0.16515661979172999</v>
      </c>
      <c r="M796" s="161">
        <v>1.34190113703229E-3</v>
      </c>
      <c r="N796" s="161">
        <v>6.0518731995563901E-2</v>
      </c>
      <c r="O796" s="161">
        <v>0</v>
      </c>
      <c r="P796" s="161">
        <v>2.6718117019824999E-2</v>
      </c>
      <c r="Q796" s="161">
        <v>0</v>
      </c>
      <c r="R796" s="161">
        <v>0</v>
      </c>
      <c r="S796" s="161">
        <v>7.2249786381757899E-2</v>
      </c>
      <c r="T796" s="161">
        <v>0</v>
      </c>
      <c r="U796" s="161">
        <v>0</v>
      </c>
      <c r="V796" s="161">
        <v>0</v>
      </c>
      <c r="W796" s="161">
        <v>0</v>
      </c>
      <c r="X796" s="161">
        <v>0</v>
      </c>
      <c r="Y796" s="161">
        <v>2.9434102248398999E-2</v>
      </c>
      <c r="Z796" s="161">
        <v>0</v>
      </c>
      <c r="AA796" s="161">
        <v>0</v>
      </c>
      <c r="AB796" s="161">
        <v>0</v>
      </c>
      <c r="AC796" s="161">
        <v>0</v>
      </c>
      <c r="AD796" s="161">
        <v>0</v>
      </c>
      <c r="AE796" s="161">
        <v>0</v>
      </c>
      <c r="AF796" s="161">
        <v>0</v>
      </c>
      <c r="AG796" s="161">
        <v>2.0464071074830201E-2</v>
      </c>
      <c r="AH796" s="161">
        <v>0</v>
      </c>
      <c r="AI796" s="161">
        <v>0</v>
      </c>
      <c r="AJ796" s="161">
        <v>0</v>
      </c>
      <c r="AK796" s="161">
        <v>0</v>
      </c>
      <c r="AL796" s="161">
        <v>0</v>
      </c>
      <c r="AM796" s="161">
        <v>0</v>
      </c>
      <c r="AN796" s="161">
        <v>0</v>
      </c>
      <c r="AO796" s="161">
        <v>0</v>
      </c>
      <c r="AP796" s="161">
        <v>1.15829990001413E-2</v>
      </c>
      <c r="AQ796" s="161">
        <v>7.4987433364181899E-2</v>
      </c>
      <c r="AR796" s="161">
        <v>0</v>
      </c>
      <c r="AS796" s="161">
        <v>0</v>
      </c>
      <c r="AT796" s="161">
        <v>0</v>
      </c>
      <c r="AU796" s="161">
        <v>0</v>
      </c>
      <c r="AV796" s="161">
        <v>0.103719302869597</v>
      </c>
      <c r="AW796" s="161">
        <v>0</v>
      </c>
      <c r="AX796" s="161">
        <v>0</v>
      </c>
      <c r="AY796" s="161">
        <v>0</v>
      </c>
      <c r="AZ796" s="161">
        <v>0</v>
      </c>
      <c r="BA796" s="161">
        <v>0</v>
      </c>
      <c r="BB796" s="161">
        <v>0</v>
      </c>
      <c r="BC796" s="161">
        <v>0</v>
      </c>
      <c r="BD796" s="161">
        <v>0</v>
      </c>
      <c r="BE796" s="161">
        <v>8.3268446847032093E-2</v>
      </c>
      <c r="BF796" s="161">
        <v>0</v>
      </c>
      <c r="BG796" s="161">
        <v>1.0831811287857099E-2</v>
      </c>
      <c r="BH796" s="161">
        <v>0</v>
      </c>
      <c r="BI796" s="161">
        <v>0</v>
      </c>
      <c r="BJ796" s="161">
        <v>0</v>
      </c>
      <c r="BK796" s="161">
        <v>0</v>
      </c>
      <c r="BL796" s="161">
        <v>0</v>
      </c>
      <c r="BM796" s="161">
        <v>0</v>
      </c>
      <c r="BN796" s="161">
        <v>0</v>
      </c>
      <c r="BO796" s="161">
        <v>0</v>
      </c>
      <c r="BP796" s="161">
        <v>0</v>
      </c>
      <c r="BQ796" s="161">
        <v>0</v>
      </c>
      <c r="BR796" s="161">
        <v>0</v>
      </c>
      <c r="BS796" s="161">
        <v>7.7685698198641004E-2</v>
      </c>
      <c r="BT796" s="161">
        <v>0</v>
      </c>
    </row>
    <row r="797" spans="1:72" hidden="1">
      <c r="A797" s="99" t="s">
        <v>813</v>
      </c>
      <c r="B797" s="99" t="s">
        <v>1217</v>
      </c>
      <c r="C797" s="98" t="s">
        <v>1252</v>
      </c>
      <c r="D797" s="100" t="s">
        <v>1253</v>
      </c>
      <c r="E797" s="98" t="s">
        <v>266</v>
      </c>
      <c r="F797" s="98" t="s">
        <v>216</v>
      </c>
      <c r="G797" s="161">
        <v>0</v>
      </c>
      <c r="H797" s="161">
        <v>0.16566229139598401</v>
      </c>
      <c r="I797" s="161">
        <v>1.1759845736041899E-3</v>
      </c>
      <c r="J797" s="161">
        <v>0</v>
      </c>
      <c r="K797" s="161">
        <v>9.5166864785122707E-2</v>
      </c>
      <c r="L797" s="161">
        <v>0.254615471677613</v>
      </c>
      <c r="M797" s="161">
        <v>0</v>
      </c>
      <c r="N797" s="161">
        <v>0</v>
      </c>
      <c r="O797" s="161">
        <v>0</v>
      </c>
      <c r="P797" s="161">
        <v>0</v>
      </c>
      <c r="Q797" s="161">
        <v>1.06674774806199E-2</v>
      </c>
      <c r="R797" s="161">
        <v>6.1908080471142497E-2</v>
      </c>
      <c r="S797" s="161">
        <v>2.28397928617118E-2</v>
      </c>
      <c r="T797" s="161">
        <v>6.3307874381301504E-2</v>
      </c>
      <c r="U797" s="161">
        <v>8.15245897370733E-2</v>
      </c>
      <c r="V797" s="161">
        <v>0</v>
      </c>
      <c r="W797" s="161">
        <v>0</v>
      </c>
      <c r="X797" s="161">
        <v>0</v>
      </c>
      <c r="Y797" s="161">
        <v>0</v>
      </c>
      <c r="Z797" s="161">
        <v>0.118292369415489</v>
      </c>
      <c r="AA797" s="161">
        <v>0</v>
      </c>
      <c r="AB797" s="161">
        <v>5.1271136430280299E-2</v>
      </c>
      <c r="AC797" s="161">
        <v>0</v>
      </c>
      <c r="AD797" s="161">
        <v>0</v>
      </c>
      <c r="AE797" s="161">
        <v>0</v>
      </c>
      <c r="AF797" s="161">
        <v>1.8015468313352798E-2</v>
      </c>
      <c r="AG797" s="161">
        <v>0</v>
      </c>
      <c r="AH797" s="161">
        <v>0</v>
      </c>
      <c r="AI797" s="161">
        <v>0.11093982260525601</v>
      </c>
      <c r="AJ797" s="161">
        <v>1.42504604792536E-2</v>
      </c>
      <c r="AK797" s="161">
        <v>0</v>
      </c>
      <c r="AL797" s="161">
        <v>7.7500977883709299E-2</v>
      </c>
      <c r="AM797" s="161">
        <v>0</v>
      </c>
      <c r="AN797" s="161">
        <v>0</v>
      </c>
      <c r="AO797" s="161">
        <v>1.0577012838243E-2</v>
      </c>
      <c r="AP797" s="161">
        <v>1.54653828614552E-2</v>
      </c>
      <c r="AQ797" s="161">
        <v>0</v>
      </c>
      <c r="AR797" s="161">
        <v>0</v>
      </c>
      <c r="AS797" s="161">
        <v>0.14450748902023899</v>
      </c>
      <c r="AT797" s="161">
        <v>9.7591828969656902E-2</v>
      </c>
      <c r="AU797" s="161">
        <v>5.5307827978379201E-2</v>
      </c>
      <c r="AV797" s="161">
        <v>0</v>
      </c>
      <c r="AW797" s="161">
        <v>2.4682270138091399E-2</v>
      </c>
      <c r="AX797" s="161">
        <v>0</v>
      </c>
      <c r="AY797" s="161">
        <v>0</v>
      </c>
      <c r="AZ797" s="161">
        <v>0</v>
      </c>
      <c r="BA797" s="161">
        <v>0.16403861852893201</v>
      </c>
      <c r="BB797" s="161">
        <v>0</v>
      </c>
      <c r="BC797" s="161">
        <v>0</v>
      </c>
      <c r="BD797" s="161">
        <v>0</v>
      </c>
      <c r="BE797" s="161">
        <v>5.1069481987108402E-2</v>
      </c>
      <c r="BF797" s="161">
        <v>0</v>
      </c>
      <c r="BG797" s="161">
        <v>0</v>
      </c>
      <c r="BH797" s="161">
        <v>0</v>
      </c>
      <c r="BI797" s="161">
        <v>0</v>
      </c>
      <c r="BJ797" s="161">
        <v>0</v>
      </c>
      <c r="BK797" s="161">
        <v>7.6548856642734295E-2</v>
      </c>
      <c r="BL797" s="161">
        <v>0</v>
      </c>
      <c r="BM797" s="161">
        <v>1.0319145869878E-2</v>
      </c>
      <c r="BN797" s="161">
        <v>0</v>
      </c>
      <c r="BO797" s="161">
        <v>0</v>
      </c>
      <c r="BP797" s="161">
        <v>0</v>
      </c>
      <c r="BQ797" s="161">
        <v>5.5161202510417097E-2</v>
      </c>
      <c r="BR797" s="161">
        <v>9.5234986805193302E-3</v>
      </c>
      <c r="BS797" s="161">
        <v>2.3990477007234199E-2</v>
      </c>
      <c r="BT797" s="161">
        <v>2.4999016178168E-2</v>
      </c>
    </row>
    <row r="798" spans="1:72" hidden="1">
      <c r="A798" s="99" t="s">
        <v>813</v>
      </c>
      <c r="B798" s="99" t="s">
        <v>1217</v>
      </c>
      <c r="C798" s="98" t="s">
        <v>1254</v>
      </c>
      <c r="D798" s="100" t="s">
        <v>1255</v>
      </c>
      <c r="E798" s="98" t="s">
        <v>266</v>
      </c>
      <c r="F798" s="98" t="s">
        <v>216</v>
      </c>
      <c r="G798" s="161">
        <v>0.139162130747254</v>
      </c>
      <c r="H798" s="161">
        <v>6.9007967397701098E-2</v>
      </c>
      <c r="I798" s="161">
        <v>0.113083231364921</v>
      </c>
      <c r="J798" s="161">
        <v>4.8909446366619203E-2</v>
      </c>
      <c r="K798" s="161">
        <v>0</v>
      </c>
      <c r="L798" s="161">
        <v>9.7508851537458696E-2</v>
      </c>
      <c r="M798" s="161">
        <v>1.2514722556795E-2</v>
      </c>
      <c r="N798" s="161">
        <v>0</v>
      </c>
      <c r="O798" s="161">
        <v>0</v>
      </c>
      <c r="P798" s="161">
        <v>3.2211712836189801E-2</v>
      </c>
      <c r="Q798" s="161">
        <v>1.29782558754834E-2</v>
      </c>
      <c r="R798" s="161">
        <v>8.4422966437192201E-2</v>
      </c>
      <c r="S798" s="161">
        <v>8.6443919338523398E-2</v>
      </c>
      <c r="T798" s="161">
        <v>0.22253044713996001</v>
      </c>
      <c r="U798" s="161">
        <v>3.1888364307955101E-2</v>
      </c>
      <c r="V798" s="161">
        <v>2.3908671316824502E-3</v>
      </c>
      <c r="W798" s="161">
        <v>6.2272857296372705E-4</v>
      </c>
      <c r="X798" s="161">
        <v>0</v>
      </c>
      <c r="Y798" s="161">
        <v>0.1642420863772</v>
      </c>
      <c r="Z798" s="161">
        <v>0.25514315946104299</v>
      </c>
      <c r="AA798" s="161">
        <v>5.0096925777726398E-2</v>
      </c>
      <c r="AB798" s="161">
        <v>0.136126691983353</v>
      </c>
      <c r="AC798" s="161">
        <v>0</v>
      </c>
      <c r="AD798" s="161">
        <v>8.0389098084686694E-2</v>
      </c>
      <c r="AE798" s="161">
        <v>0</v>
      </c>
      <c r="AF798" s="161">
        <v>0.11768447892622701</v>
      </c>
      <c r="AG798" s="161">
        <v>7.8510185555832598E-2</v>
      </c>
      <c r="AH798" s="161">
        <v>7.4480692874036997E-3</v>
      </c>
      <c r="AI798" s="161">
        <v>0.11093982260525601</v>
      </c>
      <c r="AJ798" s="161">
        <v>2.72309523551818E-2</v>
      </c>
      <c r="AK798" s="161">
        <v>1.4173000337125801E-3</v>
      </c>
      <c r="AL798" s="161">
        <v>1.8367986292354099E-2</v>
      </c>
      <c r="AM798" s="161">
        <v>4.4872106278922602E-2</v>
      </c>
      <c r="AN798" s="161">
        <v>0</v>
      </c>
      <c r="AO798" s="161">
        <v>0.14575444648439601</v>
      </c>
      <c r="AP798" s="161">
        <v>3.4434732705317501E-2</v>
      </c>
      <c r="AQ798" s="161">
        <v>0.107473047699191</v>
      </c>
      <c r="AR798" s="161">
        <v>0</v>
      </c>
      <c r="AS798" s="161">
        <v>0</v>
      </c>
      <c r="AT798" s="161">
        <v>4.4545102314438298E-2</v>
      </c>
      <c r="AU798" s="161">
        <v>0.142753164766526</v>
      </c>
      <c r="AV798" s="161">
        <v>0.182070203881016</v>
      </c>
      <c r="AW798" s="161">
        <v>9.6692860461426999E-2</v>
      </c>
      <c r="AX798" s="161">
        <v>0</v>
      </c>
      <c r="AY798" s="161">
        <v>0</v>
      </c>
      <c r="AZ798" s="161">
        <v>0</v>
      </c>
      <c r="BA798" s="161">
        <v>7.3795055656150604E-2</v>
      </c>
      <c r="BB798" s="161">
        <v>0</v>
      </c>
      <c r="BC798" s="161">
        <v>4.2925437630371703E-2</v>
      </c>
      <c r="BD798" s="161">
        <v>0</v>
      </c>
      <c r="BE798" s="161">
        <v>0</v>
      </c>
      <c r="BF798" s="161">
        <v>0</v>
      </c>
      <c r="BG798" s="161">
        <v>1.48950408534096E-2</v>
      </c>
      <c r="BH798" s="161">
        <v>0</v>
      </c>
      <c r="BI798" s="161">
        <v>0</v>
      </c>
      <c r="BJ798" s="161">
        <v>0</v>
      </c>
      <c r="BK798" s="161">
        <v>0</v>
      </c>
      <c r="BL798" s="161">
        <v>5.9814400771360703E-3</v>
      </c>
      <c r="BM798" s="161">
        <v>1.0319145869878E-2</v>
      </c>
      <c r="BN798" s="161">
        <v>9.1312636128028604E-2</v>
      </c>
      <c r="BO798" s="161">
        <v>0</v>
      </c>
      <c r="BP798" s="161">
        <v>3.0378563126119799E-2</v>
      </c>
      <c r="BQ798" s="161">
        <v>0.107202943932833</v>
      </c>
      <c r="BR798" s="161">
        <v>0</v>
      </c>
      <c r="BS798" s="161">
        <v>0</v>
      </c>
      <c r="BT798" s="161">
        <v>1.70664358565152E-2</v>
      </c>
    </row>
    <row r="799" spans="1:72" hidden="1">
      <c r="A799" s="99" t="s">
        <v>813</v>
      </c>
      <c r="B799" s="99" t="s">
        <v>1217</v>
      </c>
      <c r="C799" s="98" t="s">
        <v>1256</v>
      </c>
      <c r="D799" s="100" t="s">
        <v>1257</v>
      </c>
      <c r="E799" s="98" t="s">
        <v>266</v>
      </c>
      <c r="F799" s="98" t="s">
        <v>216</v>
      </c>
      <c r="G799" s="161">
        <v>8.4136633945069997E-2</v>
      </c>
      <c r="H799" s="161">
        <v>0.197913608406769</v>
      </c>
      <c r="I799" s="161">
        <v>0.40444834525925999</v>
      </c>
      <c r="J799" s="161">
        <v>0.28526161465517302</v>
      </c>
      <c r="K799" s="161">
        <v>0.519357679650989</v>
      </c>
      <c r="L799" s="161">
        <v>0.19866137085747099</v>
      </c>
      <c r="M799" s="161">
        <v>0.80956741274092603</v>
      </c>
      <c r="N799" s="161">
        <v>0.53410182516722104</v>
      </c>
      <c r="O799" s="161">
        <v>0.89805579191131202</v>
      </c>
      <c r="P799" s="161">
        <v>0.49942620152766798</v>
      </c>
      <c r="Q799" s="161">
        <v>0.80979383685884299</v>
      </c>
      <c r="R799" s="161">
        <v>0.28141550008427502</v>
      </c>
      <c r="S799" s="161">
        <v>0.38886451341237299</v>
      </c>
      <c r="T799" s="161">
        <v>0.46540617102704301</v>
      </c>
      <c r="U799" s="161">
        <v>0.54529809649614902</v>
      </c>
      <c r="V799" s="161">
        <v>0.73856333664931695</v>
      </c>
      <c r="W799" s="161">
        <v>0.43972918806168398</v>
      </c>
      <c r="X799" s="161">
        <v>0.73816434303133005</v>
      </c>
      <c r="Y799" s="161">
        <v>0.257693520278299</v>
      </c>
      <c r="Z799" s="161">
        <v>0.30893982971795098</v>
      </c>
      <c r="AA799" s="161">
        <v>0.235371253423791</v>
      </c>
      <c r="AB799" s="161">
        <v>0.34057102796448002</v>
      </c>
      <c r="AC799" s="161">
        <v>0.75258960850489698</v>
      </c>
      <c r="AD799" s="161">
        <v>0.79327719497834404</v>
      </c>
      <c r="AE799" s="161">
        <v>0.72340556882445795</v>
      </c>
      <c r="AF799" s="161">
        <v>0.66764277979039599</v>
      </c>
      <c r="AG799" s="161">
        <v>8.5484392885963295E-2</v>
      </c>
      <c r="AH799" s="161">
        <v>0.53428650662492305</v>
      </c>
      <c r="AI799" s="161">
        <v>0.59150935172346397</v>
      </c>
      <c r="AJ799" s="161">
        <v>0.44754317079468903</v>
      </c>
      <c r="AK799" s="161">
        <v>0.36756372433517698</v>
      </c>
      <c r="AL799" s="161">
        <v>0.44766811499522802</v>
      </c>
      <c r="AM799" s="161">
        <v>0.36397783459918098</v>
      </c>
      <c r="AN799" s="161">
        <v>0.58084998422970102</v>
      </c>
      <c r="AO799" s="161">
        <v>5.3096524158955598E-2</v>
      </c>
      <c r="AP799" s="161">
        <v>0.463803415523316</v>
      </c>
      <c r="AQ799" s="161">
        <v>0.243191126617058</v>
      </c>
      <c r="AR799" s="161">
        <v>0.75723058518769704</v>
      </c>
      <c r="AS799" s="161">
        <v>0.191825447125379</v>
      </c>
      <c r="AT799" s="161">
        <v>0.26844258918304198</v>
      </c>
      <c r="AU799" s="161">
        <v>0.420830973607908</v>
      </c>
      <c r="AV799" s="161">
        <v>0.19589679718991501</v>
      </c>
      <c r="AW799" s="161">
        <v>0.301835706090469</v>
      </c>
      <c r="AX799" s="161">
        <v>0.53956514839552605</v>
      </c>
      <c r="AY799" s="161">
        <v>0.59975698334285399</v>
      </c>
      <c r="AZ799" s="161">
        <v>0.20005607945527201</v>
      </c>
      <c r="BA799" s="161">
        <v>0.47742371609913697</v>
      </c>
      <c r="BB799" s="161">
        <v>0.77976241624894604</v>
      </c>
      <c r="BC799" s="161">
        <v>0.205970734191667</v>
      </c>
      <c r="BD799" s="161">
        <v>0.78478511769080705</v>
      </c>
      <c r="BE799" s="161">
        <v>0.205835203573242</v>
      </c>
      <c r="BF799" s="161">
        <v>0.27326404124464498</v>
      </c>
      <c r="BG799" s="161">
        <v>0.60625743489219097</v>
      </c>
      <c r="BH799" s="161">
        <v>0.48851018473142899</v>
      </c>
      <c r="BI799" s="161">
        <v>0.72014453096762998</v>
      </c>
      <c r="BJ799" s="161">
        <v>0.26178421380920103</v>
      </c>
      <c r="BK799" s="161">
        <v>0.73256454823733497</v>
      </c>
      <c r="BL799" s="161">
        <v>0.53943884749811899</v>
      </c>
      <c r="BM799" s="161">
        <v>0.71740979710816499</v>
      </c>
      <c r="BN799" s="161">
        <v>0.54734255025503298</v>
      </c>
      <c r="BO799" s="161">
        <v>0.10181249013485499</v>
      </c>
      <c r="BP799" s="161">
        <v>0.79471006666072397</v>
      </c>
      <c r="BQ799" s="161">
        <v>0.35795039297377701</v>
      </c>
      <c r="BR799" s="161">
        <v>0.76173775238534802</v>
      </c>
      <c r="BS799" s="161">
        <v>0.100686066207244</v>
      </c>
      <c r="BT799" s="161">
        <v>0.53524769155136398</v>
      </c>
    </row>
    <row r="800" spans="1:72" hidden="1">
      <c r="A800" s="99" t="s">
        <v>813</v>
      </c>
      <c r="B800" s="99" t="s">
        <v>1217</v>
      </c>
      <c r="C800" s="98" t="s">
        <v>1258</v>
      </c>
      <c r="D800" s="100" t="s">
        <v>1259</v>
      </c>
      <c r="E800" s="98" t="s">
        <v>266</v>
      </c>
      <c r="F800" s="98" t="s">
        <v>216</v>
      </c>
      <c r="G800" s="161">
        <v>0</v>
      </c>
      <c r="H800" s="161">
        <v>1.9049798037276699E-3</v>
      </c>
      <c r="I800" s="161">
        <v>0</v>
      </c>
      <c r="J800" s="161">
        <v>0</v>
      </c>
      <c r="K800" s="161">
        <v>0</v>
      </c>
      <c r="L800" s="161">
        <v>0</v>
      </c>
      <c r="M800" s="161">
        <v>0</v>
      </c>
      <c r="N800" s="161">
        <v>0</v>
      </c>
      <c r="O800" s="161">
        <v>0</v>
      </c>
      <c r="P800" s="161">
        <v>0</v>
      </c>
      <c r="Q800" s="161">
        <v>0</v>
      </c>
      <c r="R800" s="161">
        <v>0</v>
      </c>
      <c r="S800" s="161">
        <v>0</v>
      </c>
      <c r="T800" s="161">
        <v>0</v>
      </c>
      <c r="U800" s="161">
        <v>0</v>
      </c>
      <c r="V800" s="161">
        <v>0</v>
      </c>
      <c r="W800" s="161">
        <v>0</v>
      </c>
      <c r="X800" s="161">
        <v>0</v>
      </c>
      <c r="Y800" s="161">
        <v>5.6393300806479802E-3</v>
      </c>
      <c r="Z800" s="161">
        <v>0</v>
      </c>
      <c r="AA800" s="161">
        <v>0</v>
      </c>
      <c r="AB800" s="161">
        <v>0</v>
      </c>
      <c r="AC800" s="161">
        <v>0</v>
      </c>
      <c r="AD800" s="161">
        <v>0</v>
      </c>
      <c r="AE800" s="161">
        <v>0</v>
      </c>
      <c r="AF800" s="161">
        <v>0</v>
      </c>
      <c r="AG800" s="161">
        <v>0</v>
      </c>
      <c r="AH800" s="161">
        <v>0</v>
      </c>
      <c r="AI800" s="161">
        <v>0</v>
      </c>
      <c r="AJ800" s="161">
        <v>0</v>
      </c>
      <c r="AK800" s="161">
        <v>0</v>
      </c>
      <c r="AL800" s="161">
        <v>0</v>
      </c>
      <c r="AM800" s="161">
        <v>0</v>
      </c>
      <c r="AN800" s="161">
        <v>0</v>
      </c>
      <c r="AO800" s="161">
        <v>0</v>
      </c>
      <c r="AP800" s="161">
        <v>0</v>
      </c>
      <c r="AQ800" s="161">
        <v>0</v>
      </c>
      <c r="AR800" s="161">
        <v>0</v>
      </c>
      <c r="AS800" s="161">
        <v>1.17955709142878E-3</v>
      </c>
      <c r="AT800" s="161">
        <v>0</v>
      </c>
      <c r="AU800" s="161">
        <v>0</v>
      </c>
      <c r="AV800" s="161">
        <v>0</v>
      </c>
      <c r="AW800" s="161">
        <v>0</v>
      </c>
      <c r="AX800" s="161">
        <v>0</v>
      </c>
      <c r="AY800" s="161">
        <v>0</v>
      </c>
      <c r="AZ800" s="161">
        <v>0</v>
      </c>
      <c r="BA800" s="161">
        <v>0</v>
      </c>
      <c r="BB800" s="161">
        <v>0</v>
      </c>
      <c r="BC800" s="161">
        <v>4.8917788270923197E-2</v>
      </c>
      <c r="BD800" s="161">
        <v>0</v>
      </c>
      <c r="BE800" s="161">
        <v>0</v>
      </c>
      <c r="BF800" s="161">
        <v>0</v>
      </c>
      <c r="BG800" s="161">
        <v>0</v>
      </c>
      <c r="BH800" s="161">
        <v>0</v>
      </c>
      <c r="BI800" s="161">
        <v>1.8617760469282099E-3</v>
      </c>
      <c r="BJ800" s="161">
        <v>0</v>
      </c>
      <c r="BK800" s="161">
        <v>0</v>
      </c>
      <c r="BL800" s="161">
        <v>0</v>
      </c>
      <c r="BM800" s="161">
        <v>0</v>
      </c>
      <c r="BN800" s="161">
        <v>7.1473247037285104E-3</v>
      </c>
      <c r="BO800" s="161">
        <v>0</v>
      </c>
      <c r="BP800" s="161">
        <v>0</v>
      </c>
      <c r="BQ800" s="161">
        <v>0</v>
      </c>
      <c r="BR800" s="161">
        <v>0</v>
      </c>
      <c r="BS800" s="161">
        <v>0</v>
      </c>
      <c r="BT800" s="161">
        <v>0</v>
      </c>
    </row>
    <row r="801" spans="1:72" hidden="1">
      <c r="A801" s="99" t="s">
        <v>813</v>
      </c>
      <c r="B801" s="99" t="s">
        <v>1217</v>
      </c>
      <c r="C801" s="98" t="s">
        <v>1260</v>
      </c>
      <c r="D801" s="100" t="s">
        <v>1261</v>
      </c>
      <c r="E801" s="98" t="s">
        <v>266</v>
      </c>
      <c r="F801" s="98" t="s">
        <v>216</v>
      </c>
      <c r="G801" s="161">
        <v>0</v>
      </c>
      <c r="H801" s="161">
        <v>4.8200083840325304E-3</v>
      </c>
      <c r="I801" s="161">
        <v>0</v>
      </c>
      <c r="J801" s="161">
        <v>0</v>
      </c>
      <c r="K801" s="161">
        <v>0</v>
      </c>
      <c r="L801" s="161">
        <v>0.15873824265735201</v>
      </c>
      <c r="M801" s="161">
        <v>0</v>
      </c>
      <c r="N801" s="161">
        <v>0</v>
      </c>
      <c r="O801" s="161">
        <v>0</v>
      </c>
      <c r="P801" s="161">
        <v>0</v>
      </c>
      <c r="Q801" s="161">
        <v>0</v>
      </c>
      <c r="R801" s="161">
        <v>0</v>
      </c>
      <c r="S801" s="161">
        <v>0</v>
      </c>
      <c r="T801" s="161">
        <v>0</v>
      </c>
      <c r="U801" s="161">
        <v>0</v>
      </c>
      <c r="V801" s="161">
        <v>0</v>
      </c>
      <c r="W801" s="161">
        <v>0</v>
      </c>
      <c r="X801" s="161">
        <v>0</v>
      </c>
      <c r="Y801" s="161">
        <v>3.6188332213894399E-3</v>
      </c>
      <c r="Z801" s="161">
        <v>8.8756606812214409E-3</v>
      </c>
      <c r="AA801" s="161">
        <v>0</v>
      </c>
      <c r="AB801" s="161">
        <v>0</v>
      </c>
      <c r="AC801" s="161">
        <v>0</v>
      </c>
      <c r="AD801" s="161">
        <v>0</v>
      </c>
      <c r="AE801" s="161">
        <v>0</v>
      </c>
      <c r="AF801" s="161">
        <v>0</v>
      </c>
      <c r="AG801" s="161">
        <v>4.4890666722498104E-3</v>
      </c>
      <c r="AH801" s="161">
        <v>0</v>
      </c>
      <c r="AI801" s="161">
        <v>0</v>
      </c>
      <c r="AJ801" s="161">
        <v>4.8798288347692304E-3</v>
      </c>
      <c r="AK801" s="161">
        <v>2.3012141474132702E-3</v>
      </c>
      <c r="AL801" s="161">
        <v>0</v>
      </c>
      <c r="AM801" s="161">
        <v>0</v>
      </c>
      <c r="AN801" s="161">
        <v>0</v>
      </c>
      <c r="AO801" s="161">
        <v>0</v>
      </c>
      <c r="AP801" s="161">
        <v>6.3285410662000498E-3</v>
      </c>
      <c r="AQ801" s="161">
        <v>0.116303524018343</v>
      </c>
      <c r="AR801" s="161">
        <v>0</v>
      </c>
      <c r="AS801" s="161">
        <v>1.9344480883326898E-2</v>
      </c>
      <c r="AT801" s="161">
        <v>0</v>
      </c>
      <c r="AU801" s="161">
        <v>0</v>
      </c>
      <c r="AV801" s="161">
        <v>6.9084330274967395E-2</v>
      </c>
      <c r="AW801" s="161">
        <v>6.94023147001573E-2</v>
      </c>
      <c r="AX801" s="161">
        <v>5.1188529662974498E-2</v>
      </c>
      <c r="AY801" s="161">
        <v>0</v>
      </c>
      <c r="AZ801" s="161">
        <v>0</v>
      </c>
      <c r="BA801" s="161">
        <v>0</v>
      </c>
      <c r="BB801" s="161">
        <v>0</v>
      </c>
      <c r="BC801" s="161">
        <v>0</v>
      </c>
      <c r="BD801" s="161">
        <v>2.57766511082228E-2</v>
      </c>
      <c r="BE801" s="161">
        <v>0</v>
      </c>
      <c r="BF801" s="161">
        <v>0</v>
      </c>
      <c r="BG801" s="161">
        <v>0</v>
      </c>
      <c r="BH801" s="161">
        <v>0</v>
      </c>
      <c r="BI801" s="161">
        <v>0</v>
      </c>
      <c r="BJ801" s="161">
        <v>0</v>
      </c>
      <c r="BK801" s="161">
        <v>0</v>
      </c>
      <c r="BL801" s="161">
        <v>6.7930736952543397E-2</v>
      </c>
      <c r="BM801" s="161">
        <v>0</v>
      </c>
      <c r="BN801" s="161">
        <v>0</v>
      </c>
      <c r="BO801" s="161">
        <v>5.0244323862834298E-2</v>
      </c>
      <c r="BP801" s="161">
        <v>0</v>
      </c>
      <c r="BQ801" s="161">
        <v>0</v>
      </c>
      <c r="BR801" s="161">
        <v>0</v>
      </c>
      <c r="BS801" s="161">
        <v>0</v>
      </c>
      <c r="BT801" s="161">
        <v>0</v>
      </c>
    </row>
    <row r="802" spans="1:72" hidden="1">
      <c r="A802" s="99" t="s">
        <v>813</v>
      </c>
      <c r="B802" s="99" t="s">
        <v>1217</v>
      </c>
      <c r="C802" s="98" t="s">
        <v>1262</v>
      </c>
      <c r="D802" s="100" t="s">
        <v>1263</v>
      </c>
      <c r="E802" s="98" t="s">
        <v>266</v>
      </c>
      <c r="F802" s="98" t="s">
        <v>216</v>
      </c>
      <c r="G802" s="161">
        <v>4.0378969654046103E-2</v>
      </c>
      <c r="H802" s="161">
        <v>6.5244208837773404E-2</v>
      </c>
      <c r="I802" s="161">
        <v>4.9985043719486802E-3</v>
      </c>
      <c r="J802" s="161">
        <v>0</v>
      </c>
      <c r="K802" s="161">
        <v>0.10245034130646501</v>
      </c>
      <c r="L802" s="161">
        <v>0.30921466918316198</v>
      </c>
      <c r="M802" s="161">
        <v>1.20915361372009E-2</v>
      </c>
      <c r="N802" s="161">
        <v>0</v>
      </c>
      <c r="O802" s="161">
        <v>0</v>
      </c>
      <c r="P802" s="161">
        <v>1.7240593244681501E-3</v>
      </c>
      <c r="Q802" s="161">
        <v>5.47605419092052E-3</v>
      </c>
      <c r="R802" s="161">
        <v>1.41963835486174E-2</v>
      </c>
      <c r="S802" s="161">
        <v>9.6636361931507608E-3</v>
      </c>
      <c r="T802" s="161">
        <v>1.8703982660094699E-2</v>
      </c>
      <c r="U802" s="161">
        <v>3.2450960311237502E-2</v>
      </c>
      <c r="V802" s="161">
        <v>0</v>
      </c>
      <c r="W802" s="161">
        <v>1.7948878498773999E-2</v>
      </c>
      <c r="X802" s="161">
        <v>0</v>
      </c>
      <c r="Y802" s="161">
        <v>0</v>
      </c>
      <c r="Z802" s="161">
        <v>0.20666537612429001</v>
      </c>
      <c r="AA802" s="161">
        <v>0</v>
      </c>
      <c r="AB802" s="161">
        <v>1.79522150304787E-2</v>
      </c>
      <c r="AC802" s="161">
        <v>8.5425275451203805E-3</v>
      </c>
      <c r="AD802" s="161">
        <v>0</v>
      </c>
      <c r="AE802" s="161">
        <v>0</v>
      </c>
      <c r="AF802" s="161">
        <v>0</v>
      </c>
      <c r="AG802" s="161">
        <v>1.42262284842006E-2</v>
      </c>
      <c r="AH802" s="161">
        <v>1.5353731475197801E-3</v>
      </c>
      <c r="AI802" s="161">
        <v>1.6158869073518101E-2</v>
      </c>
      <c r="AJ802" s="161">
        <v>3.0633795985798699E-4</v>
      </c>
      <c r="AK802" s="161">
        <v>4.3899109405556502E-3</v>
      </c>
      <c r="AL802" s="161">
        <v>3.2208111486676697E-2</v>
      </c>
      <c r="AM802" s="161">
        <v>3.0271907762687799E-2</v>
      </c>
      <c r="AN802" s="161">
        <v>1.292800044096E-2</v>
      </c>
      <c r="AO802" s="161">
        <v>1.1893306347567301E-2</v>
      </c>
      <c r="AP802" s="161">
        <v>8.4497383226944198E-3</v>
      </c>
      <c r="AQ802" s="161">
        <v>1.93839206697238E-2</v>
      </c>
      <c r="AR802" s="161">
        <v>4.4075018156588701E-2</v>
      </c>
      <c r="AS802" s="161">
        <v>0.14494241190842999</v>
      </c>
      <c r="AT802" s="161">
        <v>2.21722261306645E-2</v>
      </c>
      <c r="AU802" s="161">
        <v>3.3724078678106902E-2</v>
      </c>
      <c r="AV802" s="161">
        <v>4.1654131136604601E-3</v>
      </c>
      <c r="AW802" s="161">
        <v>1.50460608955225E-2</v>
      </c>
      <c r="AX802" s="161">
        <v>6.3381235358599103E-2</v>
      </c>
      <c r="AY802" s="161">
        <v>0</v>
      </c>
      <c r="AZ802" s="161">
        <v>0</v>
      </c>
      <c r="BA802" s="161">
        <v>0.20498197376483701</v>
      </c>
      <c r="BB802" s="161">
        <v>0</v>
      </c>
      <c r="BC802" s="161">
        <v>4.96471153671972E-3</v>
      </c>
      <c r="BD802" s="161">
        <v>7.5492287117140899E-2</v>
      </c>
      <c r="BE802" s="161">
        <v>0</v>
      </c>
      <c r="BF802" s="161">
        <v>0</v>
      </c>
      <c r="BG802" s="161">
        <v>2.1132752321384599E-3</v>
      </c>
      <c r="BH802" s="161">
        <v>0</v>
      </c>
      <c r="BI802" s="161">
        <v>4.6571890028244398E-2</v>
      </c>
      <c r="BJ802" s="161">
        <v>0</v>
      </c>
      <c r="BK802" s="161">
        <v>0</v>
      </c>
      <c r="BL802" s="161">
        <v>0</v>
      </c>
      <c r="BM802" s="161">
        <v>0</v>
      </c>
      <c r="BN802" s="161">
        <v>0</v>
      </c>
      <c r="BO802" s="161">
        <v>0</v>
      </c>
      <c r="BP802" s="161">
        <v>1.7640865544465902E-2</v>
      </c>
      <c r="BQ802" s="161">
        <v>2.06507418156512E-2</v>
      </c>
      <c r="BR802" s="161">
        <v>0</v>
      </c>
      <c r="BS802" s="161">
        <v>4.0683132419251998E-2</v>
      </c>
      <c r="BT802" s="161">
        <v>2.00895675518162E-2</v>
      </c>
    </row>
    <row r="803" spans="1:72" hidden="1">
      <c r="A803" s="99" t="s">
        <v>813</v>
      </c>
      <c r="B803" s="99" t="s">
        <v>1217</v>
      </c>
      <c r="C803" s="98" t="s">
        <v>1264</v>
      </c>
      <c r="D803" s="100" t="s">
        <v>1265</v>
      </c>
      <c r="E803" s="98" t="s">
        <v>266</v>
      </c>
      <c r="F803" s="98" t="s">
        <v>216</v>
      </c>
      <c r="G803" s="161">
        <v>3.74279219819426E-2</v>
      </c>
      <c r="H803" s="161">
        <v>0.10765263095010399</v>
      </c>
      <c r="I803" s="161">
        <v>4.9192283465451202E-2</v>
      </c>
      <c r="J803" s="161">
        <v>0.25855780130945</v>
      </c>
      <c r="K803" s="161">
        <v>3.4541303434714198E-2</v>
      </c>
      <c r="L803" s="161">
        <v>0.142172903745236</v>
      </c>
      <c r="M803" s="161">
        <v>8.1690434429915706E-2</v>
      </c>
      <c r="N803" s="161">
        <v>2.08559943258971E-2</v>
      </c>
      <c r="O803" s="161">
        <v>3.2576411720542403E-2</v>
      </c>
      <c r="P803" s="161">
        <v>0.13751670025343701</v>
      </c>
      <c r="Q803" s="161">
        <v>1.97044139656261E-2</v>
      </c>
      <c r="R803" s="161">
        <v>0.188508380486691</v>
      </c>
      <c r="S803" s="161">
        <v>0.24968598097481701</v>
      </c>
      <c r="T803" s="161">
        <v>0.212001607247992</v>
      </c>
      <c r="U803" s="161">
        <v>0.20530212418747901</v>
      </c>
      <c r="V803" s="161">
        <v>0.112584162906038</v>
      </c>
      <c r="W803" s="161">
        <v>3.5529387871460601E-2</v>
      </c>
      <c r="X803" s="161">
        <v>2.0510019546919299E-2</v>
      </c>
      <c r="Y803" s="161">
        <v>0.10747131302591301</v>
      </c>
      <c r="Z803" s="161">
        <v>5.9765478071708303E-2</v>
      </c>
      <c r="AA803" s="161">
        <v>0.13611159443025</v>
      </c>
      <c r="AB803" s="161">
        <v>0.17950538766993701</v>
      </c>
      <c r="AC803" s="161">
        <v>3.1753244707458203E-2</v>
      </c>
      <c r="AD803" s="161">
        <v>4.9778429355980001E-2</v>
      </c>
      <c r="AE803" s="161">
        <v>2.90059025194917E-2</v>
      </c>
      <c r="AF803" s="161">
        <v>0.15875223838248601</v>
      </c>
      <c r="AG803" s="161">
        <v>0.401722349297359</v>
      </c>
      <c r="AH803" s="161">
        <v>0.19684261075807799</v>
      </c>
      <c r="AI803" s="161">
        <v>6.6340026616822895E-2</v>
      </c>
      <c r="AJ803" s="161">
        <v>8.5450297960984398E-2</v>
      </c>
      <c r="AK803" s="161">
        <v>0.118503046431936</v>
      </c>
      <c r="AL803" s="161">
        <v>0.15838960634003901</v>
      </c>
      <c r="AM803" s="161">
        <v>0.20773650179698699</v>
      </c>
      <c r="AN803" s="161">
        <v>0.13089863385386</v>
      </c>
      <c r="AO803" s="161">
        <v>5.8620210109532299E-2</v>
      </c>
      <c r="AP803" s="161">
        <v>9.0161800928249602E-2</v>
      </c>
      <c r="AQ803" s="161">
        <v>0.26722658978802299</v>
      </c>
      <c r="AR803" s="161">
        <v>0</v>
      </c>
      <c r="AS803" s="161">
        <v>1.9344480883326898E-2</v>
      </c>
      <c r="AT803" s="161">
        <v>0.12919929829809901</v>
      </c>
      <c r="AU803" s="161">
        <v>0.23184217509684499</v>
      </c>
      <c r="AV803" s="161">
        <v>0.15314849517447801</v>
      </c>
      <c r="AW803" s="161">
        <v>0.27632269398666098</v>
      </c>
      <c r="AX803" s="161">
        <v>5.1379769499822498E-3</v>
      </c>
      <c r="AY803" s="161">
        <v>5.19957256501688E-2</v>
      </c>
      <c r="AZ803" s="161">
        <v>7.1881319290068593E-2</v>
      </c>
      <c r="BA803" s="161">
        <v>1.2351524636032301E-2</v>
      </c>
      <c r="BB803" s="161">
        <v>4.5776687369299102E-2</v>
      </c>
      <c r="BC803" s="161">
        <v>6.7026934407792296E-2</v>
      </c>
      <c r="BD803" s="161">
        <v>8.6428953546382505E-3</v>
      </c>
      <c r="BE803" s="161">
        <v>0.111098908339374</v>
      </c>
      <c r="BF803" s="161">
        <v>3.0605550466553898E-2</v>
      </c>
      <c r="BG803" s="161">
        <v>9.4353870528576106E-3</v>
      </c>
      <c r="BH803" s="161">
        <v>3.7434761843936203E-2</v>
      </c>
      <c r="BI803" s="161">
        <v>0</v>
      </c>
      <c r="BJ803" s="161">
        <v>9.5134107888224601E-2</v>
      </c>
      <c r="BK803" s="161">
        <v>4.0600263737726398E-2</v>
      </c>
      <c r="BL803" s="161">
        <v>7.9882725798520599E-3</v>
      </c>
      <c r="BM803" s="161">
        <v>1.10773646648078E-3</v>
      </c>
      <c r="BN803" s="161">
        <v>3.5643513701211799E-2</v>
      </c>
      <c r="BO803" s="161">
        <v>1.8105283926815399E-2</v>
      </c>
      <c r="BP803" s="161">
        <v>3.2295719533057501E-2</v>
      </c>
      <c r="BQ803" s="161">
        <v>9.6294276332225398E-2</v>
      </c>
      <c r="BR803" s="161">
        <v>3.4585741390135198E-2</v>
      </c>
      <c r="BS803" s="161">
        <v>8.1860545854259295E-2</v>
      </c>
      <c r="BT803" s="161">
        <v>3.5016923831525201E-2</v>
      </c>
    </row>
    <row r="804" spans="1:72" hidden="1">
      <c r="A804" s="99" t="s">
        <v>813</v>
      </c>
      <c r="B804" s="99" t="s">
        <v>1217</v>
      </c>
      <c r="C804" s="98" t="s">
        <v>1266</v>
      </c>
      <c r="D804" s="100" t="s">
        <v>1267</v>
      </c>
      <c r="E804" s="98" t="s">
        <v>266</v>
      </c>
      <c r="F804" s="98" t="s">
        <v>216</v>
      </c>
      <c r="G804" s="161">
        <v>0.204732442539726</v>
      </c>
      <c r="H804" s="161">
        <v>0.50169901527626104</v>
      </c>
      <c r="I804" s="161">
        <v>0.42159131328368799</v>
      </c>
      <c r="J804" s="161">
        <v>0.62547067616006502</v>
      </c>
      <c r="K804" s="161">
        <v>0.68651638300980999</v>
      </c>
      <c r="L804" s="161">
        <v>0.366816228624324</v>
      </c>
      <c r="M804" s="161">
        <v>0.68801275263620298</v>
      </c>
      <c r="N804" s="161">
        <v>0.81279262237301897</v>
      </c>
      <c r="O804" s="161">
        <v>0.94664584819228204</v>
      </c>
      <c r="P804" s="161">
        <v>0.44041169554763299</v>
      </c>
      <c r="Q804" s="161">
        <v>0.87208158699165494</v>
      </c>
      <c r="R804" s="161">
        <v>0.560450910337287</v>
      </c>
      <c r="S804" s="161">
        <v>0.597255155061863</v>
      </c>
      <c r="T804" s="161">
        <v>0.52577833382990502</v>
      </c>
      <c r="U804" s="161">
        <v>0.53030815774797802</v>
      </c>
      <c r="V804" s="161">
        <v>0.630915140013805</v>
      </c>
      <c r="W804" s="161">
        <v>0.71865104657245304</v>
      </c>
      <c r="X804" s="161">
        <v>0.84827791526352403</v>
      </c>
      <c r="Y804" s="161">
        <v>0.41949607512932502</v>
      </c>
      <c r="Z804" s="161">
        <v>0.20192052730871199</v>
      </c>
      <c r="AA804" s="161">
        <v>0.53586100040872298</v>
      </c>
      <c r="AB804" s="161">
        <v>0.60493236998523203</v>
      </c>
      <c r="AC804" s="161">
        <v>0.91329013185906005</v>
      </c>
      <c r="AD804" s="161">
        <v>0.76603631019070895</v>
      </c>
      <c r="AE804" s="161">
        <v>0.78833248183870397</v>
      </c>
      <c r="AF804" s="161">
        <v>0.68926572644817297</v>
      </c>
      <c r="AG804" s="161">
        <v>0.24091722261184101</v>
      </c>
      <c r="AH804" s="161">
        <v>0.67204852869123799</v>
      </c>
      <c r="AI804" s="161">
        <v>0.80097992014953101</v>
      </c>
      <c r="AJ804" s="161">
        <v>0.84486508957928597</v>
      </c>
      <c r="AK804" s="161">
        <v>0.65241695566352098</v>
      </c>
      <c r="AL804" s="161">
        <v>0.75525851450011905</v>
      </c>
      <c r="AM804" s="161">
        <v>0.50604653140802203</v>
      </c>
      <c r="AN804" s="161">
        <v>0.69082078098607902</v>
      </c>
      <c r="AO804" s="161">
        <v>0.254630258217723</v>
      </c>
      <c r="AP804" s="161">
        <v>0.68736905804635096</v>
      </c>
      <c r="AQ804" s="161">
        <v>0.350432995740041</v>
      </c>
      <c r="AR804" s="161">
        <v>0.83456169940511804</v>
      </c>
      <c r="AS804" s="161">
        <v>0.33050416686876599</v>
      </c>
      <c r="AT804" s="161">
        <v>0.53732344770332197</v>
      </c>
      <c r="AU804" s="161">
        <v>0.53877804796316997</v>
      </c>
      <c r="AV804" s="161">
        <v>0.312401513880878</v>
      </c>
      <c r="AW804" s="161">
        <v>0.37340155682908899</v>
      </c>
      <c r="AX804" s="161">
        <v>0.63690708461782897</v>
      </c>
      <c r="AY804" s="161">
        <v>0.72772151858799705</v>
      </c>
      <c r="AZ804" s="161">
        <v>0.73595843358101998</v>
      </c>
      <c r="BA804" s="161">
        <v>0.67126792451202399</v>
      </c>
      <c r="BB804" s="161">
        <v>0.87847542820552105</v>
      </c>
      <c r="BC804" s="161">
        <v>0.201309283481656</v>
      </c>
      <c r="BD804" s="161">
        <v>0.70510766111105705</v>
      </c>
      <c r="BE804" s="161">
        <v>0.55637314118746195</v>
      </c>
      <c r="BF804" s="161">
        <v>0.61409234659025003</v>
      </c>
      <c r="BG804" s="161">
        <v>0.81573768143179404</v>
      </c>
      <c r="BH804" s="161">
        <v>0.79761543628920795</v>
      </c>
      <c r="BI804" s="161">
        <v>0.73185722735944303</v>
      </c>
      <c r="BJ804" s="161">
        <v>0.36557071959223397</v>
      </c>
      <c r="BK804" s="161">
        <v>0.71372876837603305</v>
      </c>
      <c r="BL804" s="161">
        <v>0.71452925376474496</v>
      </c>
      <c r="BM804" s="161">
        <v>0.68511149539355498</v>
      </c>
      <c r="BN804" s="161">
        <v>0.67264573722434795</v>
      </c>
      <c r="BO804" s="161">
        <v>0.13344953647770699</v>
      </c>
      <c r="BP804" s="161">
        <v>0.80744366261286904</v>
      </c>
      <c r="BQ804" s="161">
        <v>0.55329560136183398</v>
      </c>
      <c r="BR804" s="161">
        <v>0.79505165564096303</v>
      </c>
      <c r="BS804" s="161">
        <v>0.20278689639487199</v>
      </c>
      <c r="BT804" s="161">
        <v>0.32107082777809898</v>
      </c>
    </row>
    <row r="805" spans="1:72" hidden="1">
      <c r="A805" s="99" t="s">
        <v>813</v>
      </c>
      <c r="B805" s="99" t="s">
        <v>1217</v>
      </c>
      <c r="C805" s="98" t="s">
        <v>1268</v>
      </c>
      <c r="D805" s="100" t="s">
        <v>1269</v>
      </c>
      <c r="E805" s="98" t="s">
        <v>266</v>
      </c>
      <c r="F805" s="98" t="s">
        <v>216</v>
      </c>
      <c r="G805" s="161">
        <v>0</v>
      </c>
      <c r="H805" s="161">
        <v>1.7041671998926301E-2</v>
      </c>
      <c r="I805" s="161">
        <v>0</v>
      </c>
      <c r="J805" s="161">
        <v>0</v>
      </c>
      <c r="K805" s="161">
        <v>0</v>
      </c>
      <c r="L805" s="161">
        <v>0</v>
      </c>
      <c r="M805" s="161">
        <v>2.30289996623525E-3</v>
      </c>
      <c r="N805" s="161">
        <v>0</v>
      </c>
      <c r="O805" s="161">
        <v>0</v>
      </c>
      <c r="P805" s="161">
        <v>0.194142872255441</v>
      </c>
      <c r="Q805" s="161">
        <v>0</v>
      </c>
      <c r="R805" s="161">
        <v>0</v>
      </c>
      <c r="S805" s="161">
        <v>0</v>
      </c>
      <c r="T805" s="161">
        <v>0</v>
      </c>
      <c r="U805" s="161">
        <v>0</v>
      </c>
      <c r="V805" s="161">
        <v>0</v>
      </c>
      <c r="W805" s="161">
        <v>1.8675659233336601E-2</v>
      </c>
      <c r="X805" s="161">
        <v>0</v>
      </c>
      <c r="Y805" s="161">
        <v>0</v>
      </c>
      <c r="Z805" s="161">
        <v>0</v>
      </c>
      <c r="AA805" s="161">
        <v>0</v>
      </c>
      <c r="AB805" s="161">
        <v>0</v>
      </c>
      <c r="AC805" s="161">
        <v>0</v>
      </c>
      <c r="AD805" s="161">
        <v>0</v>
      </c>
      <c r="AE805" s="161">
        <v>0</v>
      </c>
      <c r="AF805" s="161">
        <v>0</v>
      </c>
      <c r="AG805" s="161">
        <v>9.1340734173052107E-3</v>
      </c>
      <c r="AH805" s="161">
        <v>0</v>
      </c>
      <c r="AI805" s="161">
        <v>0</v>
      </c>
      <c r="AJ805" s="161">
        <v>0</v>
      </c>
      <c r="AK805" s="161">
        <v>0</v>
      </c>
      <c r="AL805" s="161">
        <v>0</v>
      </c>
      <c r="AM805" s="161">
        <v>1.35553596316289E-2</v>
      </c>
      <c r="AN805" s="161">
        <v>0</v>
      </c>
      <c r="AO805" s="161">
        <v>0</v>
      </c>
      <c r="AP805" s="161">
        <v>0</v>
      </c>
      <c r="AQ805" s="161">
        <v>0</v>
      </c>
      <c r="AR805" s="161">
        <v>5.4611439993098997E-2</v>
      </c>
      <c r="AS805" s="161">
        <v>0</v>
      </c>
      <c r="AT805" s="161">
        <v>0</v>
      </c>
      <c r="AU805" s="161">
        <v>0</v>
      </c>
      <c r="AV805" s="161">
        <v>0</v>
      </c>
      <c r="AW805" s="161">
        <v>0</v>
      </c>
      <c r="AX805" s="161">
        <v>0</v>
      </c>
      <c r="AY805" s="161">
        <v>0</v>
      </c>
      <c r="AZ805" s="161">
        <v>0</v>
      </c>
      <c r="BA805" s="161">
        <v>0</v>
      </c>
      <c r="BB805" s="161">
        <v>0</v>
      </c>
      <c r="BC805" s="161">
        <v>0</v>
      </c>
      <c r="BD805" s="161">
        <v>0</v>
      </c>
      <c r="BE805" s="161">
        <v>0</v>
      </c>
      <c r="BF805" s="161">
        <v>0</v>
      </c>
      <c r="BG805" s="161">
        <v>0</v>
      </c>
      <c r="BH805" s="161">
        <v>0</v>
      </c>
      <c r="BI805" s="161">
        <v>0</v>
      </c>
      <c r="BJ805" s="161">
        <v>0</v>
      </c>
      <c r="BK805" s="161">
        <v>0</v>
      </c>
      <c r="BL805" s="161">
        <v>0</v>
      </c>
      <c r="BM805" s="161">
        <v>0</v>
      </c>
      <c r="BN805" s="161">
        <v>0</v>
      </c>
      <c r="BO805" s="161">
        <v>0</v>
      </c>
      <c r="BP805" s="161">
        <v>0</v>
      </c>
      <c r="BQ805" s="161">
        <v>0</v>
      </c>
      <c r="BR805" s="161">
        <v>0</v>
      </c>
      <c r="BS805" s="161">
        <v>0</v>
      </c>
      <c r="BT805" s="161">
        <v>0</v>
      </c>
    </row>
    <row r="806" spans="1:72" hidden="1">
      <c r="A806" s="99" t="s">
        <v>813</v>
      </c>
      <c r="B806" s="99" t="s">
        <v>1217</v>
      </c>
      <c r="C806" s="98" t="s">
        <v>1270</v>
      </c>
      <c r="D806" s="100" t="s">
        <v>1271</v>
      </c>
      <c r="E806" s="98" t="s">
        <v>266</v>
      </c>
      <c r="F806" s="98" t="s">
        <v>216</v>
      </c>
      <c r="G806" s="161">
        <v>0</v>
      </c>
      <c r="H806" s="161">
        <v>9.4628908336897299E-3</v>
      </c>
      <c r="I806" s="161">
        <v>0</v>
      </c>
      <c r="J806" s="161">
        <v>9.8695151793512306E-3</v>
      </c>
      <c r="K806" s="161">
        <v>0</v>
      </c>
      <c r="L806" s="161">
        <v>0.14565266042961</v>
      </c>
      <c r="M806" s="161">
        <v>0</v>
      </c>
      <c r="N806" s="161">
        <v>0</v>
      </c>
      <c r="O806" s="161">
        <v>0</v>
      </c>
      <c r="P806" s="161">
        <v>0</v>
      </c>
      <c r="Q806" s="161">
        <v>0</v>
      </c>
      <c r="R806" s="161">
        <v>0</v>
      </c>
      <c r="S806" s="161">
        <v>0</v>
      </c>
      <c r="T806" s="161">
        <v>0</v>
      </c>
      <c r="U806" s="161">
        <v>0</v>
      </c>
      <c r="V806" s="161">
        <v>0</v>
      </c>
      <c r="W806" s="161">
        <v>0</v>
      </c>
      <c r="X806" s="161">
        <v>0</v>
      </c>
      <c r="Y806" s="161">
        <v>0</v>
      </c>
      <c r="Z806" s="161">
        <v>0</v>
      </c>
      <c r="AA806" s="161">
        <v>0</v>
      </c>
      <c r="AB806" s="161">
        <v>0</v>
      </c>
      <c r="AC806" s="161">
        <v>0</v>
      </c>
      <c r="AD806" s="161">
        <v>6.1349698890519798E-2</v>
      </c>
      <c r="AE806" s="161">
        <v>0</v>
      </c>
      <c r="AF806" s="161">
        <v>0</v>
      </c>
      <c r="AG806" s="161">
        <v>9.7049910361121094E-3</v>
      </c>
      <c r="AH806" s="161">
        <v>0</v>
      </c>
      <c r="AI806" s="161">
        <v>0</v>
      </c>
      <c r="AJ806" s="161">
        <v>1.0070854814561299E-2</v>
      </c>
      <c r="AK806" s="161">
        <v>4.7945819740881999E-3</v>
      </c>
      <c r="AL806" s="161">
        <v>0</v>
      </c>
      <c r="AM806" s="161">
        <v>0</v>
      </c>
      <c r="AN806" s="161">
        <v>0</v>
      </c>
      <c r="AO806" s="161">
        <v>0</v>
      </c>
      <c r="AP806" s="161">
        <v>0</v>
      </c>
      <c r="AQ806" s="161">
        <v>5.2646877594622297E-2</v>
      </c>
      <c r="AR806" s="161">
        <v>0</v>
      </c>
      <c r="AS806" s="161">
        <v>0</v>
      </c>
      <c r="AT806" s="161">
        <v>0</v>
      </c>
      <c r="AU806" s="161">
        <v>0</v>
      </c>
      <c r="AV806" s="161">
        <v>0</v>
      </c>
      <c r="AW806" s="161">
        <v>0</v>
      </c>
      <c r="AX806" s="161">
        <v>4.3542343249108002E-2</v>
      </c>
      <c r="AY806" s="161">
        <v>0</v>
      </c>
      <c r="AZ806" s="161">
        <v>0</v>
      </c>
      <c r="BA806" s="161">
        <v>1.6964894243303E-2</v>
      </c>
      <c r="BB806" s="161">
        <v>0</v>
      </c>
      <c r="BC806" s="161">
        <v>0</v>
      </c>
      <c r="BD806" s="161">
        <v>0</v>
      </c>
      <c r="BE806" s="161">
        <v>0</v>
      </c>
      <c r="BF806" s="161">
        <v>0</v>
      </c>
      <c r="BG806" s="161">
        <v>0</v>
      </c>
      <c r="BH806" s="161">
        <v>0</v>
      </c>
      <c r="BI806" s="161">
        <v>0</v>
      </c>
      <c r="BJ806" s="161">
        <v>0</v>
      </c>
      <c r="BK806" s="161">
        <v>5.1925703382002296E-3</v>
      </c>
      <c r="BL806" s="161">
        <v>0</v>
      </c>
      <c r="BM806" s="161">
        <v>0</v>
      </c>
      <c r="BN806" s="161">
        <v>0</v>
      </c>
      <c r="BO806" s="161">
        <v>5.2701126502606901E-2</v>
      </c>
      <c r="BP806" s="161">
        <v>0</v>
      </c>
      <c r="BQ806" s="161">
        <v>2.2387247133700001E-2</v>
      </c>
      <c r="BR806" s="161">
        <v>0</v>
      </c>
      <c r="BS806" s="161">
        <v>0</v>
      </c>
      <c r="BT806" s="161">
        <v>1.2181802858328299E-2</v>
      </c>
    </row>
    <row r="807" spans="1:72" hidden="1">
      <c r="A807" s="99" t="s">
        <v>813</v>
      </c>
      <c r="B807" s="99" t="s">
        <v>1217</v>
      </c>
      <c r="C807" s="98" t="s">
        <v>1272</v>
      </c>
      <c r="D807" s="100" t="s">
        <v>1273</v>
      </c>
      <c r="E807" s="98" t="s">
        <v>266</v>
      </c>
      <c r="F807" s="98" t="s">
        <v>216</v>
      </c>
      <c r="G807" s="161">
        <v>0</v>
      </c>
      <c r="H807" s="161">
        <v>2.2613091224206398E-2</v>
      </c>
      <c r="I807" s="161">
        <v>4.9569386927312102E-3</v>
      </c>
      <c r="J807" s="161">
        <v>9.8695151793512306E-3</v>
      </c>
      <c r="K807" s="161">
        <v>7.2280269035714495E-2</v>
      </c>
      <c r="L807" s="161">
        <v>0.209922708021718</v>
      </c>
      <c r="M807" s="161">
        <v>3.0773227647886099E-2</v>
      </c>
      <c r="N807" s="161">
        <v>0</v>
      </c>
      <c r="O807" s="161">
        <v>0</v>
      </c>
      <c r="P807" s="161">
        <v>0</v>
      </c>
      <c r="Q807" s="161">
        <v>0</v>
      </c>
      <c r="R807" s="161">
        <v>0</v>
      </c>
      <c r="S807" s="161">
        <v>2.8123417455291299E-2</v>
      </c>
      <c r="T807" s="161">
        <v>2.94091927482883E-2</v>
      </c>
      <c r="U807" s="161">
        <v>4.6248001154489099E-2</v>
      </c>
      <c r="V807" s="161">
        <v>0</v>
      </c>
      <c r="W807" s="161">
        <v>0</v>
      </c>
      <c r="X807" s="161">
        <v>0</v>
      </c>
      <c r="Y807" s="161">
        <v>0</v>
      </c>
      <c r="Z807" s="161">
        <v>0.305633152923802</v>
      </c>
      <c r="AA807" s="161">
        <v>0</v>
      </c>
      <c r="AB807" s="161">
        <v>0</v>
      </c>
      <c r="AC807" s="161">
        <v>0</v>
      </c>
      <c r="AD807" s="161">
        <v>0</v>
      </c>
      <c r="AE807" s="161">
        <v>0</v>
      </c>
      <c r="AF807" s="161">
        <v>0</v>
      </c>
      <c r="AG807" s="161">
        <v>1.9409982072224202E-2</v>
      </c>
      <c r="AH807" s="161">
        <v>5.7197030747617797E-2</v>
      </c>
      <c r="AI807" s="161">
        <v>0</v>
      </c>
      <c r="AJ807" s="161">
        <v>1.9076383550923001E-2</v>
      </c>
      <c r="AK807" s="161">
        <v>9.5891639481763997E-3</v>
      </c>
      <c r="AL807" s="161">
        <v>0.15460807296766099</v>
      </c>
      <c r="AM807" s="161">
        <v>1.0166519723721699E-2</v>
      </c>
      <c r="AN807" s="161">
        <v>0</v>
      </c>
      <c r="AO807" s="161">
        <v>0</v>
      </c>
      <c r="AP807" s="161">
        <v>0</v>
      </c>
      <c r="AQ807" s="161">
        <v>0.10909567382601899</v>
      </c>
      <c r="AR807" s="161">
        <v>0</v>
      </c>
      <c r="AS807" s="161">
        <v>0.123142507970622</v>
      </c>
      <c r="AT807" s="161">
        <v>8.0357236528950604E-2</v>
      </c>
      <c r="AU807" s="161">
        <v>1.8670695717124802E-2</v>
      </c>
      <c r="AV807" s="161">
        <v>0</v>
      </c>
      <c r="AW807" s="161">
        <v>1.82110723054917E-2</v>
      </c>
      <c r="AX807" s="161">
        <v>0</v>
      </c>
      <c r="AY807" s="161">
        <v>0</v>
      </c>
      <c r="AZ807" s="161">
        <v>0</v>
      </c>
      <c r="BA807" s="161">
        <v>0.145417791594384</v>
      </c>
      <c r="BB807" s="161">
        <v>0</v>
      </c>
      <c r="BC807" s="161">
        <v>0.18612726450952699</v>
      </c>
      <c r="BD807" s="161">
        <v>0</v>
      </c>
      <c r="BE807" s="161">
        <v>0</v>
      </c>
      <c r="BF807" s="161">
        <v>0</v>
      </c>
      <c r="BG807" s="161">
        <v>0</v>
      </c>
      <c r="BH807" s="161">
        <v>0</v>
      </c>
      <c r="BI807" s="161">
        <v>0</v>
      </c>
      <c r="BJ807" s="161">
        <v>3.1178283175045001E-3</v>
      </c>
      <c r="BK807" s="161">
        <v>5.1925703382002296E-3</v>
      </c>
      <c r="BL807" s="161">
        <v>5.9802581446044598E-2</v>
      </c>
      <c r="BM807" s="161">
        <v>0</v>
      </c>
      <c r="BN807" s="161">
        <v>1.7029681873035201E-2</v>
      </c>
      <c r="BO807" s="161">
        <v>4.8835610423367502E-2</v>
      </c>
      <c r="BP807" s="161">
        <v>0</v>
      </c>
      <c r="BQ807" s="161">
        <v>8.5901745540097205E-2</v>
      </c>
      <c r="BR807" s="161">
        <v>0</v>
      </c>
      <c r="BS807" s="161">
        <v>0</v>
      </c>
      <c r="BT807" s="161">
        <v>3.03714968144197E-2</v>
      </c>
    </row>
    <row r="808" spans="1:72" hidden="1">
      <c r="A808" s="99" t="s">
        <v>813</v>
      </c>
      <c r="B808" s="99" t="s">
        <v>1217</v>
      </c>
      <c r="C808" s="98" t="s">
        <v>1274</v>
      </c>
      <c r="D808" s="100" t="s">
        <v>1275</v>
      </c>
      <c r="E808" s="98" t="s">
        <v>266</v>
      </c>
      <c r="F808" s="98" t="s">
        <v>216</v>
      </c>
      <c r="G808" s="161">
        <v>0.16056437093553999</v>
      </c>
      <c r="H808" s="161">
        <v>4.1713852858998701E-2</v>
      </c>
      <c r="I808" s="161">
        <v>4.4296216963005702E-2</v>
      </c>
      <c r="J808" s="161">
        <v>0.12839776930294</v>
      </c>
      <c r="K808" s="161">
        <v>0.101294718518495</v>
      </c>
      <c r="L808" s="161">
        <v>0.20643044785035</v>
      </c>
      <c r="M808" s="161">
        <v>5.1111597120972697E-3</v>
      </c>
      <c r="N808" s="161">
        <v>3.3386327505323402E-2</v>
      </c>
      <c r="O808" s="161">
        <v>0</v>
      </c>
      <c r="P808" s="161">
        <v>3.64832049408352E-2</v>
      </c>
      <c r="Q808" s="161">
        <v>8.7338853523560092E-3</v>
      </c>
      <c r="R808" s="161">
        <v>0.12723314569127001</v>
      </c>
      <c r="S808" s="161">
        <v>0.31532314523907401</v>
      </c>
      <c r="T808" s="161">
        <v>0.102747790957699</v>
      </c>
      <c r="U808" s="161">
        <v>0.11175154540983499</v>
      </c>
      <c r="V808" s="161">
        <v>6.5568991663314105E-2</v>
      </c>
      <c r="W808" s="161">
        <v>6.6113868280886695E-2</v>
      </c>
      <c r="X808" s="161">
        <v>0.107142375314644</v>
      </c>
      <c r="Y808" s="161">
        <v>0.219508275278084</v>
      </c>
      <c r="Z808" s="161">
        <v>2.9747785916750199E-2</v>
      </c>
      <c r="AA808" s="161">
        <v>8.1756247173344301E-2</v>
      </c>
      <c r="AB808" s="161">
        <v>0.19560457687027399</v>
      </c>
      <c r="AC808" s="161">
        <v>2.9314734877250601E-2</v>
      </c>
      <c r="AD808" s="161">
        <v>0</v>
      </c>
      <c r="AE808" s="161">
        <v>0</v>
      </c>
      <c r="AF808" s="161">
        <v>0.149478449565112</v>
      </c>
      <c r="AG808" s="161">
        <v>9.8501485842477698E-2</v>
      </c>
      <c r="AH808" s="161">
        <v>1.53635443387249E-2</v>
      </c>
      <c r="AI808" s="161">
        <v>2.3710538014419399E-2</v>
      </c>
      <c r="AJ808" s="161">
        <v>5.7594562777578497E-2</v>
      </c>
      <c r="AK808" s="161">
        <v>1.0251034178242699E-2</v>
      </c>
      <c r="AL808" s="161">
        <v>5.4914754545648703E-2</v>
      </c>
      <c r="AM808" s="161">
        <v>6.0950655212336897E-2</v>
      </c>
      <c r="AN808" s="161">
        <v>8.0316281480356799E-2</v>
      </c>
      <c r="AO808" s="161">
        <v>0</v>
      </c>
      <c r="AP808" s="161">
        <v>8.4941184072504602E-2</v>
      </c>
      <c r="AQ808" s="161">
        <v>0.123548460354639</v>
      </c>
      <c r="AR808" s="161">
        <v>7.3310824904483998E-4</v>
      </c>
      <c r="AS808" s="161">
        <v>0.10685937979129</v>
      </c>
      <c r="AT808" s="161">
        <v>0.104802659086818</v>
      </c>
      <c r="AU808" s="161">
        <v>0.13352772438841601</v>
      </c>
      <c r="AV808" s="161">
        <v>0.16728948037902999</v>
      </c>
      <c r="AW808" s="161">
        <v>0.42706818463785801</v>
      </c>
      <c r="AX808" s="161">
        <v>1.23316708671629E-2</v>
      </c>
      <c r="AY808" s="161">
        <v>5.4715579315554701E-2</v>
      </c>
      <c r="AZ808" s="161">
        <v>0</v>
      </c>
      <c r="BA808" s="161">
        <v>3.1538772190277703E-2</v>
      </c>
      <c r="BB808" s="161">
        <v>0</v>
      </c>
      <c r="BC808" s="161">
        <v>8.5804433353851E-3</v>
      </c>
      <c r="BD808" s="161">
        <v>1.6255479562907502E-2</v>
      </c>
      <c r="BE808" s="161">
        <v>1.7138103155882701E-2</v>
      </c>
      <c r="BF808" s="161">
        <v>0</v>
      </c>
      <c r="BG808" s="161">
        <v>5.4907020592797597E-2</v>
      </c>
      <c r="BH808" s="161">
        <v>0</v>
      </c>
      <c r="BI808" s="161">
        <v>0</v>
      </c>
      <c r="BJ808" s="161">
        <v>0.18089378695972899</v>
      </c>
      <c r="BK808" s="161">
        <v>0</v>
      </c>
      <c r="BL808" s="161">
        <v>4.1550730694160799E-2</v>
      </c>
      <c r="BM808" s="161">
        <v>8.0328111538082901E-4</v>
      </c>
      <c r="BN808" s="161">
        <v>0.124504842666607</v>
      </c>
      <c r="BO808" s="161">
        <v>0</v>
      </c>
      <c r="BP808" s="161">
        <v>0.16650876758678501</v>
      </c>
      <c r="BQ808" s="161">
        <v>3.4886143837057799E-2</v>
      </c>
      <c r="BR808" s="161">
        <v>0</v>
      </c>
      <c r="BS808" s="161">
        <v>8.8852679066997106E-2</v>
      </c>
      <c r="BT808" s="161">
        <v>2.0080981206802299E-2</v>
      </c>
    </row>
    <row r="809" spans="1:72" hidden="1">
      <c r="A809" s="99" t="s">
        <v>813</v>
      </c>
      <c r="B809" s="99" t="s">
        <v>1217</v>
      </c>
      <c r="C809" s="98" t="s">
        <v>1276</v>
      </c>
      <c r="D809" s="100" t="s">
        <v>1277</v>
      </c>
      <c r="E809" s="98" t="s">
        <v>266</v>
      </c>
      <c r="F809" s="98" t="s">
        <v>216</v>
      </c>
      <c r="G809" s="161">
        <v>0.45154431833338299</v>
      </c>
      <c r="H809" s="161">
        <v>0.54882446910552096</v>
      </c>
      <c r="I809" s="161">
        <v>0.30728437882644799</v>
      </c>
      <c r="J809" s="161">
        <v>0.750454586749287</v>
      </c>
      <c r="K809" s="161">
        <v>0.60478597740305096</v>
      </c>
      <c r="L809" s="161">
        <v>0.43606064969004199</v>
      </c>
      <c r="M809" s="161">
        <v>0.72422423633717903</v>
      </c>
      <c r="N809" s="161">
        <v>0.79968203496806001</v>
      </c>
      <c r="O809" s="161">
        <v>0.96804118602299805</v>
      </c>
      <c r="P809" s="161">
        <v>0.67230248667600301</v>
      </c>
      <c r="Q809" s="161">
        <v>0.89499596232714496</v>
      </c>
      <c r="R809" s="161">
        <v>0.66682812818158599</v>
      </c>
      <c r="S809" s="161">
        <v>0.58581788117720501</v>
      </c>
      <c r="T809" s="161">
        <v>0.62637635277611703</v>
      </c>
      <c r="U809" s="161">
        <v>0.45124440356307699</v>
      </c>
      <c r="V809" s="161">
        <v>0.62032990323500303</v>
      </c>
      <c r="W809" s="161">
        <v>0.65221349179013299</v>
      </c>
      <c r="X809" s="161">
        <v>0.70385556034389696</v>
      </c>
      <c r="Y809" s="161">
        <v>0.59618913805920004</v>
      </c>
      <c r="Z809" s="161">
        <v>0.44990982133294699</v>
      </c>
      <c r="AA809" s="161">
        <v>0.429321048537886</v>
      </c>
      <c r="AB809" s="161">
        <v>0.43033085791081499</v>
      </c>
      <c r="AC809" s="161">
        <v>0.82604257407154702</v>
      </c>
      <c r="AD809" s="161">
        <v>0.754601204437921</v>
      </c>
      <c r="AE809" s="161">
        <v>0.75327841040454002</v>
      </c>
      <c r="AF809" s="161">
        <v>0.74066326771643198</v>
      </c>
      <c r="AG809" s="161">
        <v>0.68242990645034196</v>
      </c>
      <c r="AH809" s="161">
        <v>0.92743942491365705</v>
      </c>
      <c r="AI809" s="161">
        <v>0.87894615684341504</v>
      </c>
      <c r="AJ809" s="161">
        <v>0.70391665901756295</v>
      </c>
      <c r="AK809" s="161">
        <v>0.71758499557331901</v>
      </c>
      <c r="AL809" s="161">
        <v>0.75182515424477403</v>
      </c>
      <c r="AM809" s="161">
        <v>0.61656164753380405</v>
      </c>
      <c r="AN809" s="161">
        <v>0.59068984033201799</v>
      </c>
      <c r="AO809" s="161">
        <v>0.40551920078350501</v>
      </c>
      <c r="AP809" s="161">
        <v>0.68421994432936295</v>
      </c>
      <c r="AQ809" s="161">
        <v>0.35053077967437501</v>
      </c>
      <c r="AR809" s="161">
        <v>0.77406770364556099</v>
      </c>
      <c r="AS809" s="161">
        <v>0.31103998103603397</v>
      </c>
      <c r="AT809" s="161">
        <v>0.41439634117114299</v>
      </c>
      <c r="AU809" s="161">
        <v>0.45516989334246499</v>
      </c>
      <c r="AV809" s="161">
        <v>0.320167680492698</v>
      </c>
      <c r="AW809" s="161">
        <v>0.39490387002357102</v>
      </c>
      <c r="AX809" s="161">
        <v>0.64595035641547205</v>
      </c>
      <c r="AY809" s="161">
        <v>0.66530237142170001</v>
      </c>
      <c r="AZ809" s="161">
        <v>0.64429997677234496</v>
      </c>
      <c r="BA809" s="161">
        <v>0.68148586448499204</v>
      </c>
      <c r="BB809" s="161">
        <v>0.76083785386589498</v>
      </c>
      <c r="BC809" s="161">
        <v>0.45638428162852701</v>
      </c>
      <c r="BD809" s="161">
        <v>0.77951885801600496</v>
      </c>
      <c r="BE809" s="161">
        <v>0.41783139212617199</v>
      </c>
      <c r="BF809" s="161">
        <v>0.72847382445644704</v>
      </c>
      <c r="BG809" s="161">
        <v>0.58623812894980298</v>
      </c>
      <c r="BH809" s="161">
        <v>0.67714956864151099</v>
      </c>
      <c r="BI809" s="161">
        <v>0.68301787987764095</v>
      </c>
      <c r="BJ809" s="161">
        <v>0.13064723391159899</v>
      </c>
      <c r="BK809" s="161">
        <v>0.94887518921844005</v>
      </c>
      <c r="BL809" s="161">
        <v>0.39172255946846901</v>
      </c>
      <c r="BM809" s="161">
        <v>0.92008390784656702</v>
      </c>
      <c r="BN809" s="161">
        <v>0.68968128028401499</v>
      </c>
      <c r="BO809" s="161">
        <v>0.31097501671866401</v>
      </c>
      <c r="BP809" s="161">
        <v>0.58630367243279702</v>
      </c>
      <c r="BQ809" s="161">
        <v>0.70468251394995796</v>
      </c>
      <c r="BR809" s="161">
        <v>0.89147135666314603</v>
      </c>
      <c r="BS809" s="161">
        <v>0.25971324453755101</v>
      </c>
      <c r="BT809" s="161">
        <v>0.28403944418271299</v>
      </c>
    </row>
    <row r="810" spans="1:72" hidden="1">
      <c r="A810" s="99" t="s">
        <v>813</v>
      </c>
      <c r="B810" s="99" t="s">
        <v>1217</v>
      </c>
      <c r="C810" s="98" t="s">
        <v>1278</v>
      </c>
      <c r="D810" s="100" t="s">
        <v>1279</v>
      </c>
      <c r="E810" s="98" t="s">
        <v>266</v>
      </c>
      <c r="F810" s="98" t="s">
        <v>216</v>
      </c>
      <c r="G810" s="161">
        <v>0</v>
      </c>
      <c r="H810" s="161">
        <v>0</v>
      </c>
      <c r="I810" s="161">
        <v>0</v>
      </c>
      <c r="J810" s="161">
        <v>0</v>
      </c>
      <c r="K810" s="161">
        <v>0</v>
      </c>
      <c r="L810" s="161">
        <v>0</v>
      </c>
      <c r="M810" s="161">
        <v>0</v>
      </c>
      <c r="N810" s="161">
        <v>0</v>
      </c>
      <c r="O810" s="161">
        <v>0</v>
      </c>
      <c r="P810" s="161">
        <v>0</v>
      </c>
      <c r="Q810" s="161">
        <v>1.8245824177804499E-3</v>
      </c>
      <c r="R810" s="161">
        <v>0</v>
      </c>
      <c r="S810" s="161">
        <v>0</v>
      </c>
      <c r="T810" s="161">
        <v>0</v>
      </c>
      <c r="U810" s="161">
        <v>3.0562606212230999E-2</v>
      </c>
      <c r="V810" s="161">
        <v>0</v>
      </c>
      <c r="W810" s="161">
        <v>0</v>
      </c>
      <c r="X810" s="161">
        <v>0</v>
      </c>
      <c r="Y810" s="161">
        <v>8.1186005933220097E-3</v>
      </c>
      <c r="Z810" s="161">
        <v>0</v>
      </c>
      <c r="AA810" s="161">
        <v>0</v>
      </c>
      <c r="AB810" s="161">
        <v>0</v>
      </c>
      <c r="AC810" s="161">
        <v>0</v>
      </c>
      <c r="AD810" s="161">
        <v>0</v>
      </c>
      <c r="AE810" s="161">
        <v>0</v>
      </c>
      <c r="AF810" s="161">
        <v>0</v>
      </c>
      <c r="AG810" s="161">
        <v>0</v>
      </c>
      <c r="AH810" s="161">
        <v>0</v>
      </c>
      <c r="AI810" s="161">
        <v>0</v>
      </c>
      <c r="AJ810" s="161">
        <v>0</v>
      </c>
      <c r="AK810" s="161">
        <v>0</v>
      </c>
      <c r="AL810" s="161">
        <v>0</v>
      </c>
      <c r="AM810" s="161">
        <v>0</v>
      </c>
      <c r="AN810" s="161">
        <v>0</v>
      </c>
      <c r="AO810" s="161">
        <v>0</v>
      </c>
      <c r="AP810" s="161">
        <v>0</v>
      </c>
      <c r="AQ810" s="161">
        <v>0</v>
      </c>
      <c r="AR810" s="161">
        <v>0</v>
      </c>
      <c r="AS810" s="161">
        <v>0</v>
      </c>
      <c r="AT810" s="161">
        <v>0</v>
      </c>
      <c r="AU810" s="161">
        <v>0</v>
      </c>
      <c r="AV810" s="161">
        <v>1.8999496092575001E-2</v>
      </c>
      <c r="AW810" s="161">
        <v>2.6084052872263502E-3</v>
      </c>
      <c r="AX810" s="161">
        <v>0</v>
      </c>
      <c r="AY810" s="161">
        <v>0</v>
      </c>
      <c r="AZ810" s="161">
        <v>0</v>
      </c>
      <c r="BA810" s="161">
        <v>0</v>
      </c>
      <c r="BB810" s="161">
        <v>0</v>
      </c>
      <c r="BC810" s="161">
        <v>9.0411933291285693E-3</v>
      </c>
      <c r="BD810" s="161">
        <v>0</v>
      </c>
      <c r="BE810" s="161">
        <v>0</v>
      </c>
      <c r="BF810" s="161">
        <v>0</v>
      </c>
      <c r="BG810" s="161">
        <v>0</v>
      </c>
      <c r="BH810" s="161">
        <v>1.68759902290837E-2</v>
      </c>
      <c r="BI810" s="161">
        <v>0</v>
      </c>
      <c r="BJ810" s="161">
        <v>0</v>
      </c>
      <c r="BK810" s="161">
        <v>0</v>
      </c>
      <c r="BL810" s="161">
        <v>0</v>
      </c>
      <c r="BM810" s="161">
        <v>0</v>
      </c>
      <c r="BN810" s="161">
        <v>0</v>
      </c>
      <c r="BO810" s="161">
        <v>0</v>
      </c>
      <c r="BP810" s="161">
        <v>0</v>
      </c>
      <c r="BQ810" s="161">
        <v>0</v>
      </c>
      <c r="BR810" s="161">
        <v>0</v>
      </c>
      <c r="BS810" s="161">
        <v>0</v>
      </c>
      <c r="BT810" s="161">
        <v>0</v>
      </c>
    </row>
    <row r="811" spans="1:72" hidden="1">
      <c r="A811" s="99" t="s">
        <v>813</v>
      </c>
      <c r="B811" s="99" t="s">
        <v>1217</v>
      </c>
      <c r="C811" s="98" t="s">
        <v>1280</v>
      </c>
      <c r="D811" s="100" t="s">
        <v>1281</v>
      </c>
      <c r="E811" s="98" t="s">
        <v>266</v>
      </c>
      <c r="F811" s="98" t="s">
        <v>216</v>
      </c>
      <c r="G811" s="161">
        <v>0</v>
      </c>
      <c r="H811" s="161">
        <v>5.6780302087386702E-3</v>
      </c>
      <c r="I811" s="161">
        <v>6.6197797702197095E-2</v>
      </c>
      <c r="J811" s="161">
        <v>1.14232798622731E-2</v>
      </c>
      <c r="K811" s="161">
        <v>0</v>
      </c>
      <c r="L811" s="161">
        <v>0.19463438360918101</v>
      </c>
      <c r="M811" s="161">
        <v>5.6964541749187298E-3</v>
      </c>
      <c r="N811" s="161">
        <v>0</v>
      </c>
      <c r="O811" s="161">
        <v>0</v>
      </c>
      <c r="P811" s="161">
        <v>0.15115903035516001</v>
      </c>
      <c r="Q811" s="161">
        <v>0</v>
      </c>
      <c r="R811" s="161">
        <v>0</v>
      </c>
      <c r="S811" s="161">
        <v>0</v>
      </c>
      <c r="T811" s="161">
        <v>0</v>
      </c>
      <c r="U811" s="161">
        <v>0</v>
      </c>
      <c r="V811" s="161">
        <v>4.3796129426629797E-2</v>
      </c>
      <c r="W811" s="161">
        <v>0</v>
      </c>
      <c r="X811" s="161">
        <v>0</v>
      </c>
      <c r="Y811" s="161">
        <v>0</v>
      </c>
      <c r="Z811" s="161">
        <v>0</v>
      </c>
      <c r="AA811" s="161">
        <v>0</v>
      </c>
      <c r="AB811" s="161">
        <v>2.2891016958473499E-2</v>
      </c>
      <c r="AC811" s="161">
        <v>0</v>
      </c>
      <c r="AD811" s="161">
        <v>0</v>
      </c>
      <c r="AE811" s="161">
        <v>0</v>
      </c>
      <c r="AF811" s="161">
        <v>0</v>
      </c>
      <c r="AG811" s="161">
        <v>8.7486151693794492E-3</v>
      </c>
      <c r="AH811" s="161">
        <v>3.8833524296159903E-2</v>
      </c>
      <c r="AI811" s="161">
        <v>4.7855448056394197E-2</v>
      </c>
      <c r="AJ811" s="161">
        <v>0</v>
      </c>
      <c r="AK811" s="161">
        <v>1.6337643576611401E-3</v>
      </c>
      <c r="AL811" s="161">
        <v>1.7684419721551901E-2</v>
      </c>
      <c r="AM811" s="161">
        <v>0</v>
      </c>
      <c r="AN811" s="161">
        <v>0</v>
      </c>
      <c r="AO811" s="161">
        <v>0</v>
      </c>
      <c r="AP811" s="161">
        <v>0</v>
      </c>
      <c r="AQ811" s="161">
        <v>6.7330820246489897E-2</v>
      </c>
      <c r="AR811" s="161">
        <v>0</v>
      </c>
      <c r="AS811" s="161">
        <v>0</v>
      </c>
      <c r="AT811" s="161">
        <v>0</v>
      </c>
      <c r="AU811" s="161">
        <v>4.9417395737835802E-3</v>
      </c>
      <c r="AV811" s="161">
        <v>9.2027168140714793E-2</v>
      </c>
      <c r="AW811" s="161">
        <v>0</v>
      </c>
      <c r="AX811" s="161">
        <v>7.5605127828626703E-2</v>
      </c>
      <c r="AY811" s="161">
        <v>0</v>
      </c>
      <c r="AZ811" s="161">
        <v>0</v>
      </c>
      <c r="BA811" s="161">
        <v>0</v>
      </c>
      <c r="BB811" s="161">
        <v>0</v>
      </c>
      <c r="BC811" s="161">
        <v>0</v>
      </c>
      <c r="BD811" s="161">
        <v>0</v>
      </c>
      <c r="BE811" s="161">
        <v>2.4973213549099399E-2</v>
      </c>
      <c r="BF811" s="161">
        <v>0</v>
      </c>
      <c r="BG811" s="161">
        <v>0</v>
      </c>
      <c r="BH811" s="161">
        <v>0</v>
      </c>
      <c r="BI811" s="161">
        <v>0</v>
      </c>
      <c r="BJ811" s="161">
        <v>3.4927922551142097E-2</v>
      </c>
      <c r="BK811" s="161">
        <v>2.9387283247383E-2</v>
      </c>
      <c r="BL811" s="161">
        <v>0</v>
      </c>
      <c r="BM811" s="161">
        <v>0</v>
      </c>
      <c r="BN811" s="161">
        <v>4.5378620445321101E-2</v>
      </c>
      <c r="BO811" s="161">
        <v>2.75318935778486E-3</v>
      </c>
      <c r="BP811" s="161">
        <v>0</v>
      </c>
      <c r="BQ811" s="161">
        <v>0</v>
      </c>
      <c r="BR811" s="161">
        <v>0</v>
      </c>
      <c r="BS811" s="161">
        <v>7.8606883288271104E-2</v>
      </c>
      <c r="BT811" s="161">
        <v>9.0607870083412798E-3</v>
      </c>
    </row>
    <row r="812" spans="1:72" hidden="1">
      <c r="A812" s="99" t="s">
        <v>813</v>
      </c>
      <c r="B812" s="99" t="s">
        <v>1217</v>
      </c>
      <c r="C812" s="98" t="s">
        <v>1282</v>
      </c>
      <c r="D812" s="100" t="s">
        <v>1283</v>
      </c>
      <c r="E812" s="98" t="s">
        <v>266</v>
      </c>
      <c r="F812" s="98" t="s">
        <v>216</v>
      </c>
      <c r="G812" s="161">
        <v>2.22977376873509E-2</v>
      </c>
      <c r="H812" s="161">
        <v>0.10768521705002999</v>
      </c>
      <c r="I812" s="161">
        <v>3.0329848207315902E-3</v>
      </c>
      <c r="J812" s="161">
        <v>1.9438886626549998E-2</v>
      </c>
      <c r="K812" s="161">
        <v>7.4238163306279095E-2</v>
      </c>
      <c r="L812" s="161">
        <v>0.19639869828442799</v>
      </c>
      <c r="M812" s="161">
        <v>1.6165634415911099E-2</v>
      </c>
      <c r="N812" s="161">
        <v>4.7017431638854398E-2</v>
      </c>
      <c r="O812" s="161">
        <v>0</v>
      </c>
      <c r="P812" s="161">
        <v>0</v>
      </c>
      <c r="Q812" s="161">
        <v>1.8245824177804499E-3</v>
      </c>
      <c r="R812" s="161">
        <v>5.0259990971621198E-2</v>
      </c>
      <c r="S812" s="161">
        <v>3.0760475227694799E-2</v>
      </c>
      <c r="T812" s="161">
        <v>0</v>
      </c>
      <c r="U812" s="161">
        <v>9.0577236002119199E-2</v>
      </c>
      <c r="V812" s="161">
        <v>4.2571016077884501E-2</v>
      </c>
      <c r="W812" s="161">
        <v>0</v>
      </c>
      <c r="X812" s="161">
        <v>0</v>
      </c>
      <c r="Y812" s="161">
        <v>4.4747708226885299E-2</v>
      </c>
      <c r="Z812" s="161">
        <v>0.225606730698243</v>
      </c>
      <c r="AA812" s="161">
        <v>0</v>
      </c>
      <c r="AB812" s="161">
        <v>2.53947218972017E-2</v>
      </c>
      <c r="AC812" s="161">
        <v>8.8082661654481607E-3</v>
      </c>
      <c r="AD812" s="161">
        <v>2.9709429807024498E-2</v>
      </c>
      <c r="AE812" s="161">
        <v>0</v>
      </c>
      <c r="AF812" s="161">
        <v>2.91537593819313E-2</v>
      </c>
      <c r="AG812" s="161">
        <v>1.72884412792082E-2</v>
      </c>
      <c r="AH812" s="161">
        <v>0</v>
      </c>
      <c r="AI812" s="161">
        <v>5.0592277879981502E-2</v>
      </c>
      <c r="AJ812" s="161">
        <v>2.7222945447738001E-2</v>
      </c>
      <c r="AK812" s="161">
        <v>1.6337643576611401E-3</v>
      </c>
      <c r="AL812" s="161">
        <v>7.07376788862078E-2</v>
      </c>
      <c r="AM812" s="161">
        <v>5.1495001979093097E-2</v>
      </c>
      <c r="AN812" s="161">
        <v>0</v>
      </c>
      <c r="AO812" s="161">
        <v>0</v>
      </c>
      <c r="AP812" s="161">
        <v>0</v>
      </c>
      <c r="AQ812" s="161">
        <v>8.41635253081124E-2</v>
      </c>
      <c r="AR812" s="161">
        <v>5.6663791722862998E-3</v>
      </c>
      <c r="AS812" s="161">
        <v>8.8415294144469206E-2</v>
      </c>
      <c r="AT812" s="161">
        <v>2.90482847169512E-2</v>
      </c>
      <c r="AU812" s="161">
        <v>8.3415471815360305E-3</v>
      </c>
      <c r="AV812" s="161">
        <v>2.6828199513608E-2</v>
      </c>
      <c r="AW812" s="161">
        <v>6.8927355484994901E-2</v>
      </c>
      <c r="AX812" s="161">
        <v>0</v>
      </c>
      <c r="AY812" s="161">
        <v>0</v>
      </c>
      <c r="AZ812" s="161">
        <v>0</v>
      </c>
      <c r="BA812" s="161">
        <v>0.14803600424213501</v>
      </c>
      <c r="BB812" s="161">
        <v>2.1003983100644399E-2</v>
      </c>
      <c r="BC812" s="161">
        <v>0</v>
      </c>
      <c r="BD812" s="161">
        <v>0</v>
      </c>
      <c r="BE812" s="161">
        <v>1.53163548474593E-2</v>
      </c>
      <c r="BF812" s="161">
        <v>0</v>
      </c>
      <c r="BG812" s="161">
        <v>0</v>
      </c>
      <c r="BH812" s="161">
        <v>1.5830667147958701E-2</v>
      </c>
      <c r="BI812" s="161">
        <v>0</v>
      </c>
      <c r="BJ812" s="161">
        <v>5.5293691458141898E-2</v>
      </c>
      <c r="BK812" s="161">
        <v>0</v>
      </c>
      <c r="BL812" s="161">
        <v>4.87421287031495E-2</v>
      </c>
      <c r="BM812" s="161">
        <v>6.8828687644980199E-3</v>
      </c>
      <c r="BN812" s="161">
        <v>2.2689310222660498E-2</v>
      </c>
      <c r="BO812" s="161">
        <v>3.4782854382796401E-2</v>
      </c>
      <c r="BP812" s="161">
        <v>0</v>
      </c>
      <c r="BQ812" s="161">
        <v>0.103365973957178</v>
      </c>
      <c r="BR812" s="161">
        <v>1.9348280067820099E-2</v>
      </c>
      <c r="BS812" s="161">
        <v>1.8547281330352799E-2</v>
      </c>
      <c r="BT812" s="161">
        <v>1.1458989306302399E-2</v>
      </c>
    </row>
    <row r="813" spans="1:72" hidden="1">
      <c r="A813" s="99" t="s">
        <v>813</v>
      </c>
      <c r="B813" s="99" t="s">
        <v>1217</v>
      </c>
      <c r="C813" s="98" t="s">
        <v>1284</v>
      </c>
      <c r="D813" s="100" t="s">
        <v>1285</v>
      </c>
      <c r="E813" s="98" t="s">
        <v>266</v>
      </c>
      <c r="F813" s="98" t="s">
        <v>216</v>
      </c>
      <c r="G813" s="161">
        <v>0.30574889840998098</v>
      </c>
      <c r="H813" s="161">
        <v>0.21274231096990101</v>
      </c>
      <c r="I813" s="161">
        <v>0.14234648126317601</v>
      </c>
      <c r="J813" s="161">
        <v>0.20424557526991999</v>
      </c>
      <c r="K813" s="161">
        <v>2.92528665290425E-2</v>
      </c>
      <c r="L813" s="161">
        <v>8.6081758700105607E-2</v>
      </c>
      <c r="M813" s="161">
        <v>6.7683266965871203E-3</v>
      </c>
      <c r="N813" s="161">
        <v>4.66442774100157E-2</v>
      </c>
      <c r="O813" s="161">
        <v>0</v>
      </c>
      <c r="P813" s="161">
        <v>8.6341618892081001E-2</v>
      </c>
      <c r="Q813" s="161">
        <v>4.4237127347168302E-2</v>
      </c>
      <c r="R813" s="161">
        <v>0.16518378006947099</v>
      </c>
      <c r="S813" s="161">
        <v>0.15536578554828201</v>
      </c>
      <c r="T813" s="161">
        <v>0.27368255088405802</v>
      </c>
      <c r="U813" s="161">
        <v>7.6211331451787101E-2</v>
      </c>
      <c r="V813" s="161">
        <v>3.7540762891106398E-3</v>
      </c>
      <c r="W813" s="161">
        <v>1.2061398875707701E-3</v>
      </c>
      <c r="X813" s="161">
        <v>5.26828954554458E-2</v>
      </c>
      <c r="Y813" s="161">
        <v>3.7228638390586898E-2</v>
      </c>
      <c r="Z813" s="161">
        <v>0.138094765876495</v>
      </c>
      <c r="AA813" s="161">
        <v>0.122792736639473</v>
      </c>
      <c r="AB813" s="161">
        <v>0.15099071679776899</v>
      </c>
      <c r="AC813" s="161">
        <v>0</v>
      </c>
      <c r="AD813" s="161">
        <v>3.9958179922134303E-2</v>
      </c>
      <c r="AE813" s="161">
        <v>1.6286578316077799E-2</v>
      </c>
      <c r="AF813" s="161">
        <v>9.3430585278221095E-2</v>
      </c>
      <c r="AG813" s="161">
        <v>4.5047461245479398E-2</v>
      </c>
      <c r="AH813" s="161">
        <v>9.2494029324866403E-2</v>
      </c>
      <c r="AI813" s="161">
        <v>5.4050139263086397E-2</v>
      </c>
      <c r="AJ813" s="161">
        <v>0.128389025156569</v>
      </c>
      <c r="AK813" s="161">
        <v>6.5438696281198194E-2</v>
      </c>
      <c r="AL813" s="161">
        <v>0</v>
      </c>
      <c r="AM813" s="161">
        <v>0.12711082530580201</v>
      </c>
      <c r="AN813" s="161">
        <v>7.7503673273295798E-2</v>
      </c>
      <c r="AO813" s="161">
        <v>0.106386192036938</v>
      </c>
      <c r="AP813" s="161">
        <v>5.3453584615616799E-2</v>
      </c>
      <c r="AQ813" s="161">
        <v>0.25424521670665801</v>
      </c>
      <c r="AR813" s="161">
        <v>3.0926488039391398E-2</v>
      </c>
      <c r="AS813" s="161">
        <v>0.120700312942079</v>
      </c>
      <c r="AT813" s="161">
        <v>0.15133151894772001</v>
      </c>
      <c r="AU813" s="161">
        <v>0.200089655971397</v>
      </c>
      <c r="AV813" s="161">
        <v>0.17275364241656899</v>
      </c>
      <c r="AW813" s="161">
        <v>0.27657766639384301</v>
      </c>
      <c r="AX813" s="161">
        <v>3.3453558896421397E-2</v>
      </c>
      <c r="AY813" s="161">
        <v>1.8026051335547601E-2</v>
      </c>
      <c r="AZ813" s="161">
        <v>6.9495356675496694E-2</v>
      </c>
      <c r="BA813" s="161">
        <v>4.4296588896301198E-2</v>
      </c>
      <c r="BB813" s="161">
        <v>2.4648182144384901E-2</v>
      </c>
      <c r="BC813" s="161">
        <v>0.18960470998054099</v>
      </c>
      <c r="BD813" s="161">
        <v>0</v>
      </c>
      <c r="BE813" s="161">
        <v>6.5757301019009604E-2</v>
      </c>
      <c r="BF813" s="161">
        <v>2.4537615531558799E-2</v>
      </c>
      <c r="BG813" s="161">
        <v>5.0153101207216597E-2</v>
      </c>
      <c r="BH813" s="161">
        <v>2.8827285668363699E-2</v>
      </c>
      <c r="BI813" s="161">
        <v>1.3594403932035799E-3</v>
      </c>
      <c r="BJ813" s="161">
        <v>0.28937934141025701</v>
      </c>
      <c r="BK813" s="161">
        <v>0</v>
      </c>
      <c r="BL813" s="161">
        <v>2.64014906598501E-3</v>
      </c>
      <c r="BM813" s="161">
        <v>1.51624579447379E-2</v>
      </c>
      <c r="BN813" s="161">
        <v>6.9615028277893801E-2</v>
      </c>
      <c r="BO813" s="161">
        <v>7.91630163502752E-2</v>
      </c>
      <c r="BP813" s="161">
        <v>0.124722331146604</v>
      </c>
      <c r="BQ813" s="161">
        <v>0.35430623587513999</v>
      </c>
      <c r="BR813" s="161">
        <v>1.139181732899E-2</v>
      </c>
      <c r="BS813" s="161">
        <v>5.5641843991058398E-2</v>
      </c>
      <c r="BT813" s="161">
        <v>5.8957187027784998E-2</v>
      </c>
    </row>
    <row r="814" spans="1:72" hidden="1">
      <c r="A814" s="99" t="s">
        <v>813</v>
      </c>
      <c r="B814" s="99" t="s">
        <v>1217</v>
      </c>
      <c r="C814" s="98" t="s">
        <v>1286</v>
      </c>
      <c r="D814" s="100" t="s">
        <v>1287</v>
      </c>
      <c r="E814" s="98" t="s">
        <v>266</v>
      </c>
      <c r="F814" s="98" t="s">
        <v>216</v>
      </c>
      <c r="G814" s="161">
        <v>0.27436883514315002</v>
      </c>
      <c r="H814" s="161">
        <v>0.54280642413996905</v>
      </c>
      <c r="I814" s="161">
        <v>0.43169380773647498</v>
      </c>
      <c r="J814" s="161">
        <v>0.66515621242200695</v>
      </c>
      <c r="K814" s="161">
        <v>0.85572344742316697</v>
      </c>
      <c r="L814" s="161">
        <v>0.45304281549270398</v>
      </c>
      <c r="M814" s="161">
        <v>0.78302922537043795</v>
      </c>
      <c r="N814" s="161">
        <v>0.89539243386392897</v>
      </c>
      <c r="O814" s="161">
        <v>0.97432705965329602</v>
      </c>
      <c r="P814" s="161">
        <v>0.57725789770218505</v>
      </c>
      <c r="Q814" s="161">
        <v>0.86254943820288299</v>
      </c>
      <c r="R814" s="161">
        <v>0.64986689097061201</v>
      </c>
      <c r="S814" s="161">
        <v>0.53821174384817905</v>
      </c>
      <c r="T814" s="161">
        <v>0.63252290357705898</v>
      </c>
      <c r="U814" s="161">
        <v>0.46761553988858101</v>
      </c>
      <c r="V814" s="161">
        <v>0.72965181704022297</v>
      </c>
      <c r="W814" s="161">
        <v>0.78016857349781399</v>
      </c>
      <c r="X814" s="161">
        <v>0.79668525635314202</v>
      </c>
      <c r="Y814" s="161">
        <v>0.63642508878154702</v>
      </c>
      <c r="Z814" s="161">
        <v>0.41233451654611702</v>
      </c>
      <c r="AA814" s="161">
        <v>0.38553589811077899</v>
      </c>
      <c r="AB814" s="161">
        <v>0.61831359642167605</v>
      </c>
      <c r="AC814" s="161">
        <v>0.99119173383455195</v>
      </c>
      <c r="AD814" s="161">
        <v>0.81641160991097295</v>
      </c>
      <c r="AE814" s="161">
        <v>0.814591756574779</v>
      </c>
      <c r="AF814" s="161">
        <v>0.75587039209890905</v>
      </c>
      <c r="AG814" s="161">
        <v>0.75802291363143803</v>
      </c>
      <c r="AH814" s="161">
        <v>0.75342304021388395</v>
      </c>
      <c r="AI814" s="161">
        <v>0.79630255918211601</v>
      </c>
      <c r="AJ814" s="161">
        <v>0.69891020383090596</v>
      </c>
      <c r="AK814" s="161">
        <v>0.42673728743845502</v>
      </c>
      <c r="AL814" s="161">
        <v>0.70277749703433201</v>
      </c>
      <c r="AM814" s="161">
        <v>0.44880447499634901</v>
      </c>
      <c r="AN814" s="161">
        <v>0.72450664301990098</v>
      </c>
      <c r="AO814" s="161">
        <v>0.68105941544805504</v>
      </c>
      <c r="AP814" s="161">
        <v>0.71421243573221305</v>
      </c>
      <c r="AQ814" s="161">
        <v>0.42090446857673097</v>
      </c>
      <c r="AR814" s="161">
        <v>0.90453657042652202</v>
      </c>
      <c r="AS814" s="161">
        <v>0.30904238968109399</v>
      </c>
      <c r="AT814" s="161">
        <v>0.53990082647989301</v>
      </c>
      <c r="AU814" s="161">
        <v>0.56688190353527301</v>
      </c>
      <c r="AV814" s="161">
        <v>0.35534305001617</v>
      </c>
      <c r="AW814" s="161">
        <v>0.47903291807229997</v>
      </c>
      <c r="AX814" s="161">
        <v>0.67902208805520703</v>
      </c>
      <c r="AY814" s="161">
        <v>0.86180360508498799</v>
      </c>
      <c r="AZ814" s="161">
        <v>0.84902313745665803</v>
      </c>
      <c r="BA814" s="161">
        <v>0.65856376945905704</v>
      </c>
      <c r="BB814" s="161">
        <v>0.828323936151104</v>
      </c>
      <c r="BC814" s="161">
        <v>0.66180976401418201</v>
      </c>
      <c r="BD814" s="161">
        <v>0.90845278323162304</v>
      </c>
      <c r="BE814" s="161">
        <v>0.66577378499527395</v>
      </c>
      <c r="BF814" s="161">
        <v>0.68166697467053405</v>
      </c>
      <c r="BG814" s="161">
        <v>0.70007249162079399</v>
      </c>
      <c r="BH814" s="161">
        <v>0.80919958899868705</v>
      </c>
      <c r="BI814" s="161">
        <v>0.81634625311506803</v>
      </c>
      <c r="BJ814" s="161">
        <v>0.34207384603836299</v>
      </c>
      <c r="BK814" s="161">
        <v>0.80067908596700998</v>
      </c>
      <c r="BL814" s="161">
        <v>0.84145505296037504</v>
      </c>
      <c r="BM814" s="161">
        <v>0.91434680061347096</v>
      </c>
      <c r="BN814" s="161">
        <v>0.58833478402081896</v>
      </c>
      <c r="BO814" s="161">
        <v>0.346549029187461</v>
      </c>
      <c r="BP814" s="161">
        <v>0.84373737188826303</v>
      </c>
      <c r="BQ814" s="161">
        <v>0.38396236393077998</v>
      </c>
      <c r="BR814" s="161">
        <v>0.84443554013978805</v>
      </c>
      <c r="BS814" s="161">
        <v>0.29269928333870199</v>
      </c>
      <c r="BT814" s="161">
        <v>0.70009234553208399</v>
      </c>
    </row>
    <row r="815" spans="1:72" hidden="1">
      <c r="A815" s="99" t="s">
        <v>210</v>
      </c>
      <c r="B815" s="99" t="s">
        <v>1288</v>
      </c>
      <c r="C815" s="98" t="s">
        <v>1289</v>
      </c>
      <c r="D815" s="100" t="s">
        <v>1290</v>
      </c>
      <c r="E815" s="98" t="s">
        <v>266</v>
      </c>
      <c r="F815" s="98" t="s">
        <v>216</v>
      </c>
      <c r="G815" s="161">
        <v>0.89905218592061198</v>
      </c>
      <c r="H815" s="161">
        <v>0.88222850130307995</v>
      </c>
      <c r="I815" s="161">
        <v>0.94198457536406699</v>
      </c>
      <c r="J815" s="161">
        <v>0.90912062794661697</v>
      </c>
      <c r="K815" s="161">
        <v>0.90454911719700304</v>
      </c>
      <c r="L815" s="161">
        <v>0.93277980187279597</v>
      </c>
      <c r="M815" s="161">
        <v>0.88013251283540395</v>
      </c>
      <c r="N815" s="161">
        <v>0.851721928141425</v>
      </c>
      <c r="O815" s="161">
        <v>0.98374456092798002</v>
      </c>
      <c r="P815" s="161">
        <v>0.93180495578549005</v>
      </c>
      <c r="Q815" s="161">
        <v>0.90384608082804896</v>
      </c>
      <c r="R815" s="161">
        <v>0.87798549958017902</v>
      </c>
      <c r="S815" s="161">
        <v>0.92533425606567099</v>
      </c>
      <c r="T815" s="161">
        <v>0.87949828755844595</v>
      </c>
      <c r="U815" s="161">
        <v>0.83550403998531797</v>
      </c>
      <c r="V815" s="161">
        <v>0.90761926334905896</v>
      </c>
      <c r="W815" s="161">
        <v>0.97342720750311496</v>
      </c>
      <c r="X815" s="161">
        <v>0.91309996833925999</v>
      </c>
      <c r="Y815" s="161">
        <v>0.88582297981448799</v>
      </c>
      <c r="Z815" s="161">
        <v>0.91519864044853305</v>
      </c>
      <c r="AA815" s="161">
        <v>0.87741593909934401</v>
      </c>
      <c r="AB815" s="161">
        <v>0.86236776084636102</v>
      </c>
      <c r="AC815" s="161">
        <v>0.95302366043651299</v>
      </c>
      <c r="AD815" s="161">
        <v>0.85351895861225402</v>
      </c>
      <c r="AE815" s="161">
        <v>0.88943409014928099</v>
      </c>
      <c r="AF815" s="161">
        <v>0.89728214125415295</v>
      </c>
      <c r="AG815" s="161">
        <v>0.92827788209404705</v>
      </c>
      <c r="AH815" s="161">
        <v>0.93788981770083701</v>
      </c>
      <c r="AI815" s="161">
        <v>0.904301978793984</v>
      </c>
      <c r="AJ815" s="161">
        <v>0.88054719969911699</v>
      </c>
      <c r="AK815" s="161">
        <v>0.82925115515910996</v>
      </c>
      <c r="AL815" s="161">
        <v>0.945615175126573</v>
      </c>
      <c r="AM815" s="161">
        <v>0.93977991138172201</v>
      </c>
      <c r="AN815" s="161">
        <v>0.94837622183543901</v>
      </c>
      <c r="AO815" s="161">
        <v>0.87144026651608697</v>
      </c>
      <c r="AP815" s="161">
        <v>0.90201717875479603</v>
      </c>
      <c r="AQ815" s="161">
        <v>0.84718447819922604</v>
      </c>
      <c r="AR815" s="161">
        <v>0.89534723291075802</v>
      </c>
      <c r="AS815" s="161">
        <v>0.89725176935280804</v>
      </c>
      <c r="AT815" s="161">
        <v>0.90165594161268303</v>
      </c>
      <c r="AU815" s="161">
        <v>0.91507162472283099</v>
      </c>
      <c r="AV815" s="161">
        <v>0.914425510501647</v>
      </c>
      <c r="AW815" s="161">
        <v>0.90764923358338401</v>
      </c>
      <c r="AX815" s="161">
        <v>0.97550479968396497</v>
      </c>
      <c r="AY815" s="161">
        <v>0.92618839843576495</v>
      </c>
      <c r="AZ815" s="161">
        <v>0.91976912394515598</v>
      </c>
      <c r="BA815" s="161">
        <v>0.93283808274097901</v>
      </c>
      <c r="BB815" s="161">
        <v>0.86431428166104296</v>
      </c>
      <c r="BC815" s="161">
        <v>0.90995749176110197</v>
      </c>
      <c r="BD815" s="161">
        <v>0.93192564110274601</v>
      </c>
      <c r="BE815" s="161">
        <v>0.88210602354328105</v>
      </c>
      <c r="BF815" s="161">
        <v>0.90227330640122705</v>
      </c>
      <c r="BG815" s="161">
        <v>0.945650001824616</v>
      </c>
      <c r="BH815" s="161">
        <v>0.93396752326063504</v>
      </c>
      <c r="BI815" s="161">
        <v>0.87075354259160298</v>
      </c>
      <c r="BJ815" s="161">
        <v>0.86346194436153301</v>
      </c>
      <c r="BK815" s="161">
        <v>0.88765878880448401</v>
      </c>
      <c r="BL815" s="161">
        <v>0.92845850787110396</v>
      </c>
      <c r="BM815" s="161">
        <v>0.891557178350738</v>
      </c>
      <c r="BN815" s="161">
        <v>0.95587414723557196</v>
      </c>
      <c r="BO815" s="161">
        <v>0.87414534912833497</v>
      </c>
      <c r="BP815" s="161">
        <v>0.91712493594248601</v>
      </c>
      <c r="BQ815" s="161">
        <v>0.88098617035272098</v>
      </c>
      <c r="BR815" s="161">
        <v>0.902284309607149</v>
      </c>
      <c r="BS815" s="161">
        <v>0.86073044262235399</v>
      </c>
      <c r="BT815" s="161">
        <v>0.77302989709624703</v>
      </c>
    </row>
    <row r="816" spans="1:72" hidden="1">
      <c r="A816" s="99" t="s">
        <v>210</v>
      </c>
      <c r="B816" s="99" t="s">
        <v>1288</v>
      </c>
      <c r="C816" s="98" t="s">
        <v>1291</v>
      </c>
      <c r="D816" s="100" t="s">
        <v>1292</v>
      </c>
      <c r="E816" s="98" t="s">
        <v>266</v>
      </c>
      <c r="F816" s="98" t="s">
        <v>216</v>
      </c>
      <c r="G816" s="161">
        <v>0</v>
      </c>
      <c r="H816" s="161">
        <v>0</v>
      </c>
      <c r="I816" s="161">
        <v>5.13079575952633E-5</v>
      </c>
      <c r="J816" s="161">
        <v>1.10872818435525E-2</v>
      </c>
      <c r="K816" s="161">
        <v>0</v>
      </c>
      <c r="L816" s="161">
        <v>0</v>
      </c>
      <c r="M816" s="161">
        <v>8.5841941058571302E-4</v>
      </c>
      <c r="N816" s="161">
        <v>1.63358139585427E-3</v>
      </c>
      <c r="O816" s="161">
        <v>0</v>
      </c>
      <c r="P816" s="161">
        <v>1.69835792638752E-3</v>
      </c>
      <c r="Q816" s="161">
        <v>2.5603444464972502E-3</v>
      </c>
      <c r="R816" s="161">
        <v>2.7252388523940599E-3</v>
      </c>
      <c r="S816" s="161">
        <v>9.2157739862940697E-4</v>
      </c>
      <c r="T816" s="161">
        <v>0</v>
      </c>
      <c r="U816" s="161">
        <v>7.3859009669081299E-3</v>
      </c>
      <c r="V816" s="161">
        <v>2.3291693854123399E-4</v>
      </c>
      <c r="W816" s="161">
        <v>3.1239541337892201E-3</v>
      </c>
      <c r="X816" s="161">
        <v>4.2473871906519101E-3</v>
      </c>
      <c r="Y816" s="161">
        <v>3.0265093285142602E-3</v>
      </c>
      <c r="Z816" s="161">
        <v>0</v>
      </c>
      <c r="AA816" s="161">
        <v>1.62026596422038E-3</v>
      </c>
      <c r="AB816" s="161">
        <v>1.8715414090766901E-3</v>
      </c>
      <c r="AC816" s="161">
        <v>0</v>
      </c>
      <c r="AD816" s="161">
        <v>8.6392433878469395E-4</v>
      </c>
      <c r="AE816" s="161">
        <v>2.2687269900799902E-3</v>
      </c>
      <c r="AF816" s="161">
        <v>5.5984825651526201E-3</v>
      </c>
      <c r="AG816" s="161">
        <v>2.44013795024813E-3</v>
      </c>
      <c r="AH816" s="161">
        <v>0</v>
      </c>
      <c r="AI816" s="161">
        <v>0</v>
      </c>
      <c r="AJ816" s="161">
        <v>4.7766804686554896E-3</v>
      </c>
      <c r="AK816" s="161">
        <v>1.2908530243186099E-2</v>
      </c>
      <c r="AL816" s="161">
        <v>0</v>
      </c>
      <c r="AM816" s="161">
        <v>0</v>
      </c>
      <c r="AN816" s="161">
        <v>3.37030334092221E-4</v>
      </c>
      <c r="AO816" s="161">
        <v>0</v>
      </c>
      <c r="AP816" s="161">
        <v>0</v>
      </c>
      <c r="AQ816" s="161">
        <v>3.92445678177809E-3</v>
      </c>
      <c r="AR816" s="161">
        <v>0</v>
      </c>
      <c r="AS816" s="161">
        <v>0</v>
      </c>
      <c r="AT816" s="161">
        <v>1.14692841853693E-4</v>
      </c>
      <c r="AU816" s="161">
        <v>9.4625653129984497E-4</v>
      </c>
      <c r="AV816" s="161">
        <v>0</v>
      </c>
      <c r="AW816" s="161">
        <v>0</v>
      </c>
      <c r="AX816" s="161">
        <v>2.23616536422698E-4</v>
      </c>
      <c r="AY816" s="161">
        <v>0</v>
      </c>
      <c r="AZ816" s="161">
        <v>0</v>
      </c>
      <c r="BA816" s="161">
        <v>0</v>
      </c>
      <c r="BB816" s="161">
        <v>0</v>
      </c>
      <c r="BC816" s="161">
        <v>0</v>
      </c>
      <c r="BD816" s="161">
        <v>4.4491117353498101E-3</v>
      </c>
      <c r="BE816" s="161">
        <v>1.51419207769428E-3</v>
      </c>
      <c r="BF816" s="161">
        <v>0</v>
      </c>
      <c r="BG816" s="161">
        <v>1.1243715760446299E-2</v>
      </c>
      <c r="BH816" s="161">
        <v>1.69311416910247E-3</v>
      </c>
      <c r="BI816" s="161">
        <v>0</v>
      </c>
      <c r="BJ816" s="161">
        <v>2.68601243449365E-3</v>
      </c>
      <c r="BK816" s="161">
        <v>6.0377185592016399E-3</v>
      </c>
      <c r="BL816" s="161">
        <v>0</v>
      </c>
      <c r="BM816" s="161">
        <v>6.9880124753419802E-3</v>
      </c>
      <c r="BN816" s="161">
        <v>0</v>
      </c>
      <c r="BO816" s="161">
        <v>0</v>
      </c>
      <c r="BP816" s="161">
        <v>5.5022643714166698E-3</v>
      </c>
      <c r="BQ816" s="161">
        <v>0</v>
      </c>
      <c r="BR816" s="161">
        <v>0</v>
      </c>
      <c r="BS816" s="161">
        <v>2.9981214761654299E-3</v>
      </c>
      <c r="BT816" s="161">
        <v>1.9002097480962401E-2</v>
      </c>
    </row>
    <row r="817" spans="1:72" hidden="1">
      <c r="A817" s="99" t="s">
        <v>210</v>
      </c>
      <c r="B817" s="99" t="s">
        <v>1288</v>
      </c>
      <c r="C817" s="98" t="s">
        <v>1293</v>
      </c>
      <c r="D817" s="100" t="s">
        <v>1294</v>
      </c>
      <c r="E817" s="98" t="s">
        <v>266</v>
      </c>
      <c r="F817" s="98" t="s">
        <v>216</v>
      </c>
      <c r="G817" s="161">
        <v>5.6392489399432998E-3</v>
      </c>
      <c r="H817" s="161">
        <v>4.3098407169062297E-2</v>
      </c>
      <c r="I817" s="161">
        <v>1.6518876028125001E-2</v>
      </c>
      <c r="J817" s="161">
        <v>6.9394746800192605E-4</v>
      </c>
      <c r="K817" s="161">
        <v>1.7067971741088299E-3</v>
      </c>
      <c r="L817" s="161">
        <v>3.4593928534712298E-3</v>
      </c>
      <c r="M817" s="161">
        <v>6.5969336742397994E-2</v>
      </c>
      <c r="N817" s="161">
        <v>4.0761745304101198E-2</v>
      </c>
      <c r="O817" s="161">
        <v>0</v>
      </c>
      <c r="P817" s="161">
        <v>7.8240824599507802E-3</v>
      </c>
      <c r="Q817" s="161">
        <v>1.5786325521461499E-2</v>
      </c>
      <c r="R817" s="161">
        <v>2.2158188472837698E-2</v>
      </c>
      <c r="S817" s="161">
        <v>0</v>
      </c>
      <c r="T817" s="161">
        <v>1.6181632371506001E-2</v>
      </c>
      <c r="U817" s="161">
        <v>2.9448463715185301E-2</v>
      </c>
      <c r="V817" s="161">
        <v>1.9658390273864599E-2</v>
      </c>
      <c r="W817" s="161">
        <v>6.6150078639792901E-5</v>
      </c>
      <c r="X817" s="161">
        <v>1.6183512167206E-2</v>
      </c>
      <c r="Y817" s="161">
        <v>2.9419082987269902E-3</v>
      </c>
      <c r="Z817" s="161">
        <v>8.4126195916324497E-4</v>
      </c>
      <c r="AA817" s="161">
        <v>8.20125182567444E-3</v>
      </c>
      <c r="AB817" s="161">
        <v>1.3011902303158299E-2</v>
      </c>
      <c r="AC817" s="161">
        <v>0</v>
      </c>
      <c r="AD817" s="161">
        <v>1.2311920144493199E-2</v>
      </c>
      <c r="AE817" s="161">
        <v>2.3157696071051399E-2</v>
      </c>
      <c r="AF817" s="161">
        <v>8.3977238477289298E-3</v>
      </c>
      <c r="AG817" s="161">
        <v>1.08153227874867E-2</v>
      </c>
      <c r="AH817" s="161">
        <v>2.2796535657403599E-3</v>
      </c>
      <c r="AI817" s="161">
        <v>0</v>
      </c>
      <c r="AJ817" s="161">
        <v>1.9933724068565299E-2</v>
      </c>
      <c r="AK817" s="161">
        <v>5.7053730228353798E-2</v>
      </c>
      <c r="AL817" s="161">
        <v>1.9688881574842299E-3</v>
      </c>
      <c r="AM817" s="161">
        <v>1.00857708230281E-2</v>
      </c>
      <c r="AN817" s="161">
        <v>3.71100904644777E-3</v>
      </c>
      <c r="AO817" s="161">
        <v>1.20160294698669E-2</v>
      </c>
      <c r="AP817" s="161">
        <v>4.0424108236878703E-3</v>
      </c>
      <c r="AQ817" s="161">
        <v>2.0253454655286E-2</v>
      </c>
      <c r="AR817" s="161">
        <v>0</v>
      </c>
      <c r="AS817" s="161">
        <v>1.36988555029242E-2</v>
      </c>
      <c r="AT817" s="161">
        <v>2.4915559826743298E-3</v>
      </c>
      <c r="AU817" s="161">
        <v>1.07227788689504E-3</v>
      </c>
      <c r="AV817" s="161">
        <v>5.7774337190086202E-3</v>
      </c>
      <c r="AW817" s="161">
        <v>7.7256956127550906E-5</v>
      </c>
      <c r="AX817" s="161">
        <v>4.6463228954413301E-3</v>
      </c>
      <c r="AY817" s="161">
        <v>6.2859060606071703E-3</v>
      </c>
      <c r="AZ817" s="161">
        <v>1.4626925459859301E-3</v>
      </c>
      <c r="BA817" s="161">
        <v>1.8344657791158198E-2</v>
      </c>
      <c r="BB817" s="161">
        <v>4.9328732741473497E-3</v>
      </c>
      <c r="BC817" s="161">
        <v>7.7826814432164996E-3</v>
      </c>
      <c r="BD817" s="161">
        <v>3.5610231467308401E-3</v>
      </c>
      <c r="BE817" s="161">
        <v>2.80495978951358E-3</v>
      </c>
      <c r="BF817" s="161">
        <v>0</v>
      </c>
      <c r="BG817" s="161">
        <v>3.1833970212997097E-4</v>
      </c>
      <c r="BH817" s="161">
        <v>1.0351354819559001E-2</v>
      </c>
      <c r="BI817" s="161">
        <v>1.33680864993777E-2</v>
      </c>
      <c r="BJ817" s="161">
        <v>1.39084502709137E-2</v>
      </c>
      <c r="BK817" s="161">
        <v>1.6900886517102701E-2</v>
      </c>
      <c r="BL817" s="161">
        <v>2.02973102658678E-3</v>
      </c>
      <c r="BM817" s="161">
        <v>4.7740128359998902E-3</v>
      </c>
      <c r="BN817" s="161">
        <v>0</v>
      </c>
      <c r="BO817" s="161">
        <v>2.4630451290595101E-2</v>
      </c>
      <c r="BP817" s="161">
        <v>4.5239983783866497E-3</v>
      </c>
      <c r="BQ817" s="161">
        <v>1.36361555277301E-2</v>
      </c>
      <c r="BR817" s="161">
        <v>1.22489126329087E-2</v>
      </c>
      <c r="BS817" s="161">
        <v>8.1258842305612696E-3</v>
      </c>
      <c r="BT817" s="161">
        <v>3.5377140444326299E-2</v>
      </c>
    </row>
    <row r="818" spans="1:72" hidden="1">
      <c r="A818" s="99" t="s">
        <v>210</v>
      </c>
      <c r="B818" s="99" t="s">
        <v>1288</v>
      </c>
      <c r="C818" s="98" t="s">
        <v>1295</v>
      </c>
      <c r="D818" s="100" t="s">
        <v>1296</v>
      </c>
      <c r="E818" s="98" t="s">
        <v>266</v>
      </c>
      <c r="F818" s="98" t="s">
        <v>216</v>
      </c>
      <c r="G818" s="161">
        <v>5.1160388633402401E-2</v>
      </c>
      <c r="H818" s="161">
        <v>3.6538478024417002E-2</v>
      </c>
      <c r="I818" s="161">
        <v>2.26807524000344E-2</v>
      </c>
      <c r="J818" s="161">
        <v>5.3397314056606401E-2</v>
      </c>
      <c r="K818" s="161">
        <v>3.9783579749912097E-2</v>
      </c>
      <c r="L818" s="161">
        <v>3.7363976617986398E-2</v>
      </c>
      <c r="M818" s="161">
        <v>2.9725416851017102E-2</v>
      </c>
      <c r="N818" s="161">
        <v>6.1892731858937802E-2</v>
      </c>
      <c r="O818" s="161">
        <v>1.38579076375878E-3</v>
      </c>
      <c r="P818" s="161">
        <v>1.1823324082263199E-2</v>
      </c>
      <c r="Q818" s="161">
        <v>2.6099437943011599E-2</v>
      </c>
      <c r="R818" s="161">
        <v>4.9510840746436399E-2</v>
      </c>
      <c r="S818" s="161">
        <v>2.86193379241956E-2</v>
      </c>
      <c r="T818" s="161">
        <v>6.0173297048834798E-2</v>
      </c>
      <c r="U818" s="161">
        <v>5.7208088794741298E-2</v>
      </c>
      <c r="V818" s="161">
        <v>3.6778532608767497E-2</v>
      </c>
      <c r="W818" s="161">
        <v>4.6363186417039803E-3</v>
      </c>
      <c r="X818" s="161">
        <v>3.7982939587728401E-2</v>
      </c>
      <c r="Y818" s="161">
        <v>3.26188795359365E-2</v>
      </c>
      <c r="Z818" s="161">
        <v>3.9650539807735002E-2</v>
      </c>
      <c r="AA818" s="161">
        <v>8.7001109419232003E-2</v>
      </c>
      <c r="AB818" s="161">
        <v>6.1565253846544897E-2</v>
      </c>
      <c r="AC818" s="161">
        <v>2.6109605610196599E-2</v>
      </c>
      <c r="AD818" s="161">
        <v>4.8424210899782098E-2</v>
      </c>
      <c r="AE818" s="161">
        <v>5.7739988454240498E-2</v>
      </c>
      <c r="AF818" s="161">
        <v>6.5035269189954698E-2</v>
      </c>
      <c r="AG818" s="161">
        <v>4.2200925204210399E-2</v>
      </c>
      <c r="AH818" s="161">
        <v>3.9574748977114597E-2</v>
      </c>
      <c r="AI818" s="161">
        <v>3.0020209470712898E-2</v>
      </c>
      <c r="AJ818" s="161">
        <v>4.5195848467380298E-2</v>
      </c>
      <c r="AK818" s="161">
        <v>3.0464432940766902E-2</v>
      </c>
      <c r="AL818" s="161">
        <v>1.58551823847333E-2</v>
      </c>
      <c r="AM818" s="161">
        <v>3.03814999902422E-2</v>
      </c>
      <c r="AN818" s="161">
        <v>3.02627943819514E-2</v>
      </c>
      <c r="AO818" s="161">
        <v>7.2639448429543702E-2</v>
      </c>
      <c r="AP818" s="161">
        <v>4.4046873243497903E-2</v>
      </c>
      <c r="AQ818" s="161">
        <v>5.2992065808975898E-2</v>
      </c>
      <c r="AR818" s="161">
        <v>5.5727094669745403E-2</v>
      </c>
      <c r="AS818" s="161">
        <v>3.4631546537601497E-2</v>
      </c>
      <c r="AT818" s="161">
        <v>4.0953723989916799E-2</v>
      </c>
      <c r="AU818" s="161">
        <v>4.4484596736212197E-2</v>
      </c>
      <c r="AV818" s="161">
        <v>3.8220127792398001E-2</v>
      </c>
      <c r="AW818" s="161">
        <v>5.2129689140439001E-2</v>
      </c>
      <c r="AX818" s="161">
        <v>7.0094834801279603E-3</v>
      </c>
      <c r="AY818" s="161">
        <v>4.2392299183712998E-2</v>
      </c>
      <c r="AZ818" s="161">
        <v>3.6754196450240202E-2</v>
      </c>
      <c r="BA818" s="161">
        <v>1.8073425845006898E-2</v>
      </c>
      <c r="BB818" s="161">
        <v>7.2590729629189998E-2</v>
      </c>
      <c r="BC818" s="161">
        <v>2.6517198379413499E-2</v>
      </c>
      <c r="BD818" s="161">
        <v>2.5177688714743698E-2</v>
      </c>
      <c r="BE818" s="161">
        <v>4.8645156957526997E-2</v>
      </c>
      <c r="BF818" s="161">
        <v>5.1137802954300697E-2</v>
      </c>
      <c r="BG818" s="161">
        <v>7.5196632077243397E-3</v>
      </c>
      <c r="BH818" s="161">
        <v>1.10664206957634E-2</v>
      </c>
      <c r="BI818" s="161">
        <v>4.6456572242220197E-2</v>
      </c>
      <c r="BJ818" s="161">
        <v>5.3207295974853797E-2</v>
      </c>
      <c r="BK818" s="161">
        <v>2.6793588919756001E-2</v>
      </c>
      <c r="BL818" s="161">
        <v>4.2179203787151398E-2</v>
      </c>
      <c r="BM818" s="161">
        <v>1.55722016921111E-2</v>
      </c>
      <c r="BN818" s="161">
        <v>6.3975790309270999E-3</v>
      </c>
      <c r="BO818" s="161">
        <v>6.6848515331610195E-2</v>
      </c>
      <c r="BP818" s="161">
        <v>4.0066036400501201E-2</v>
      </c>
      <c r="BQ818" s="161">
        <v>5.5068582014036097E-2</v>
      </c>
      <c r="BR818" s="161">
        <v>4.5261816270983697E-2</v>
      </c>
      <c r="BS818" s="161">
        <v>8.5313496624810997E-2</v>
      </c>
      <c r="BT818" s="161">
        <v>5.1482450306514597E-2</v>
      </c>
    </row>
    <row r="819" spans="1:72" hidden="1">
      <c r="A819" s="98" t="s">
        <v>210</v>
      </c>
      <c r="B819" s="98" t="s">
        <v>1288</v>
      </c>
      <c r="C819" s="98" t="s">
        <v>1297</v>
      </c>
      <c r="D819" s="98" t="s">
        <v>1298</v>
      </c>
      <c r="E819" s="98" t="s">
        <v>266</v>
      </c>
      <c r="F819" s="98" t="s">
        <v>216</v>
      </c>
      <c r="G819" s="166">
        <v>2.9811920581405402E-2</v>
      </c>
      <c r="H819" s="166">
        <v>2.2963789415865701E-2</v>
      </c>
      <c r="I819" s="166">
        <v>7.0860067164371602E-3</v>
      </c>
      <c r="J819" s="166">
        <v>1.9589511427006601E-2</v>
      </c>
      <c r="K819" s="166">
        <v>3.2316970065359198E-2</v>
      </c>
      <c r="L819" s="166">
        <v>1.7729653071926602E-2</v>
      </c>
      <c r="M819" s="166">
        <v>8.5717500268312798E-3</v>
      </c>
      <c r="N819" s="166">
        <v>3.7001915105843997E-2</v>
      </c>
      <c r="O819" s="166">
        <v>5.6949128588633597E-3</v>
      </c>
      <c r="P819" s="166">
        <v>6.8581574165784802E-3</v>
      </c>
      <c r="Q819" s="166">
        <v>2.16388316938806E-2</v>
      </c>
      <c r="R819" s="166">
        <v>2.71422457510552E-2</v>
      </c>
      <c r="S819" s="166">
        <v>2.6801770377773499E-2</v>
      </c>
      <c r="T819" s="166">
        <v>4.0400200191163201E-2</v>
      </c>
      <c r="U819" s="166">
        <v>4.0550843132768799E-2</v>
      </c>
      <c r="V819" s="166">
        <v>2.25474102990618E-2</v>
      </c>
      <c r="W819" s="166">
        <v>6.3140583462182303E-3</v>
      </c>
      <c r="X819" s="166">
        <v>2.0724596509172698E-2</v>
      </c>
      <c r="Y819" s="166">
        <v>4.0348205695238497E-2</v>
      </c>
      <c r="Z819" s="166">
        <v>3.3566370941772498E-2</v>
      </c>
      <c r="AA819" s="166">
        <v>2.0491367374715599E-2</v>
      </c>
      <c r="AB819" s="166">
        <v>4.04851758142767E-2</v>
      </c>
      <c r="AC819" s="166">
        <v>9.1219571528392898E-3</v>
      </c>
      <c r="AD819" s="166">
        <v>2.5059171338247001E-2</v>
      </c>
      <c r="AE819" s="166">
        <v>2.1286853370081502E-2</v>
      </c>
      <c r="AF819" s="166">
        <v>1.5234137116323199E-2</v>
      </c>
      <c r="AG819" s="166">
        <v>2.2646329422229602E-3</v>
      </c>
      <c r="AH819" s="166">
        <v>5.5466708860123799E-3</v>
      </c>
      <c r="AI819" s="166">
        <v>4.64741312974329E-2</v>
      </c>
      <c r="AJ819" s="166">
        <v>1.3350082082275999E-2</v>
      </c>
      <c r="AK819" s="166">
        <v>1.0236063199363699E-2</v>
      </c>
      <c r="AL819" s="166">
        <v>1.51574456665616E-2</v>
      </c>
      <c r="AM819" s="166">
        <v>8.0368172120825303E-3</v>
      </c>
      <c r="AN819" s="166">
        <v>1.33822713461058E-2</v>
      </c>
      <c r="AO819" s="166">
        <v>1.0546265654895399E-2</v>
      </c>
      <c r="AP819" s="166">
        <v>2.0427318199062201E-2</v>
      </c>
      <c r="AQ819" s="166">
        <v>4.4992343925299098E-2</v>
      </c>
      <c r="AR819" s="166">
        <v>2.6571682106889798E-2</v>
      </c>
      <c r="AS819" s="166">
        <v>3.1623553335325003E-2</v>
      </c>
      <c r="AT819" s="166">
        <v>2.74243629958573E-2</v>
      </c>
      <c r="AU819" s="166">
        <v>3.00013475775112E-2</v>
      </c>
      <c r="AV819" s="166">
        <v>3.06786844219476E-2</v>
      </c>
      <c r="AW819" s="166">
        <v>3.68666139772982E-2</v>
      </c>
      <c r="AX819" s="166">
        <v>3.6769135427326002E-3</v>
      </c>
      <c r="AY819" s="166">
        <v>1.7161228203003399E-2</v>
      </c>
      <c r="AZ819" s="166">
        <v>2.4186186272677698E-2</v>
      </c>
      <c r="BA819" s="166">
        <v>2.5938261222320302E-2</v>
      </c>
      <c r="BB819" s="166">
        <v>1.6813250964232401E-2</v>
      </c>
      <c r="BC819" s="166">
        <v>4.3460499871616202E-2</v>
      </c>
      <c r="BD819" s="166">
        <v>1.6714785190049802E-2</v>
      </c>
      <c r="BE819" s="166">
        <v>3.3627103575955899E-2</v>
      </c>
      <c r="BF819" s="166">
        <v>1.60713366437094E-2</v>
      </c>
      <c r="BG819" s="166">
        <v>1.4564760395872E-2</v>
      </c>
      <c r="BH819" s="166">
        <v>1.4244960882691501E-2</v>
      </c>
      <c r="BI819" s="166">
        <v>2.6344762825943401E-2</v>
      </c>
      <c r="BJ819" s="166">
        <v>5.8271175530327103E-2</v>
      </c>
      <c r="BK819" s="166">
        <v>1.8527504512202302E-2</v>
      </c>
      <c r="BL819" s="166">
        <v>1.3282396416677699E-2</v>
      </c>
      <c r="BM819" s="166">
        <v>4.0196248024694403E-2</v>
      </c>
      <c r="BN819" s="166">
        <v>6.4001798045217198E-3</v>
      </c>
      <c r="BO819" s="166">
        <v>2.19392129609518E-2</v>
      </c>
      <c r="BP819" s="166">
        <v>1.9297527126392999E-2</v>
      </c>
      <c r="BQ819" s="166">
        <v>3.2239492598143397E-2</v>
      </c>
      <c r="BR819" s="166">
        <v>3.2702657288463499E-2</v>
      </c>
      <c r="BS819" s="166">
        <v>3.5435429401593603E-2</v>
      </c>
      <c r="BT819" s="166">
        <v>2.4315686062726001E-2</v>
      </c>
    </row>
    <row r="820" spans="1:72" hidden="1">
      <c r="A820" s="98" t="s">
        <v>210</v>
      </c>
      <c r="B820" s="98" t="s">
        <v>1288</v>
      </c>
      <c r="C820" s="98" t="s">
        <v>1299</v>
      </c>
      <c r="D820" s="98" t="s">
        <v>1300</v>
      </c>
      <c r="E820" s="98" t="s">
        <v>266</v>
      </c>
      <c r="F820" s="98" t="s">
        <v>216</v>
      </c>
      <c r="G820" s="166">
        <v>1.19699030655214E-2</v>
      </c>
      <c r="H820" s="166">
        <v>1.4496646204909701E-2</v>
      </c>
      <c r="I820" s="166">
        <v>5.1316912829648996E-3</v>
      </c>
      <c r="J820" s="166">
        <v>1.2440340313538301E-2</v>
      </c>
      <c r="K820" s="166">
        <v>1.6951700144284799E-2</v>
      </c>
      <c r="L820" s="166">
        <v>9.5320237971872907E-3</v>
      </c>
      <c r="M820" s="166">
        <v>1.39776133098716E-2</v>
      </c>
      <c r="N820" s="166">
        <v>9.7625935789978201E-3</v>
      </c>
      <c r="O820" s="166">
        <v>8.5511076883450308E-3</v>
      </c>
      <c r="P820" s="166">
        <v>3.9785747184009998E-2</v>
      </c>
      <c r="Q820" s="166">
        <v>7.5227413711407296E-3</v>
      </c>
      <c r="R820" s="166">
        <v>1.784096706702E-2</v>
      </c>
      <c r="S820" s="166">
        <v>1.8323058233730899E-2</v>
      </c>
      <c r="T820" s="166">
        <v>5.6025271717660098E-3</v>
      </c>
      <c r="U820" s="166">
        <v>2.78653599445438E-2</v>
      </c>
      <c r="V820" s="166">
        <v>3.7926314928697501E-3</v>
      </c>
      <c r="W820" s="166">
        <v>1.39154868658223E-2</v>
      </c>
      <c r="X820" s="166">
        <v>4.7185024893484301E-3</v>
      </c>
      <c r="Y820" s="166">
        <v>2.2474058283711702E-2</v>
      </c>
      <c r="Z820" s="166">
        <v>2.22323536051608E-2</v>
      </c>
      <c r="AA820" s="166">
        <v>6.7699888750984401E-3</v>
      </c>
      <c r="AB820" s="166">
        <v>2.2569907189658799E-2</v>
      </c>
      <c r="AC820" s="166">
        <v>1.17447768004508E-2</v>
      </c>
      <c r="AD820" s="166">
        <v>4.5230375714966201E-2</v>
      </c>
      <c r="AE820" s="166">
        <v>3.8439179751851801E-3</v>
      </c>
      <c r="AF820" s="166">
        <v>6.9576041958696599E-3</v>
      </c>
      <c r="AG820" s="166">
        <v>1.0990833267974899E-2</v>
      </c>
      <c r="AH820" s="166">
        <v>1.38252578961576E-2</v>
      </c>
      <c r="AI820" s="166">
        <v>1.24116120338721E-2</v>
      </c>
      <c r="AJ820" s="166">
        <v>2.5223712529086902E-2</v>
      </c>
      <c r="AK820" s="166">
        <v>5.1755089853849301E-2</v>
      </c>
      <c r="AL820" s="166">
        <v>2.14033086646482E-2</v>
      </c>
      <c r="AM820" s="166">
        <v>1.0794557575897101E-2</v>
      </c>
      <c r="AN820" s="166">
        <v>4.2677033900556096E-3</v>
      </c>
      <c r="AO820" s="166">
        <v>3.3357989929607298E-2</v>
      </c>
      <c r="AP820" s="166">
        <v>2.9466218978956502E-2</v>
      </c>
      <c r="AQ820" s="166">
        <v>3.06532006294352E-2</v>
      </c>
      <c r="AR820" s="166">
        <v>2.2452679222690199E-2</v>
      </c>
      <c r="AS820" s="166">
        <v>1.7766501657480501E-2</v>
      </c>
      <c r="AT820" s="166">
        <v>1.94570240882911E-2</v>
      </c>
      <c r="AU820" s="166">
        <v>7.7683606488617397E-3</v>
      </c>
      <c r="AV820" s="166">
        <v>1.08982435649989E-2</v>
      </c>
      <c r="AW820" s="166">
        <v>5.8219945252417898E-3</v>
      </c>
      <c r="AX820" s="166">
        <v>6.3267124917922796E-3</v>
      </c>
      <c r="AY820" s="166">
        <v>7.9721681169113798E-3</v>
      </c>
      <c r="AZ820" s="166">
        <v>6.7273277539184502E-3</v>
      </c>
      <c r="BA820" s="166">
        <v>7.6095058107819797E-3</v>
      </c>
      <c r="BB820" s="166">
        <v>4.1817056695288797E-2</v>
      </c>
      <c r="BC820" s="166">
        <v>1.3535192296701399E-2</v>
      </c>
      <c r="BD820" s="166">
        <v>4.0225870606264199E-3</v>
      </c>
      <c r="BE820" s="166">
        <v>2.3942294001565601E-2</v>
      </c>
      <c r="BF820" s="166">
        <v>2.3738592335666699E-2</v>
      </c>
      <c r="BG820" s="166">
        <v>1.5394407091190301E-2</v>
      </c>
      <c r="BH820" s="166">
        <v>1.6345380603133199E-2</v>
      </c>
      <c r="BI820" s="166">
        <v>3.2426537317734698E-2</v>
      </c>
      <c r="BJ820" s="166">
        <v>8.4651214278790594E-3</v>
      </c>
      <c r="BK820" s="166">
        <v>3.8088911633278398E-2</v>
      </c>
      <c r="BL820" s="166">
        <v>1.4050160898479901E-2</v>
      </c>
      <c r="BM820" s="166">
        <v>4.02347924413392E-2</v>
      </c>
      <c r="BN820" s="166">
        <v>3.1328093928978798E-2</v>
      </c>
      <c r="BO820" s="166">
        <v>1.2436471288508199E-2</v>
      </c>
      <c r="BP820" s="166">
        <v>1.0224955960288501E-2</v>
      </c>
      <c r="BQ820" s="166">
        <v>2.0495388692617401E-2</v>
      </c>
      <c r="BR820" s="166">
        <v>1.85960920127708E-3</v>
      </c>
      <c r="BS820" s="166">
        <v>7.3966256445145099E-3</v>
      </c>
      <c r="BT820" s="166">
        <v>0.10089237828761299</v>
      </c>
    </row>
    <row r="821" spans="1:72" hidden="1">
      <c r="A821" s="98" t="s">
        <v>210</v>
      </c>
      <c r="B821" s="98" t="s">
        <v>1288</v>
      </c>
      <c r="C821" s="98" t="s">
        <v>1301</v>
      </c>
      <c r="D821" s="98" t="s">
        <v>1302</v>
      </c>
      <c r="E821" s="98" t="s">
        <v>266</v>
      </c>
      <c r="F821" s="98" t="s">
        <v>216</v>
      </c>
      <c r="G821" s="166">
        <v>5.2186020212368596E-3</v>
      </c>
      <c r="H821" s="166">
        <v>1.6379171367330401E-3</v>
      </c>
      <c r="I821" s="166">
        <v>0</v>
      </c>
      <c r="J821" s="166">
        <v>0</v>
      </c>
      <c r="K821" s="166">
        <v>0</v>
      </c>
      <c r="L821" s="166">
        <v>3.4036940492997302E-3</v>
      </c>
      <c r="M821" s="166">
        <v>8.7011809599987896E-4</v>
      </c>
      <c r="N821" s="166">
        <v>4.86184939143501E-3</v>
      </c>
      <c r="O821" s="166">
        <v>0</v>
      </c>
      <c r="P821" s="166">
        <v>1.3455506991949501E-2</v>
      </c>
      <c r="Q821" s="166">
        <v>2.7263139496374301E-3</v>
      </c>
      <c r="R821" s="166">
        <v>9.5129167680857798E-4</v>
      </c>
      <c r="S821" s="166">
        <v>1.04968264833533E-3</v>
      </c>
      <c r="T821" s="166">
        <v>1.6952218891350299E-3</v>
      </c>
      <c r="U821" s="166">
        <v>2.04120016943084E-3</v>
      </c>
      <c r="V821" s="166">
        <v>3.56446457534166E-3</v>
      </c>
      <c r="W821" s="166">
        <v>8.8884856959812694E-5</v>
      </c>
      <c r="X821" s="166">
        <v>9.42101779698078E-4</v>
      </c>
      <c r="Y821" s="166">
        <v>4.16868704175909E-3</v>
      </c>
      <c r="Z821" s="166">
        <v>0</v>
      </c>
      <c r="AA821" s="166">
        <v>0</v>
      </c>
      <c r="AB821" s="166">
        <v>0</v>
      </c>
      <c r="AC821" s="166">
        <v>0</v>
      </c>
      <c r="AD821" s="166">
        <v>6.6637444074577499E-3</v>
      </c>
      <c r="AE821" s="166">
        <v>0</v>
      </c>
      <c r="AF821" s="166">
        <v>2.5083025747351601E-3</v>
      </c>
      <c r="AG821" s="166">
        <v>4.95551042483136E-3</v>
      </c>
      <c r="AH821" s="166">
        <v>3.2904940571969201E-3</v>
      </c>
      <c r="AI821" s="166">
        <v>0</v>
      </c>
      <c r="AJ821" s="166">
        <v>1.7783901153045E-3</v>
      </c>
      <c r="AK821" s="166">
        <v>3.8109167739566801E-3</v>
      </c>
      <c r="AL821" s="166">
        <v>0</v>
      </c>
      <c r="AM821" s="166">
        <v>0</v>
      </c>
      <c r="AN821" s="166">
        <v>1.3103551425053799E-3</v>
      </c>
      <c r="AO821" s="166">
        <v>0</v>
      </c>
      <c r="AP821" s="166">
        <v>2.62748597968722E-4</v>
      </c>
      <c r="AQ821" s="166">
        <v>5.17630641203916E-3</v>
      </c>
      <c r="AR821" s="166">
        <v>3.5628232257753898E-3</v>
      </c>
      <c r="AS821" s="166">
        <v>7.2070755222195301E-3</v>
      </c>
      <c r="AT821" s="166">
        <v>3.70931646267025E-3</v>
      </c>
      <c r="AU821" s="166">
        <v>1.30770550465852E-3</v>
      </c>
      <c r="AV821" s="166">
        <v>2.19842695299758E-3</v>
      </c>
      <c r="AW821" s="166">
        <v>0</v>
      </c>
      <c r="AX821" s="166">
        <v>0</v>
      </c>
      <c r="AY821" s="166">
        <v>1.58849242304029E-3</v>
      </c>
      <c r="AZ821" s="166">
        <v>0</v>
      </c>
      <c r="BA821" s="166">
        <v>0</v>
      </c>
      <c r="BB821" s="166">
        <v>7.3993099112210298E-3</v>
      </c>
      <c r="BC821" s="166">
        <v>6.6070168984337803E-4</v>
      </c>
      <c r="BD821" s="166">
        <v>1.17911787501834E-3</v>
      </c>
      <c r="BE821" s="166">
        <v>2.80495978951358E-3</v>
      </c>
      <c r="BF821" s="166">
        <v>6.7122345746514897E-3</v>
      </c>
      <c r="BG821" s="166">
        <v>1.17572549000184E-3</v>
      </c>
      <c r="BH821" s="166">
        <v>1.69311416910247E-3</v>
      </c>
      <c r="BI821" s="166">
        <v>3.7841392533600601E-3</v>
      </c>
      <c r="BJ821" s="166">
        <v>0</v>
      </c>
      <c r="BK821" s="166">
        <v>2.20452901489396E-3</v>
      </c>
      <c r="BL821" s="166">
        <v>5.6015164197586002E-3</v>
      </c>
      <c r="BM821" s="166">
        <v>4.1226442417644799E-3</v>
      </c>
      <c r="BN821" s="166">
        <v>4.3762992248476901E-3</v>
      </c>
      <c r="BO821" s="166">
        <v>3.0840148366201498E-3</v>
      </c>
      <c r="BP821" s="166">
        <v>1.25709455122104E-3</v>
      </c>
      <c r="BQ821" s="166">
        <v>1.4372602952231501E-3</v>
      </c>
      <c r="BR821" s="166">
        <v>0</v>
      </c>
      <c r="BS821" s="166">
        <v>0</v>
      </c>
      <c r="BT821" s="166">
        <v>9.0767380287895604E-4</v>
      </c>
    </row>
    <row r="822" spans="1:72" hidden="1">
      <c r="A822" s="98" t="s">
        <v>210</v>
      </c>
      <c r="B822" s="98" t="s">
        <v>1288</v>
      </c>
      <c r="C822" s="98" t="s">
        <v>1303</v>
      </c>
      <c r="D822" s="98" t="s">
        <v>1304</v>
      </c>
      <c r="E822" s="98" t="s">
        <v>266</v>
      </c>
      <c r="F822" s="98" t="s">
        <v>216</v>
      </c>
      <c r="G822" s="166">
        <v>6.7513010442844896E-3</v>
      </c>
      <c r="H822" s="166">
        <v>1.30079635940814E-2</v>
      </c>
      <c r="I822" s="166">
        <v>5.1316912829648996E-3</v>
      </c>
      <c r="J822" s="166">
        <v>1.2440340313538301E-2</v>
      </c>
      <c r="K822" s="166">
        <v>1.6951700144284799E-2</v>
      </c>
      <c r="L822" s="166">
        <v>6.1283297478875697E-3</v>
      </c>
      <c r="M822" s="166">
        <v>1.31074952138717E-2</v>
      </c>
      <c r="N822" s="166">
        <v>4.9007441875628102E-3</v>
      </c>
      <c r="O822" s="166">
        <v>8.5511076883450308E-3</v>
      </c>
      <c r="P822" s="166">
        <v>2.6330240192060501E-2</v>
      </c>
      <c r="Q822" s="166">
        <v>4.7964274215033104E-3</v>
      </c>
      <c r="R822" s="166">
        <v>1.6889675390211401E-2</v>
      </c>
      <c r="S822" s="166">
        <v>1.72733755853955E-2</v>
      </c>
      <c r="T822" s="166">
        <v>3.9073052826309801E-3</v>
      </c>
      <c r="U822" s="166">
        <v>2.5824159775113001E-2</v>
      </c>
      <c r="V822" s="166">
        <v>2.2816691752809701E-4</v>
      </c>
      <c r="W822" s="166">
        <v>1.3826602008862401E-2</v>
      </c>
      <c r="X822" s="166">
        <v>3.7764007096503598E-3</v>
      </c>
      <c r="Y822" s="166">
        <v>1.88159258143103E-2</v>
      </c>
      <c r="Z822" s="166">
        <v>2.22323536051608E-2</v>
      </c>
      <c r="AA822" s="166">
        <v>6.7699888750984401E-3</v>
      </c>
      <c r="AB822" s="166">
        <v>2.2569907189658799E-2</v>
      </c>
      <c r="AC822" s="166">
        <v>1.17447768004508E-2</v>
      </c>
      <c r="AD822" s="166">
        <v>3.8566631307508502E-2</v>
      </c>
      <c r="AE822" s="166">
        <v>3.8439179751851801E-3</v>
      </c>
      <c r="AF822" s="166">
        <v>4.4493016211344999E-3</v>
      </c>
      <c r="AG822" s="166">
        <v>6.6948230231955496E-3</v>
      </c>
      <c r="AH822" s="166">
        <v>1.05347638389607E-2</v>
      </c>
      <c r="AI822" s="166">
        <v>1.24116120338721E-2</v>
      </c>
      <c r="AJ822" s="166">
        <v>2.4246586281265699E-2</v>
      </c>
      <c r="AK822" s="166">
        <v>4.8501902743338002E-2</v>
      </c>
      <c r="AL822" s="166">
        <v>2.14033086646482E-2</v>
      </c>
      <c r="AM822" s="166">
        <v>1.0794557575897101E-2</v>
      </c>
      <c r="AN822" s="166">
        <v>2.9573482475502301E-3</v>
      </c>
      <c r="AO822" s="166">
        <v>3.3357989929607298E-2</v>
      </c>
      <c r="AP822" s="166">
        <v>2.9203470380987698E-2</v>
      </c>
      <c r="AQ822" s="166">
        <v>2.65482535577794E-2</v>
      </c>
      <c r="AR822" s="166">
        <v>1.8889855996914801E-2</v>
      </c>
      <c r="AS822" s="166">
        <v>1.05594261352609E-2</v>
      </c>
      <c r="AT822" s="166">
        <v>1.8009877924587799E-2</v>
      </c>
      <c r="AU822" s="166">
        <v>6.4606551442032301E-3</v>
      </c>
      <c r="AV822" s="166">
        <v>8.6998166120012804E-3</v>
      </c>
      <c r="AW822" s="166">
        <v>5.8219945252417898E-3</v>
      </c>
      <c r="AX822" s="166">
        <v>6.3267124917922796E-3</v>
      </c>
      <c r="AY822" s="166">
        <v>6.38367569387109E-3</v>
      </c>
      <c r="AZ822" s="166">
        <v>6.7273277539184502E-3</v>
      </c>
      <c r="BA822" s="166">
        <v>7.6095058107819797E-3</v>
      </c>
      <c r="BB822" s="166">
        <v>3.4417746784067803E-2</v>
      </c>
      <c r="BC822" s="166">
        <v>1.2874490606858E-2</v>
      </c>
      <c r="BD822" s="166">
        <v>2.8434691856080801E-3</v>
      </c>
      <c r="BE822" s="166">
        <v>2.1137334212052002E-2</v>
      </c>
      <c r="BF822" s="166">
        <v>1.7026357761015201E-2</v>
      </c>
      <c r="BG822" s="166">
        <v>1.42186816011884E-2</v>
      </c>
      <c r="BH822" s="166">
        <v>1.4652266434030701E-2</v>
      </c>
      <c r="BI822" s="166">
        <v>3.2426537317734698E-2</v>
      </c>
      <c r="BJ822" s="166">
        <v>8.4651214278790594E-3</v>
      </c>
      <c r="BK822" s="166">
        <v>3.66192256233491E-2</v>
      </c>
      <c r="BL822" s="166">
        <v>8.44864447872129E-3</v>
      </c>
      <c r="BM822" s="166">
        <v>4.02347924413392E-2</v>
      </c>
      <c r="BN822" s="166">
        <v>2.6951794704131098E-2</v>
      </c>
      <c r="BO822" s="166">
        <v>9.3524564518880395E-3</v>
      </c>
      <c r="BP822" s="166">
        <v>8.9678614090674194E-3</v>
      </c>
      <c r="BQ822" s="166">
        <v>1.9058128397394201E-2</v>
      </c>
      <c r="BR822" s="166">
        <v>1.85960920127708E-3</v>
      </c>
      <c r="BS822" s="166">
        <v>7.3966256445145099E-3</v>
      </c>
      <c r="BT822" s="166">
        <v>9.9984704484734302E-2</v>
      </c>
    </row>
    <row r="823" spans="1:72" hidden="1">
      <c r="A823" s="98" t="s">
        <v>210</v>
      </c>
      <c r="B823" s="98" t="s">
        <v>1288</v>
      </c>
      <c r="C823" s="98" t="s">
        <v>1305</v>
      </c>
      <c r="D823" s="98" t="s">
        <v>1306</v>
      </c>
      <c r="E823" s="98" t="s">
        <v>266</v>
      </c>
      <c r="F823" s="98" t="s">
        <v>216</v>
      </c>
      <c r="G823" s="166">
        <v>2.73300759650584E-2</v>
      </c>
      <c r="H823" s="166">
        <v>6.3149668879842599E-3</v>
      </c>
      <c r="I823" s="166">
        <v>4.2973775915715599E-2</v>
      </c>
      <c r="J823" s="166">
        <v>2.3816612720856601E-2</v>
      </c>
      <c r="K823" s="166">
        <v>2.9236773787278399E-2</v>
      </c>
      <c r="L823" s="166">
        <v>1.55166086010911E-2</v>
      </c>
      <c r="M823" s="166">
        <v>3.2235575007685202E-2</v>
      </c>
      <c r="N823" s="166">
        <v>2.80801899525467E-2</v>
      </c>
      <c r="O823" s="166">
        <v>0.131108518743632</v>
      </c>
      <c r="P823" s="166">
        <v>3.5667719610746702E-3</v>
      </c>
      <c r="Q823" s="166">
        <v>5.1547217635562102E-2</v>
      </c>
      <c r="R823" s="166">
        <v>2.2732895826827301E-2</v>
      </c>
      <c r="S823" s="166">
        <v>9.0099226160305496E-3</v>
      </c>
      <c r="T823" s="166">
        <v>5.2881879351738798E-2</v>
      </c>
      <c r="U823" s="166">
        <v>5.7080514524489798E-2</v>
      </c>
      <c r="V823" s="166">
        <v>2.1562683401611001E-2</v>
      </c>
      <c r="W823" s="166">
        <v>5.4829040386435303E-2</v>
      </c>
      <c r="X823" s="166">
        <v>1.9652328974633398E-2</v>
      </c>
      <c r="Y823" s="166">
        <v>8.2510508256680007E-2</v>
      </c>
      <c r="Z823" s="166">
        <v>6.7608857754525298E-2</v>
      </c>
      <c r="AA823" s="166">
        <v>3.5087123200061597E-2</v>
      </c>
      <c r="AB823" s="166">
        <v>4.0536345859779201E-2</v>
      </c>
      <c r="AC823" s="166">
        <v>6.8186757315578496E-3</v>
      </c>
      <c r="AD823" s="166">
        <v>7.1609093721763495E-2</v>
      </c>
      <c r="AE823" s="166">
        <v>2.04899163855243E-2</v>
      </c>
      <c r="AF823" s="166">
        <v>2.4945787220661601E-2</v>
      </c>
      <c r="AG823" s="166">
        <v>1.2828335634205599E-2</v>
      </c>
      <c r="AH823" s="166">
        <v>1.4623385987877701E-2</v>
      </c>
      <c r="AI823" s="166">
        <v>9.0271271106894299E-2</v>
      </c>
      <c r="AJ823" s="166">
        <v>4.00778067550564E-2</v>
      </c>
      <c r="AK823" s="166">
        <v>9.0540966531879499E-2</v>
      </c>
      <c r="AL823" s="166">
        <v>2.8319269043012699E-2</v>
      </c>
      <c r="AM823" s="166">
        <v>5.9200781136391302E-2</v>
      </c>
      <c r="AN823" s="166">
        <v>5.6817420819139904E-3</v>
      </c>
      <c r="AO823" s="166">
        <v>2.29932680363958E-2</v>
      </c>
      <c r="AP823" s="166">
        <v>1.10740435464327E-2</v>
      </c>
      <c r="AQ823" s="166">
        <v>2.8863745865274099E-2</v>
      </c>
      <c r="AR823" s="166">
        <v>3.6774929990123502E-2</v>
      </c>
      <c r="AS823" s="166">
        <v>2.4921981602510201E-2</v>
      </c>
      <c r="AT823" s="166">
        <v>1.7440337239878902E-2</v>
      </c>
      <c r="AU823" s="166">
        <v>2.3781021051614601E-2</v>
      </c>
      <c r="AV823" s="166">
        <v>1.33091447153036E-2</v>
      </c>
      <c r="AW823" s="166">
        <v>1.14854671544318E-2</v>
      </c>
      <c r="AX823" s="166">
        <v>5.2182685687907703E-2</v>
      </c>
      <c r="AY823" s="166">
        <v>1.2199413765988701E-2</v>
      </c>
      <c r="AZ823" s="166">
        <v>3.0175897522339901E-2</v>
      </c>
      <c r="BA823" s="166">
        <v>3.9600655570899597E-2</v>
      </c>
      <c r="BB823" s="166">
        <v>2.1196466566847701E-2</v>
      </c>
      <c r="BC823" s="166">
        <v>3.6419440304643801E-2</v>
      </c>
      <c r="BD823" s="166">
        <v>3.2415589091103002E-2</v>
      </c>
      <c r="BE823" s="166">
        <v>4.0122617144751502E-2</v>
      </c>
      <c r="BF823" s="166">
        <v>4.4371610066845098E-2</v>
      </c>
      <c r="BG823" s="166">
        <v>0.12448620737477099</v>
      </c>
      <c r="BH823" s="166">
        <v>2.8289742474673502E-2</v>
      </c>
      <c r="BI823" s="166">
        <v>9.8507245923734596E-2</v>
      </c>
      <c r="BJ823" s="166">
        <v>6.0500055280332699E-2</v>
      </c>
      <c r="BK823" s="166">
        <v>4.3100057238229003E-2</v>
      </c>
      <c r="BL823" s="166">
        <v>4.1256985172082698E-3</v>
      </c>
      <c r="BM823" s="166">
        <v>4.8383648819591903E-2</v>
      </c>
      <c r="BN823" s="166">
        <v>1.9425774310596E-2</v>
      </c>
      <c r="BO823" s="166">
        <v>1.8826108876371001E-2</v>
      </c>
      <c r="BP823" s="166">
        <v>1.8075976875242299E-2</v>
      </c>
      <c r="BQ823" s="166">
        <v>4.8966615628063502E-2</v>
      </c>
      <c r="BR823" s="166">
        <v>3.099623806283E-2</v>
      </c>
      <c r="BS823" s="166">
        <v>8.2223191277876698E-3</v>
      </c>
      <c r="BT823" s="166">
        <v>6.7356285064036304E-3</v>
      </c>
    </row>
    <row r="824" spans="1:72" hidden="1">
      <c r="A824" s="98" t="s">
        <v>210</v>
      </c>
      <c r="B824" s="98" t="s">
        <v>1307</v>
      </c>
      <c r="C824" s="98" t="s">
        <v>1308</v>
      </c>
      <c r="D824" s="98" t="s">
        <v>1309</v>
      </c>
      <c r="E824" s="98" t="s">
        <v>266</v>
      </c>
      <c r="F824" s="98" t="s">
        <v>216</v>
      </c>
      <c r="G824" s="166">
        <v>0.465512073949924</v>
      </c>
      <c r="H824" s="166">
        <v>0.48466207059361799</v>
      </c>
      <c r="I824" s="166">
        <v>0.49730493418404798</v>
      </c>
      <c r="J824" s="166">
        <v>0.48171124456866399</v>
      </c>
      <c r="K824" s="166">
        <v>0.51622121672740495</v>
      </c>
      <c r="L824" s="166">
        <v>0.49161567947666202</v>
      </c>
      <c r="M824" s="166">
        <v>0.53799880344237105</v>
      </c>
      <c r="N824" s="166">
        <v>0.53346248874954305</v>
      </c>
      <c r="O824" s="166">
        <v>0.55587396461041605</v>
      </c>
      <c r="P824" s="166">
        <v>0.499553963360159</v>
      </c>
      <c r="Q824" s="166">
        <v>0.52735682906091697</v>
      </c>
      <c r="R824" s="166">
        <v>0.50444959005678103</v>
      </c>
      <c r="S824" s="166">
        <v>0.53916216200556799</v>
      </c>
      <c r="T824" s="166">
        <v>0.52700699756658598</v>
      </c>
      <c r="U824" s="166">
        <v>0.51130785596477601</v>
      </c>
      <c r="V824" s="166">
        <v>0.53458262176682503</v>
      </c>
      <c r="W824" s="166">
        <v>0.50919875376958301</v>
      </c>
      <c r="X824" s="166">
        <v>0.51775232379727099</v>
      </c>
      <c r="Y824" s="166">
        <v>0.51072861875043496</v>
      </c>
      <c r="Z824" s="166">
        <v>0.52407225120562395</v>
      </c>
      <c r="AA824" s="166">
        <v>0.54312183849748197</v>
      </c>
      <c r="AB824" s="166">
        <v>0.51155401023143998</v>
      </c>
      <c r="AC824" s="166">
        <v>0.48835953320327002</v>
      </c>
      <c r="AD824" s="166">
        <v>0.53416793303988697</v>
      </c>
      <c r="AE824" s="166">
        <v>0.48103448246029301</v>
      </c>
      <c r="AF824" s="166">
        <v>0.52835035547380704</v>
      </c>
      <c r="AG824" s="166">
        <v>0.52075660645659505</v>
      </c>
      <c r="AH824" s="166">
        <v>0.49154833366637102</v>
      </c>
      <c r="AI824" s="166">
        <v>0.51065999752346902</v>
      </c>
      <c r="AJ824" s="166">
        <v>0.47771815083878799</v>
      </c>
      <c r="AK824" s="166">
        <v>0.40147717009855</v>
      </c>
      <c r="AL824" s="166">
        <v>0.51257639552739598</v>
      </c>
      <c r="AM824" s="166">
        <v>0.48775917102352701</v>
      </c>
      <c r="AN824" s="166">
        <v>0.52798653254650696</v>
      </c>
      <c r="AO824" s="166">
        <v>0.50346290745896105</v>
      </c>
      <c r="AP824" s="166">
        <v>0.57889833401782498</v>
      </c>
      <c r="AQ824" s="166">
        <v>0.49932379409356398</v>
      </c>
      <c r="AR824" s="166">
        <v>0.476480304956513</v>
      </c>
      <c r="AS824" s="166">
        <v>0.520879973910511</v>
      </c>
      <c r="AT824" s="166">
        <v>0.45673466742614599</v>
      </c>
      <c r="AU824" s="166">
        <v>0.50585404965658998</v>
      </c>
      <c r="AV824" s="166">
        <v>0.53446598840694204</v>
      </c>
      <c r="AW824" s="166">
        <v>0.50898151157790805</v>
      </c>
      <c r="AX824" s="166">
        <v>0.511044842105838</v>
      </c>
      <c r="AY824" s="166">
        <v>0.52299140972336999</v>
      </c>
      <c r="AZ824" s="166">
        <v>0.50865986349008696</v>
      </c>
      <c r="BA824" s="166">
        <v>0.51951315646568597</v>
      </c>
      <c r="BB824" s="166">
        <v>0.575767213208497</v>
      </c>
      <c r="BC824" s="166">
        <v>0.49226876207828402</v>
      </c>
      <c r="BD824" s="166">
        <v>0.49947546172598001</v>
      </c>
      <c r="BE824" s="166">
        <v>0.49035860189384201</v>
      </c>
      <c r="BF824" s="166">
        <v>0.471350640496284</v>
      </c>
      <c r="BG824" s="166">
        <v>0.47947561609433298</v>
      </c>
      <c r="BH824" s="166">
        <v>0.506103009161332</v>
      </c>
      <c r="BI824" s="166">
        <v>0.51981910315659496</v>
      </c>
      <c r="BJ824" s="166">
        <v>0.53317648647198101</v>
      </c>
      <c r="BK824" s="166">
        <v>0.49223354519469797</v>
      </c>
      <c r="BL824" s="166">
        <v>0.52128457267214601</v>
      </c>
      <c r="BM824" s="166">
        <v>0.48286693094279398</v>
      </c>
      <c r="BN824" s="166">
        <v>0.56098538471094195</v>
      </c>
      <c r="BO824" s="166">
        <v>0.501603917160382</v>
      </c>
      <c r="BP824" s="166">
        <v>0.49232482323858801</v>
      </c>
      <c r="BQ824" s="166">
        <v>0.53847170076958795</v>
      </c>
      <c r="BR824" s="166">
        <v>0.52116489982244696</v>
      </c>
      <c r="BS824" s="166">
        <v>0.52260145063761898</v>
      </c>
      <c r="BT824" s="166">
        <v>0.46240633063520697</v>
      </c>
    </row>
    <row r="825" spans="1:72" hidden="1">
      <c r="A825" s="98" t="s">
        <v>210</v>
      </c>
      <c r="B825" s="98" t="s">
        <v>1307</v>
      </c>
      <c r="C825" s="98" t="s">
        <v>1310</v>
      </c>
      <c r="D825" s="98" t="s">
        <v>1311</v>
      </c>
      <c r="E825" s="98" t="s">
        <v>266</v>
      </c>
      <c r="F825" s="98" t="s">
        <v>216</v>
      </c>
      <c r="G825" s="166">
        <v>0.52190306656986496</v>
      </c>
      <c r="H825" s="166">
        <v>0.48834533480391901</v>
      </c>
      <c r="I825" s="166">
        <v>0.45318944569272701</v>
      </c>
      <c r="J825" s="166">
        <v>0.520487842783941</v>
      </c>
      <c r="K825" s="166">
        <v>0.47610933534590799</v>
      </c>
      <c r="L825" s="166">
        <v>0.48246936607150798</v>
      </c>
      <c r="M825" s="166">
        <v>0.45641058165076198</v>
      </c>
      <c r="N825" s="166">
        <v>0.45787693686463699</v>
      </c>
      <c r="O825" s="166">
        <v>0.44412603538958301</v>
      </c>
      <c r="P825" s="166">
        <v>0.500446036639841</v>
      </c>
      <c r="Q825" s="166">
        <v>0.45598037708773198</v>
      </c>
      <c r="R825" s="166">
        <v>0.47974009573961701</v>
      </c>
      <c r="S825" s="166">
        <v>0.46083783799443201</v>
      </c>
      <c r="T825" s="166">
        <v>0.47484894677513001</v>
      </c>
      <c r="U825" s="166">
        <v>0.46286772696873602</v>
      </c>
      <c r="V825" s="166">
        <v>0.43708996868399302</v>
      </c>
      <c r="W825" s="166">
        <v>0.44725455260007602</v>
      </c>
      <c r="X825" s="166">
        <v>0.48224767620272901</v>
      </c>
      <c r="Y825" s="166">
        <v>0.49070522733020899</v>
      </c>
      <c r="Z825" s="166">
        <v>0.43865998982864701</v>
      </c>
      <c r="AA825" s="166">
        <v>0.45687816150251798</v>
      </c>
      <c r="AB825" s="166">
        <v>0.48844598976856002</v>
      </c>
      <c r="AC825" s="166">
        <v>0.51164046679673003</v>
      </c>
      <c r="AD825" s="166">
        <v>0.46583206696011298</v>
      </c>
      <c r="AE825" s="166">
        <v>0.51896551753970699</v>
      </c>
      <c r="AF825" s="166">
        <v>0.47206626890328302</v>
      </c>
      <c r="AG825" s="166">
        <v>0.47482975765639701</v>
      </c>
      <c r="AH825" s="166">
        <v>0.50845166633362904</v>
      </c>
      <c r="AI825" s="166">
        <v>0.49189641265831802</v>
      </c>
      <c r="AJ825" s="166">
        <v>0.49828102939845798</v>
      </c>
      <c r="AK825" s="166">
        <v>0.59573418158422298</v>
      </c>
      <c r="AL825" s="166">
        <v>0.47561027552769902</v>
      </c>
      <c r="AM825" s="166">
        <v>0.51224082897647305</v>
      </c>
      <c r="AN825" s="166">
        <v>0.47201346745349299</v>
      </c>
      <c r="AO825" s="166">
        <v>0.49117172069991699</v>
      </c>
      <c r="AP825" s="166">
        <v>0.41899967719842601</v>
      </c>
      <c r="AQ825" s="166">
        <v>0.50067620590643602</v>
      </c>
      <c r="AR825" s="166">
        <v>0.48419012763118702</v>
      </c>
      <c r="AS825" s="166">
        <v>0.46016475604396401</v>
      </c>
      <c r="AT825" s="166">
        <v>0.45246916013803601</v>
      </c>
      <c r="AU825" s="166">
        <v>0.49306044259425402</v>
      </c>
      <c r="AV825" s="166">
        <v>0.46553401159305802</v>
      </c>
      <c r="AW825" s="166">
        <v>0.491018488422092</v>
      </c>
      <c r="AX825" s="166">
        <v>0.48449783336686703</v>
      </c>
      <c r="AY825" s="166">
        <v>0.46154114534037</v>
      </c>
      <c r="AZ825" s="166">
        <v>0.49134013650991398</v>
      </c>
      <c r="BA825" s="166">
        <v>0.48048684353431398</v>
      </c>
      <c r="BB825" s="166">
        <v>0.424232786791503</v>
      </c>
      <c r="BC825" s="166">
        <v>0.50773123792171604</v>
      </c>
      <c r="BD825" s="166">
        <v>0.48566713739999101</v>
      </c>
      <c r="BE825" s="166">
        <v>0.50964139810615805</v>
      </c>
      <c r="BF825" s="166">
        <v>0.52864935950371605</v>
      </c>
      <c r="BG825" s="166">
        <v>0.52052438390566702</v>
      </c>
      <c r="BH825" s="166">
        <v>0.493896990838668</v>
      </c>
      <c r="BI825" s="166">
        <v>0.485989452682072</v>
      </c>
      <c r="BJ825" s="166">
        <v>0.46682351352801899</v>
      </c>
      <c r="BK825" s="166">
        <v>0.50776645480530203</v>
      </c>
      <c r="BL825" s="166">
        <v>0.47161136873479997</v>
      </c>
      <c r="BM825" s="166">
        <v>0.51713306905720602</v>
      </c>
      <c r="BN825" s="166">
        <v>0.439014615289057</v>
      </c>
      <c r="BO825" s="166">
        <v>0.45610632560728498</v>
      </c>
      <c r="BP825" s="166">
        <v>0.50767517676141205</v>
      </c>
      <c r="BQ825" s="166">
        <v>0.461528299230413</v>
      </c>
      <c r="BR825" s="166">
        <v>0.47883510017755299</v>
      </c>
      <c r="BS825" s="166">
        <v>0.46113112119675198</v>
      </c>
      <c r="BT825" s="166">
        <v>0.53662348670414295</v>
      </c>
    </row>
    <row r="826" spans="1:72" hidden="1">
      <c r="A826" s="98" t="s">
        <v>210</v>
      </c>
      <c r="B826" s="98" t="s">
        <v>1307</v>
      </c>
      <c r="C826" s="98" t="s">
        <v>1312</v>
      </c>
      <c r="D826" s="98" t="s">
        <v>1313</v>
      </c>
      <c r="E826" s="98" t="s">
        <v>266</v>
      </c>
      <c r="F826" s="98" t="s">
        <v>216</v>
      </c>
      <c r="G826" s="166">
        <v>0.56062187254130003</v>
      </c>
      <c r="H826" s="166">
        <v>0.59698162192229498</v>
      </c>
      <c r="I826" s="166">
        <v>0.58732644225780495</v>
      </c>
      <c r="J826" s="166">
        <v>0.59693756578722101</v>
      </c>
      <c r="K826" s="166">
        <v>0.59138927632913596</v>
      </c>
      <c r="L826" s="166">
        <v>0.54996943320089098</v>
      </c>
      <c r="M826" s="166">
        <v>0.68878736284494002</v>
      </c>
      <c r="N826" s="166">
        <v>0.61249486033429201</v>
      </c>
      <c r="O826" s="166">
        <v>0.59729024171440803</v>
      </c>
      <c r="P826" s="166">
        <v>0.60783102427906599</v>
      </c>
      <c r="Q826" s="166">
        <v>0.53664664032186504</v>
      </c>
      <c r="R826" s="166">
        <v>0.58494513677568405</v>
      </c>
      <c r="S826" s="166">
        <v>0.61352475984564003</v>
      </c>
      <c r="T826" s="166">
        <v>0.61358352418866302</v>
      </c>
      <c r="U826" s="166">
        <v>0.59245769152025796</v>
      </c>
      <c r="V826" s="166">
        <v>0.58874895414814199</v>
      </c>
      <c r="W826" s="166">
        <v>0.66274726316746002</v>
      </c>
      <c r="X826" s="166">
        <v>0.56432024567829597</v>
      </c>
      <c r="Y826" s="166">
        <v>0.60741477826354096</v>
      </c>
      <c r="Z826" s="166">
        <v>0.64118080537960498</v>
      </c>
      <c r="AA826" s="166">
        <v>0.57436684019608197</v>
      </c>
      <c r="AB826" s="166">
        <v>0.58396964047524902</v>
      </c>
      <c r="AC826" s="166">
        <v>0.549564083160613</v>
      </c>
      <c r="AD826" s="166">
        <v>0.58488455828917696</v>
      </c>
      <c r="AE826" s="166">
        <v>0.59098327630838698</v>
      </c>
      <c r="AF826" s="166">
        <v>0.61622965596675605</v>
      </c>
      <c r="AG826" s="166">
        <v>0.65526964414605204</v>
      </c>
      <c r="AH826" s="166">
        <v>0.59191574510948397</v>
      </c>
      <c r="AI826" s="166">
        <v>0.61618743221157701</v>
      </c>
      <c r="AJ826" s="166">
        <v>0.62918248478550298</v>
      </c>
      <c r="AK826" s="166">
        <v>0.733383577695917</v>
      </c>
      <c r="AL826" s="166">
        <v>0.58348157563467695</v>
      </c>
      <c r="AM826" s="166">
        <v>0.60169021658908906</v>
      </c>
      <c r="AN826" s="166">
        <v>0.59124242145073402</v>
      </c>
      <c r="AO826" s="166">
        <v>0.58415705235821302</v>
      </c>
      <c r="AP826" s="166">
        <v>0.66291434396246796</v>
      </c>
      <c r="AQ826" s="166">
        <v>0.63025716948938704</v>
      </c>
      <c r="AR826" s="166">
        <v>0.64719618968988402</v>
      </c>
      <c r="AS826" s="166">
        <v>0.61087663220579702</v>
      </c>
      <c r="AT826" s="166">
        <v>0.61120558724309704</v>
      </c>
      <c r="AU826" s="166">
        <v>0.62314546547681904</v>
      </c>
      <c r="AV826" s="166">
        <v>0.56812906354984904</v>
      </c>
      <c r="AW826" s="166">
        <v>0.59530372093945605</v>
      </c>
      <c r="AX826" s="166">
        <v>0.64383053444990002</v>
      </c>
      <c r="AY826" s="166">
        <v>0.577480472499596</v>
      </c>
      <c r="AZ826" s="166">
        <v>0.55448012467503605</v>
      </c>
      <c r="BA826" s="166">
        <v>0.60430060376849004</v>
      </c>
      <c r="BB826" s="166">
        <v>0.60946635182534603</v>
      </c>
      <c r="BC826" s="166">
        <v>0.61076966432013302</v>
      </c>
      <c r="BD826" s="166">
        <v>0.60281012755891905</v>
      </c>
      <c r="BE826" s="166">
        <v>0.58136409257903099</v>
      </c>
      <c r="BF826" s="166">
        <v>0.56075078920861199</v>
      </c>
      <c r="BG826" s="166">
        <v>0.69763428726778298</v>
      </c>
      <c r="BH826" s="166">
        <v>0.596097239398382</v>
      </c>
      <c r="BI826" s="166">
        <v>0.60031437296142698</v>
      </c>
      <c r="BJ826" s="166">
        <v>0.58963193743222497</v>
      </c>
      <c r="BK826" s="166">
        <v>0.58654995511380803</v>
      </c>
      <c r="BL826" s="166">
        <v>0.60801242461455196</v>
      </c>
      <c r="BM826" s="166">
        <v>0.63618791209345105</v>
      </c>
      <c r="BN826" s="166">
        <v>0.63134996405073696</v>
      </c>
      <c r="BO826" s="166">
        <v>0.60068011321882298</v>
      </c>
      <c r="BP826" s="166">
        <v>0.59873730934695601</v>
      </c>
      <c r="BQ826" s="166">
        <v>0.58848095701223202</v>
      </c>
      <c r="BR826" s="166">
        <v>0.57605562148471601</v>
      </c>
      <c r="BS826" s="166">
        <v>0.62210199005284195</v>
      </c>
      <c r="BT826" s="166">
        <v>0.63848546539015205</v>
      </c>
    </row>
    <row r="827" spans="1:72" hidden="1">
      <c r="A827" s="98" t="s">
        <v>210</v>
      </c>
      <c r="B827" s="98" t="s">
        <v>1307</v>
      </c>
      <c r="C827" s="98" t="s">
        <v>1314</v>
      </c>
      <c r="D827" s="98" t="s">
        <v>1315</v>
      </c>
      <c r="E827" s="98" t="s">
        <v>266</v>
      </c>
      <c r="F827" s="98" t="s">
        <v>216</v>
      </c>
      <c r="G827" s="166">
        <v>0.26163709156923298</v>
      </c>
      <c r="H827" s="166">
        <v>0.25815117609847699</v>
      </c>
      <c r="I827" s="166">
        <v>0.29505592638959199</v>
      </c>
      <c r="J827" s="166">
        <v>0.26794087756555601</v>
      </c>
      <c r="K827" s="166">
        <v>0.29331432847232303</v>
      </c>
      <c r="L827" s="166">
        <v>0.27233524442052498</v>
      </c>
      <c r="M827" s="166">
        <v>0.35799433087601901</v>
      </c>
      <c r="N827" s="166">
        <v>0.31033601399064298</v>
      </c>
      <c r="O827" s="166">
        <v>0.33551253248544499</v>
      </c>
      <c r="P827" s="166">
        <v>0.27533335136617298</v>
      </c>
      <c r="Q827" s="166">
        <v>0.25546258281121198</v>
      </c>
      <c r="R827" s="166">
        <v>0.29706234895587402</v>
      </c>
      <c r="S827" s="166">
        <v>0.31653778779163999</v>
      </c>
      <c r="T827" s="166">
        <v>0.29416910320760198</v>
      </c>
      <c r="U827" s="166">
        <v>0.28373603192323199</v>
      </c>
      <c r="V827" s="166">
        <v>0.32479879032213399</v>
      </c>
      <c r="W827" s="166">
        <v>0.31574887032075999</v>
      </c>
      <c r="X827" s="166">
        <v>0.27552751846077</v>
      </c>
      <c r="Y827" s="166">
        <v>0.283161309222558</v>
      </c>
      <c r="Z827" s="166">
        <v>0.30817182148650901</v>
      </c>
      <c r="AA827" s="166">
        <v>0.27139893928848702</v>
      </c>
      <c r="AB827" s="166">
        <v>0.29420703261400599</v>
      </c>
      <c r="AC827" s="166">
        <v>0.26868067575794502</v>
      </c>
      <c r="AD827" s="166">
        <v>0.29314368857091899</v>
      </c>
      <c r="AE827" s="166">
        <v>0.26383716294118598</v>
      </c>
      <c r="AF827" s="166">
        <v>0.31947876627344202</v>
      </c>
      <c r="AG827" s="166">
        <v>0.33945217281096901</v>
      </c>
      <c r="AH827" s="166">
        <v>0.27965436829534801</v>
      </c>
      <c r="AI827" s="166">
        <v>0.30057660176448298</v>
      </c>
      <c r="AJ827" s="166">
        <v>0.28837394443235398</v>
      </c>
      <c r="AK827" s="166">
        <v>0.27503369078497503</v>
      </c>
      <c r="AL827" s="166">
        <v>0.30980025282726498</v>
      </c>
      <c r="AM827" s="166">
        <v>0.26620236509711098</v>
      </c>
      <c r="AN827" s="166">
        <v>0.30956056643014002</v>
      </c>
      <c r="AO827" s="166">
        <v>0.28472451270625698</v>
      </c>
      <c r="AP827" s="166">
        <v>0.36788862677263701</v>
      </c>
      <c r="AQ827" s="166">
        <v>0.302246189718411</v>
      </c>
      <c r="AR827" s="166">
        <v>0.29301913650593397</v>
      </c>
      <c r="AS827" s="166">
        <v>0.30373908381413001</v>
      </c>
      <c r="AT827" s="166">
        <v>0.260241586548356</v>
      </c>
      <c r="AU827" s="166">
        <v>0.292601982335078</v>
      </c>
      <c r="AV827" s="166">
        <v>0.29062713361435299</v>
      </c>
      <c r="AW827" s="166">
        <v>0.286726229665211</v>
      </c>
      <c r="AX827" s="166">
        <v>0.31491850258576498</v>
      </c>
      <c r="AY827" s="166">
        <v>0.28745709203049202</v>
      </c>
      <c r="AZ827" s="166">
        <v>0.26493955883293901</v>
      </c>
      <c r="BA827" s="166">
        <v>0.30250711805385799</v>
      </c>
      <c r="BB827" s="166">
        <v>0.34118551888447901</v>
      </c>
      <c r="BC827" s="166">
        <v>0.27433344125067499</v>
      </c>
      <c r="BD827" s="166">
        <v>0.29427832255201197</v>
      </c>
      <c r="BE827" s="166">
        <v>0.271131835423639</v>
      </c>
      <c r="BF827" s="166">
        <v>0.24446005310137001</v>
      </c>
      <c r="BG827" s="166">
        <v>0.29984746460595002</v>
      </c>
      <c r="BH827" s="166">
        <v>0.28613856539965499</v>
      </c>
      <c r="BI827" s="166">
        <v>0.27911283303255902</v>
      </c>
      <c r="BJ827" s="166">
        <v>0.30273625393706599</v>
      </c>
      <c r="BK827" s="166">
        <v>0.26568455264491297</v>
      </c>
      <c r="BL827" s="166">
        <v>0.31244766530267998</v>
      </c>
      <c r="BM827" s="166">
        <v>0.26090020079908599</v>
      </c>
      <c r="BN827" s="166">
        <v>0.34898497334621797</v>
      </c>
      <c r="BO827" s="166">
        <v>0.293482666236282</v>
      </c>
      <c r="BP827" s="166">
        <v>0.292658455186111</v>
      </c>
      <c r="BQ827" s="166">
        <v>0.294720615535776</v>
      </c>
      <c r="BR827" s="166">
        <v>0.28827550707937299</v>
      </c>
      <c r="BS827" s="166">
        <v>0.32074652903512202</v>
      </c>
      <c r="BT827" s="166">
        <v>0.26127749233278302</v>
      </c>
    </row>
    <row r="828" spans="1:72" hidden="1">
      <c r="A828" s="98" t="s">
        <v>210</v>
      </c>
      <c r="B828" s="98" t="s">
        <v>1307</v>
      </c>
      <c r="C828" s="98" t="s">
        <v>1316</v>
      </c>
      <c r="D828" s="98" t="s">
        <v>1317</v>
      </c>
      <c r="E828" s="98" t="s">
        <v>266</v>
      </c>
      <c r="F828" s="98" t="s">
        <v>216</v>
      </c>
      <c r="G828" s="166">
        <v>0.29898478097206799</v>
      </c>
      <c r="H828" s="166">
        <v>0.33883044582381799</v>
      </c>
      <c r="I828" s="166">
        <v>0.29227051586821201</v>
      </c>
      <c r="J828" s="166">
        <v>0.328996688221665</v>
      </c>
      <c r="K828" s="166">
        <v>0.29807494785681299</v>
      </c>
      <c r="L828" s="166">
        <v>0.277634188780365</v>
      </c>
      <c r="M828" s="166">
        <v>0.33079303196892101</v>
      </c>
      <c r="N828" s="166">
        <v>0.30329976033295503</v>
      </c>
      <c r="O828" s="166">
        <v>0.26177770922896298</v>
      </c>
      <c r="P828" s="166">
        <v>0.33249767291289201</v>
      </c>
      <c r="Q828" s="166">
        <v>0.28118405751065201</v>
      </c>
      <c r="R828" s="166">
        <v>0.28788278781981003</v>
      </c>
      <c r="S828" s="166">
        <v>0.29698697205399899</v>
      </c>
      <c r="T828" s="166">
        <v>0.32127036532277697</v>
      </c>
      <c r="U828" s="166">
        <v>0.31123634668768402</v>
      </c>
      <c r="V828" s="166">
        <v>0.263950163826008</v>
      </c>
      <c r="W828" s="166">
        <v>0.34699839284669998</v>
      </c>
      <c r="X828" s="166">
        <v>0.28879272721752602</v>
      </c>
      <c r="Y828" s="166">
        <v>0.32568731512162602</v>
      </c>
      <c r="Z828" s="166">
        <v>0.33300898389309602</v>
      </c>
      <c r="AA828" s="166">
        <v>0.30296790090759501</v>
      </c>
      <c r="AB828" s="166">
        <v>0.28976260786124303</v>
      </c>
      <c r="AC828" s="166">
        <v>0.28088340740266798</v>
      </c>
      <c r="AD828" s="166">
        <v>0.29174086971825802</v>
      </c>
      <c r="AE828" s="166">
        <v>0.32714611336720101</v>
      </c>
      <c r="AF828" s="166">
        <v>0.29716751407040398</v>
      </c>
      <c r="AG828" s="166">
        <v>0.31581747133508298</v>
      </c>
      <c r="AH828" s="166">
        <v>0.31226137681413701</v>
      </c>
      <c r="AI828" s="166">
        <v>0.31816724062888102</v>
      </c>
      <c r="AJ828" s="166">
        <v>0.340808540353149</v>
      </c>
      <c r="AK828" s="166">
        <v>0.45834988691094197</v>
      </c>
      <c r="AL828" s="166">
        <v>0.27368132280741198</v>
      </c>
      <c r="AM828" s="166">
        <v>0.33548785149197802</v>
      </c>
      <c r="AN828" s="166">
        <v>0.28168185502059401</v>
      </c>
      <c r="AO828" s="166">
        <v>0.29943253965195599</v>
      </c>
      <c r="AP828" s="166">
        <v>0.295025717189831</v>
      </c>
      <c r="AQ828" s="166">
        <v>0.32801097977097698</v>
      </c>
      <c r="AR828" s="166">
        <v>0.35417705318395099</v>
      </c>
      <c r="AS828" s="166">
        <v>0.30713754839166801</v>
      </c>
      <c r="AT828" s="166">
        <v>0.35096400069473999</v>
      </c>
      <c r="AU828" s="166">
        <v>0.33054348314173998</v>
      </c>
      <c r="AV828" s="166">
        <v>0.277501929935495</v>
      </c>
      <c r="AW828" s="166">
        <v>0.308577491274245</v>
      </c>
      <c r="AX828" s="166">
        <v>0.32891203186413498</v>
      </c>
      <c r="AY828" s="166">
        <v>0.29002338046910398</v>
      </c>
      <c r="AZ828" s="166">
        <v>0.28954056584209698</v>
      </c>
      <c r="BA828" s="166">
        <v>0.30179348571463199</v>
      </c>
      <c r="BB828" s="166">
        <v>0.26828083294086802</v>
      </c>
      <c r="BC828" s="166">
        <v>0.33643622306945797</v>
      </c>
      <c r="BD828" s="166">
        <v>0.30853180500690602</v>
      </c>
      <c r="BE828" s="166">
        <v>0.31023225715539199</v>
      </c>
      <c r="BF828" s="166">
        <v>0.31629073610724201</v>
      </c>
      <c r="BG828" s="166">
        <v>0.39778682266183202</v>
      </c>
      <c r="BH828" s="166">
        <v>0.30995867399872701</v>
      </c>
      <c r="BI828" s="166">
        <v>0.32701009576753598</v>
      </c>
      <c r="BJ828" s="166">
        <v>0.28689568349515998</v>
      </c>
      <c r="BK828" s="166">
        <v>0.320865402468895</v>
      </c>
      <c r="BL828" s="166">
        <v>0.29556475931187198</v>
      </c>
      <c r="BM828" s="166">
        <v>0.375287711294365</v>
      </c>
      <c r="BN828" s="166">
        <v>0.28236499070451898</v>
      </c>
      <c r="BO828" s="166">
        <v>0.30719744698254098</v>
      </c>
      <c r="BP828" s="166">
        <v>0.30607885416084502</v>
      </c>
      <c r="BQ828" s="166">
        <v>0.29376034147645602</v>
      </c>
      <c r="BR828" s="166">
        <v>0.28778011440534301</v>
      </c>
      <c r="BS828" s="166">
        <v>0.30135546101771998</v>
      </c>
      <c r="BT828" s="166">
        <v>0.37720797305736897</v>
      </c>
    </row>
    <row r="829" spans="1:72" hidden="1">
      <c r="A829" s="98" t="s">
        <v>210</v>
      </c>
      <c r="B829" s="98" t="s">
        <v>1307</v>
      </c>
      <c r="C829" s="98" t="s">
        <v>1318</v>
      </c>
      <c r="D829" s="98" t="s">
        <v>1319</v>
      </c>
      <c r="E829" s="98" t="s">
        <v>266</v>
      </c>
      <c r="F829" s="98" t="s">
        <v>216</v>
      </c>
      <c r="G829" s="166">
        <v>0.42304909717132999</v>
      </c>
      <c r="H829" s="166">
        <v>0.378204579305504</v>
      </c>
      <c r="I829" s="166">
        <v>0.39468939739374698</v>
      </c>
      <c r="J829" s="166">
        <v>0.38098318809283499</v>
      </c>
      <c r="K829" s="166">
        <v>0.38622518284840401</v>
      </c>
      <c r="L829" s="166">
        <v>0.412831301633172</v>
      </c>
      <c r="M829" s="166">
        <v>0.29536651905113798</v>
      </c>
      <c r="N829" s="166">
        <v>0.36800773450672503</v>
      </c>
      <c r="O829" s="166">
        <v>0.39658386547065999</v>
      </c>
      <c r="P829" s="166">
        <v>0.37322231345001999</v>
      </c>
      <c r="Q829" s="166">
        <v>0.44552925482367001</v>
      </c>
      <c r="R829" s="166">
        <v>0.39078235189074201</v>
      </c>
      <c r="S829" s="166">
        <v>0.37848112817520002</v>
      </c>
      <c r="T829" s="166">
        <v>0.374499143364245</v>
      </c>
      <c r="U829" s="166">
        <v>0.39213916805374399</v>
      </c>
      <c r="V829" s="166">
        <v>0.40953825633830399</v>
      </c>
      <c r="W829" s="166">
        <v>0.29746848226352901</v>
      </c>
      <c r="X829" s="166">
        <v>0.41323060239667098</v>
      </c>
      <c r="Y829" s="166">
        <v>0.37174156482793802</v>
      </c>
      <c r="Z829" s="166">
        <v>0.34099888303433601</v>
      </c>
      <c r="AA829" s="166">
        <v>0.40741100054598101</v>
      </c>
      <c r="AB829" s="166">
        <v>0.40729389421984602</v>
      </c>
      <c r="AC829" s="166">
        <v>0.41866638073524698</v>
      </c>
      <c r="AD829" s="166">
        <v>0.394988977406044</v>
      </c>
      <c r="AE829" s="166">
        <v>0.38315032126160897</v>
      </c>
      <c r="AF829" s="166">
        <v>0.35834485361136598</v>
      </c>
      <c r="AG829" s="166">
        <v>0.31763811971745498</v>
      </c>
      <c r="AH829" s="166">
        <v>0.36715778473817101</v>
      </c>
      <c r="AI829" s="166">
        <v>0.37297312634122298</v>
      </c>
      <c r="AJ829" s="166">
        <v>0.347812831257791</v>
      </c>
      <c r="AK829" s="166">
        <v>0.243877735183188</v>
      </c>
      <c r="AL829" s="166">
        <v>0.35059527202833102</v>
      </c>
      <c r="AM829" s="166">
        <v>0.38142221019003802</v>
      </c>
      <c r="AN829" s="166">
        <v>0.39176263128568301</v>
      </c>
      <c r="AO829" s="166">
        <v>0.390177508666055</v>
      </c>
      <c r="AP829" s="166">
        <v>0.32022931788259201</v>
      </c>
      <c r="AQ829" s="166">
        <v>0.34532224988018301</v>
      </c>
      <c r="AR829" s="166">
        <v>0.33733861075446098</v>
      </c>
      <c r="AS829" s="166">
        <v>0.36484227175797201</v>
      </c>
      <c r="AT829" s="166">
        <v>0.35590274496915703</v>
      </c>
      <c r="AU829" s="166">
        <v>0.36014040150832899</v>
      </c>
      <c r="AV829" s="166">
        <v>0.41539934658632399</v>
      </c>
      <c r="AW829" s="166">
        <v>0.38466454097068897</v>
      </c>
      <c r="AX829" s="166">
        <v>0.334095587578982</v>
      </c>
      <c r="AY829" s="166">
        <v>0.38745799083613902</v>
      </c>
      <c r="AZ829" s="166">
        <v>0.431949636751991</v>
      </c>
      <c r="BA829" s="166">
        <v>0.383216493585259</v>
      </c>
      <c r="BB829" s="166">
        <v>0.36005192653412699</v>
      </c>
      <c r="BC829" s="166">
        <v>0.37437471881604101</v>
      </c>
      <c r="BD829" s="166">
        <v>0.378185487063595</v>
      </c>
      <c r="BE829" s="166">
        <v>0.41035068364427502</v>
      </c>
      <c r="BF829" s="166">
        <v>0.419603268741915</v>
      </c>
      <c r="BG829" s="166">
        <v>0.30044719421847599</v>
      </c>
      <c r="BH829" s="166">
        <v>0.37699006528491202</v>
      </c>
      <c r="BI829" s="166">
        <v>0.36584464621094698</v>
      </c>
      <c r="BJ829" s="166">
        <v>0.39248213476981098</v>
      </c>
      <c r="BK829" s="166">
        <v>0.387269828485996</v>
      </c>
      <c r="BL829" s="166">
        <v>0.36285379284331198</v>
      </c>
      <c r="BM829" s="166">
        <v>0.34844658131506101</v>
      </c>
      <c r="BN829" s="166">
        <v>0.33454680518334201</v>
      </c>
      <c r="BO829" s="166">
        <v>0.37213412823979503</v>
      </c>
      <c r="BP829" s="166">
        <v>0.389181785638887</v>
      </c>
      <c r="BQ829" s="166">
        <v>0.40127134864145902</v>
      </c>
      <c r="BR829" s="166">
        <v>0.40591163785107098</v>
      </c>
      <c r="BS829" s="166">
        <v>0.35221156853381802</v>
      </c>
      <c r="BT829" s="166">
        <v>0.30606088150111299</v>
      </c>
    </row>
    <row r="830" spans="1:72" hidden="1">
      <c r="A830" s="98" t="s">
        <v>210</v>
      </c>
      <c r="B830" s="98" t="s">
        <v>1307</v>
      </c>
      <c r="C830" s="98" t="s">
        <v>1320</v>
      </c>
      <c r="D830" s="98" t="s">
        <v>1321</v>
      </c>
      <c r="E830" s="98" t="s">
        <v>266</v>
      </c>
      <c r="F830" s="98" t="s">
        <v>216</v>
      </c>
      <c r="G830" s="166">
        <v>0.20060208629986401</v>
      </c>
      <c r="H830" s="166">
        <v>0.211680962874046</v>
      </c>
      <c r="I830" s="166">
        <v>0.188922394264944</v>
      </c>
      <c r="J830" s="166">
        <v>0.20836862681503901</v>
      </c>
      <c r="K830" s="166">
        <v>0.218643608438744</v>
      </c>
      <c r="L830" s="166">
        <v>0.198361660992352</v>
      </c>
      <c r="M830" s="166">
        <v>0.17780022136912901</v>
      </c>
      <c r="N830" s="166">
        <v>0.21712371137816</v>
      </c>
      <c r="O830" s="166">
        <v>0.21972924420818499</v>
      </c>
      <c r="P830" s="166">
        <v>0.215865059155149</v>
      </c>
      <c r="Q830" s="166">
        <v>0.25992845738016102</v>
      </c>
      <c r="R830" s="166">
        <v>0.195372231544412</v>
      </c>
      <c r="S830" s="166">
        <v>0.21746721020992099</v>
      </c>
      <c r="T830" s="166">
        <v>0.225023283793722</v>
      </c>
      <c r="U830" s="166">
        <v>0.21344225935719299</v>
      </c>
      <c r="V830" s="166">
        <v>0.209305043729448</v>
      </c>
      <c r="W830" s="166">
        <v>0.17676769355127001</v>
      </c>
      <c r="X830" s="166">
        <v>0.23154652616514501</v>
      </c>
      <c r="Y830" s="166">
        <v>0.21716533974534399</v>
      </c>
      <c r="Z830" s="166">
        <v>0.21590042971911499</v>
      </c>
      <c r="AA830" s="166">
        <v>0.26076147599515598</v>
      </c>
      <c r="AB830" s="166">
        <v>0.216235342811296</v>
      </c>
      <c r="AC830" s="166">
        <v>0.20723222783464099</v>
      </c>
      <c r="AD830" s="166">
        <v>0.23419075989110799</v>
      </c>
      <c r="AE830" s="166">
        <v>0.20361991448353201</v>
      </c>
      <c r="AF830" s="166">
        <v>0.19668001578594899</v>
      </c>
      <c r="AG830" s="166">
        <v>0.176525298553485</v>
      </c>
      <c r="AH830" s="166">
        <v>0.201407490743683</v>
      </c>
      <c r="AI830" s="166">
        <v>0.205349839187355</v>
      </c>
      <c r="AJ830" s="166">
        <v>0.176950899989262</v>
      </c>
      <c r="AK830" s="166">
        <v>0.12030851410493899</v>
      </c>
      <c r="AL830" s="166">
        <v>0.17993043494729499</v>
      </c>
      <c r="AM830" s="166">
        <v>0.21879577121896601</v>
      </c>
      <c r="AN830" s="166">
        <v>0.20954963630413301</v>
      </c>
      <c r="AO830" s="166">
        <v>0.208942073638368</v>
      </c>
      <c r="AP830" s="166">
        <v>0.19955190811583201</v>
      </c>
      <c r="AQ830" s="166">
        <v>0.18541966942851601</v>
      </c>
      <c r="AR830" s="166">
        <v>0.17595942158918201</v>
      </c>
      <c r="AS830" s="166">
        <v>0.209095350768051</v>
      </c>
      <c r="AT830" s="166">
        <v>0.18718791012255601</v>
      </c>
      <c r="AU830" s="166">
        <v>0.20666637859280099</v>
      </c>
      <c r="AV830" s="166">
        <v>0.23284751084666599</v>
      </c>
      <c r="AW830" s="166">
        <v>0.216347903596049</v>
      </c>
      <c r="AX830" s="166">
        <v>0.18215416912350099</v>
      </c>
      <c r="AY830" s="166">
        <v>0.222031143921091</v>
      </c>
      <c r="AZ830" s="166">
        <v>0.23834054994391299</v>
      </c>
      <c r="BA830" s="166">
        <v>0.214546589894863</v>
      </c>
      <c r="BB830" s="166">
        <v>0.208564653733738</v>
      </c>
      <c r="BC830" s="166">
        <v>0.21072832717485701</v>
      </c>
      <c r="BD830" s="166">
        <v>0.20062870987895601</v>
      </c>
      <c r="BE830" s="166">
        <v>0.21533015291261101</v>
      </c>
      <c r="BF830" s="166">
        <v>0.218217521367535</v>
      </c>
      <c r="BG830" s="166">
        <v>0.17940727036725199</v>
      </c>
      <c r="BH830" s="166">
        <v>0.207718546966283</v>
      </c>
      <c r="BI830" s="166">
        <v>0.22696650109112601</v>
      </c>
      <c r="BJ830" s="166">
        <v>0.22181621563575499</v>
      </c>
      <c r="BK830" s="166">
        <v>0.219154479395373</v>
      </c>
      <c r="BL830" s="166">
        <v>0.195830645509359</v>
      </c>
      <c r="BM830" s="166">
        <v>0.21322069545313099</v>
      </c>
      <c r="BN830" s="166">
        <v>0.193593563962947</v>
      </c>
      <c r="BO830" s="166">
        <v>0.19886257413780001</v>
      </c>
      <c r="BP830" s="166">
        <v>0.196312020523117</v>
      </c>
      <c r="BQ830" s="166">
        <v>0.23943930434814201</v>
      </c>
      <c r="BR830" s="166">
        <v>0.22178241125114201</v>
      </c>
      <c r="BS830" s="166">
        <v>0.19017339107821199</v>
      </c>
      <c r="BT830" s="166">
        <v>0.17267319624449601</v>
      </c>
    </row>
    <row r="831" spans="1:72" hidden="1">
      <c r="A831" s="98" t="s">
        <v>210</v>
      </c>
      <c r="B831" s="98" t="s">
        <v>1307</v>
      </c>
      <c r="C831" s="98" t="s">
        <v>1322</v>
      </c>
      <c r="D831" s="98" t="s">
        <v>1323</v>
      </c>
      <c r="E831" s="98" t="s">
        <v>266</v>
      </c>
      <c r="F831" s="98" t="s">
        <v>216</v>
      </c>
      <c r="G831" s="166">
        <v>0.211959627971291</v>
      </c>
      <c r="H831" s="166">
        <v>0.14734052803939099</v>
      </c>
      <c r="I831" s="166">
        <v>0.181212759227071</v>
      </c>
      <c r="J831" s="166">
        <v>0.175403639445075</v>
      </c>
      <c r="K831" s="166">
        <v>0.162468609125202</v>
      </c>
      <c r="L831" s="166">
        <v>0.20007244372313701</v>
      </c>
      <c r="M831" s="166">
        <v>0.112691860500042</v>
      </c>
      <c r="N831" s="166">
        <v>0.14434969754514801</v>
      </c>
      <c r="O831" s="166">
        <v>0.176854621262475</v>
      </c>
      <c r="P831" s="166">
        <v>0.15735725429487099</v>
      </c>
      <c r="Q831" s="166">
        <v>0.173195813173258</v>
      </c>
      <c r="R831" s="166">
        <v>0.18187186859462501</v>
      </c>
      <c r="S831" s="166">
        <v>0.161013917965279</v>
      </c>
      <c r="T831" s="166">
        <v>0.14947585957052301</v>
      </c>
      <c r="U831" s="166">
        <v>0.156025625370835</v>
      </c>
      <c r="V831" s="166">
        <v>0.18404612143789501</v>
      </c>
      <c r="W831" s="166">
        <v>9.2245332485846807E-2</v>
      </c>
      <c r="X831" s="166">
        <v>0.18168407623152599</v>
      </c>
      <c r="Y831" s="166">
        <v>0.154576225082594</v>
      </c>
      <c r="Z831" s="166">
        <v>9.7818920948971003E-2</v>
      </c>
      <c r="AA831" s="166">
        <v>0.146649524550825</v>
      </c>
      <c r="AB831" s="166">
        <v>0.19105855140854999</v>
      </c>
      <c r="AC831" s="166">
        <v>0.21143415290060599</v>
      </c>
      <c r="AD831" s="166">
        <v>0.160798217514936</v>
      </c>
      <c r="AE831" s="166">
        <v>0.179530406778076</v>
      </c>
      <c r="AF831" s="166">
        <v>0.16166483782541699</v>
      </c>
      <c r="AG831" s="166">
        <v>0.13890600322046601</v>
      </c>
      <c r="AH831" s="166">
        <v>0.16575029399448801</v>
      </c>
      <c r="AI831" s="166">
        <v>0.16762328715386801</v>
      </c>
      <c r="AJ831" s="166">
        <v>0.15665596000821699</v>
      </c>
      <c r="AK831" s="166">
        <v>0.121338302424467</v>
      </c>
      <c r="AL831" s="166">
        <v>0.160820396293615</v>
      </c>
      <c r="AM831" s="166">
        <v>0.16262643897107201</v>
      </c>
      <c r="AN831" s="166">
        <v>0.18221299498155</v>
      </c>
      <c r="AO831" s="166">
        <v>0.177658520466939</v>
      </c>
      <c r="AP831" s="166">
        <v>0.119626415374886</v>
      </c>
      <c r="AQ831" s="166">
        <v>0.159902580451668</v>
      </c>
      <c r="AR831" s="166">
        <v>0.14707752828807899</v>
      </c>
      <c r="AS831" s="166">
        <v>0.14626928596715799</v>
      </c>
      <c r="AT831" s="166">
        <v>0.11682836430286</v>
      </c>
      <c r="AU831" s="166">
        <v>0.152388515166372</v>
      </c>
      <c r="AV831" s="166">
        <v>0.182551835739659</v>
      </c>
      <c r="AW831" s="166">
        <v>0.16831663737464</v>
      </c>
      <c r="AX831" s="166">
        <v>0.14748409392818701</v>
      </c>
      <c r="AY831" s="166">
        <v>0.15855242694337601</v>
      </c>
      <c r="AZ831" s="166">
        <v>0.19360908680807901</v>
      </c>
      <c r="BA831" s="166">
        <v>0.168669903690395</v>
      </c>
      <c r="BB831" s="166">
        <v>0.15148727280039001</v>
      </c>
      <c r="BC831" s="166">
        <v>0.163646391641183</v>
      </c>
      <c r="BD831" s="166">
        <v>0.167337325893815</v>
      </c>
      <c r="BE831" s="166">
        <v>0.19502053073166301</v>
      </c>
      <c r="BF831" s="166">
        <v>0.20138574737438</v>
      </c>
      <c r="BG831" s="166">
        <v>0.121039923851223</v>
      </c>
      <c r="BH831" s="166">
        <v>0.16927151831862899</v>
      </c>
      <c r="BI831" s="166">
        <v>0.13887814511982099</v>
      </c>
      <c r="BJ831" s="166">
        <v>0.17066591913405599</v>
      </c>
      <c r="BK831" s="166">
        <v>0.16811534909062301</v>
      </c>
      <c r="BL831" s="166">
        <v>0.16296368528078001</v>
      </c>
      <c r="BM831" s="166">
        <v>0.13522588586192999</v>
      </c>
      <c r="BN831" s="166">
        <v>0.14095324122039499</v>
      </c>
      <c r="BO831" s="166">
        <v>0.149386625168447</v>
      </c>
      <c r="BP831" s="166">
        <v>0.192869765115769</v>
      </c>
      <c r="BQ831" s="166">
        <v>0.16183204429331699</v>
      </c>
      <c r="BR831" s="166">
        <v>0.18412922659993</v>
      </c>
      <c r="BS831" s="166">
        <v>0.15480820938199299</v>
      </c>
      <c r="BT831" s="166">
        <v>0.13241750259596699</v>
      </c>
    </row>
    <row r="832" spans="1:72" hidden="1">
      <c r="A832" s="98" t="s">
        <v>210</v>
      </c>
      <c r="B832" s="98" t="s">
        <v>1307</v>
      </c>
      <c r="C832" s="98" t="s">
        <v>1324</v>
      </c>
      <c r="D832" s="98" t="s">
        <v>1325</v>
      </c>
      <c r="E832" s="98" t="s">
        <v>266</v>
      </c>
      <c r="F832" s="98" t="s">
        <v>216</v>
      </c>
      <c r="G832" s="166">
        <v>1.6329030287369099E-2</v>
      </c>
      <c r="H832" s="166">
        <v>2.48137987722006E-2</v>
      </c>
      <c r="I832" s="166">
        <v>1.7984160348448502E-2</v>
      </c>
      <c r="J832" s="166">
        <v>2.2079246119944301E-2</v>
      </c>
      <c r="K832" s="166">
        <v>2.2385540822460099E-2</v>
      </c>
      <c r="L832" s="166">
        <v>3.71992651659371E-2</v>
      </c>
      <c r="M832" s="166">
        <v>1.58461181039217E-2</v>
      </c>
      <c r="N832" s="166">
        <v>1.9497405158982399E-2</v>
      </c>
      <c r="O832" s="166">
        <v>6.1258928149327697E-3</v>
      </c>
      <c r="P832" s="166">
        <v>1.8946662270913999E-2</v>
      </c>
      <c r="Q832" s="166">
        <v>1.7824104854465402E-2</v>
      </c>
      <c r="R832" s="166">
        <v>2.4272511333573402E-2</v>
      </c>
      <c r="S832" s="166">
        <v>7.9941119791605304E-3</v>
      </c>
      <c r="T832" s="166">
        <v>1.1917332447091899E-2</v>
      </c>
      <c r="U832" s="166">
        <v>1.5403140425998E-2</v>
      </c>
      <c r="V832" s="166">
        <v>1.7127895135540399E-3</v>
      </c>
      <c r="W832" s="166">
        <v>3.9784254569010601E-2</v>
      </c>
      <c r="X832" s="166">
        <v>2.2449151925033099E-2</v>
      </c>
      <c r="Y832" s="166">
        <v>2.0843656908521701E-2</v>
      </c>
      <c r="Z832" s="166">
        <v>1.7820311586059099E-2</v>
      </c>
      <c r="AA832" s="166">
        <v>1.8222159257937302E-2</v>
      </c>
      <c r="AB832" s="166">
        <v>8.7364653049049404E-3</v>
      </c>
      <c r="AC832" s="166">
        <v>3.17695361041401E-2</v>
      </c>
      <c r="AD832" s="166">
        <v>2.0126464304778501E-2</v>
      </c>
      <c r="AE832" s="166">
        <v>2.5866402430004699E-2</v>
      </c>
      <c r="AF832" s="166">
        <v>2.5425490421877601E-2</v>
      </c>
      <c r="AG832" s="166">
        <v>2.7092236136492601E-2</v>
      </c>
      <c r="AH832" s="166">
        <v>4.0926470152344498E-2</v>
      </c>
      <c r="AI832" s="166">
        <v>1.08394414472001E-2</v>
      </c>
      <c r="AJ832" s="166">
        <v>2.3004683956706198E-2</v>
      </c>
      <c r="AK832" s="166">
        <v>2.27386871208946E-2</v>
      </c>
      <c r="AL832" s="166">
        <v>6.5923152336992599E-2</v>
      </c>
      <c r="AM832" s="166">
        <v>1.6887573220872198E-2</v>
      </c>
      <c r="AN832" s="166">
        <v>1.6994947263582898E-2</v>
      </c>
      <c r="AO832" s="166">
        <v>2.56654389757324E-2</v>
      </c>
      <c r="AP832" s="166">
        <v>1.6856338154939799E-2</v>
      </c>
      <c r="AQ832" s="166">
        <v>2.44205806304293E-2</v>
      </c>
      <c r="AR832" s="166">
        <v>1.54651995556553E-2</v>
      </c>
      <c r="AS832" s="166">
        <v>2.4281096036231201E-2</v>
      </c>
      <c r="AT832" s="166">
        <v>3.2891667787746298E-2</v>
      </c>
      <c r="AU832" s="166">
        <v>1.67141330148519E-2</v>
      </c>
      <c r="AV832" s="166">
        <v>1.6471589863827098E-2</v>
      </c>
      <c r="AW832" s="166">
        <v>2.0031738089854999E-2</v>
      </c>
      <c r="AX832" s="166">
        <v>2.20738779711174E-2</v>
      </c>
      <c r="AY832" s="166">
        <v>3.5061536664265799E-2</v>
      </c>
      <c r="AZ832" s="166">
        <v>1.3570238572973001E-2</v>
      </c>
      <c r="BA832" s="166">
        <v>1.24829026462513E-2</v>
      </c>
      <c r="BB832" s="166">
        <v>3.0481721640526E-2</v>
      </c>
      <c r="BC832" s="166">
        <v>1.4855616863826099E-2</v>
      </c>
      <c r="BD832" s="166">
        <v>1.9004385377486201E-2</v>
      </c>
      <c r="BE832" s="166">
        <v>8.2852237766946907E-3</v>
      </c>
      <c r="BF832" s="166">
        <v>1.9645942049473002E-2</v>
      </c>
      <c r="BG832" s="166">
        <v>1.9185185137418001E-3</v>
      </c>
      <c r="BH832" s="166">
        <v>2.69126953167063E-2</v>
      </c>
      <c r="BI832" s="166">
        <v>3.3840980827626203E-2</v>
      </c>
      <c r="BJ832" s="166">
        <v>1.7885927797964201E-2</v>
      </c>
      <c r="BK832" s="166">
        <v>2.6180216400196601E-2</v>
      </c>
      <c r="BL832" s="166">
        <v>2.9133782542135899E-2</v>
      </c>
      <c r="BM832" s="166">
        <v>1.53655065914879E-2</v>
      </c>
      <c r="BN832" s="166">
        <v>3.4103230765921103E-2</v>
      </c>
      <c r="BO832" s="166">
        <v>2.7185758541381499E-2</v>
      </c>
      <c r="BP832" s="166">
        <v>1.20809050141579E-2</v>
      </c>
      <c r="BQ832" s="166">
        <v>1.02476943463087E-2</v>
      </c>
      <c r="BR832" s="166">
        <v>1.8032740664212999E-2</v>
      </c>
      <c r="BS832" s="166">
        <v>2.5686441413339998E-2</v>
      </c>
      <c r="BT832" s="166">
        <v>5.5453653108734902E-2</v>
      </c>
    </row>
    <row r="833" spans="1:72" hidden="1">
      <c r="A833" s="98" t="s">
        <v>210</v>
      </c>
      <c r="B833" s="98" t="s">
        <v>1307</v>
      </c>
      <c r="C833" s="98" t="s">
        <v>1326</v>
      </c>
      <c r="D833" s="98" t="s">
        <v>1327</v>
      </c>
      <c r="E833" s="98" t="s">
        <v>266</v>
      </c>
      <c r="F833" s="98" t="s">
        <v>216</v>
      </c>
      <c r="G833" s="166">
        <v>3.2728960808278899E-3</v>
      </c>
      <c r="H833" s="166">
        <v>1.4829931621095201E-2</v>
      </c>
      <c r="I833" s="166">
        <v>1.33266135295118E-2</v>
      </c>
      <c r="J833" s="166">
        <v>5.4017401880691396E-3</v>
      </c>
      <c r="K833" s="166">
        <v>4.2632798163380198E-3</v>
      </c>
      <c r="L833" s="166">
        <v>2.09187740637852E-2</v>
      </c>
      <c r="M833" s="166">
        <v>2.2042511972224801E-3</v>
      </c>
      <c r="N833" s="166">
        <v>6.0027633807407102E-3</v>
      </c>
      <c r="O833" s="166">
        <v>6.3218791678697802E-4</v>
      </c>
      <c r="P833" s="166">
        <v>8.3555528388361694E-3</v>
      </c>
      <c r="Q833" s="166">
        <v>1.19657888695438E-2</v>
      </c>
      <c r="R833" s="166">
        <v>1.2015009556495201E-2</v>
      </c>
      <c r="S833" s="166">
        <v>5.1571640040068102E-3</v>
      </c>
      <c r="T833" s="166">
        <v>7.8146105652619601E-3</v>
      </c>
      <c r="U833" s="166">
        <v>1.41295646843513E-2</v>
      </c>
      <c r="V833" s="166">
        <v>4.7878771524315902E-4</v>
      </c>
      <c r="W833" s="166">
        <v>1.66821898975535E-2</v>
      </c>
      <c r="X833" s="166">
        <v>1.06782791713558E-2</v>
      </c>
      <c r="Y833" s="166">
        <v>1.04019697825323E-2</v>
      </c>
      <c r="Z833" s="166">
        <v>0</v>
      </c>
      <c r="AA833" s="166">
        <v>1.0961423213839E-2</v>
      </c>
      <c r="AB833" s="166">
        <v>1.1116348061382499E-3</v>
      </c>
      <c r="AC833" s="166">
        <v>1.2446629610684099E-2</v>
      </c>
      <c r="AD833" s="166">
        <v>6.8334845778601997E-3</v>
      </c>
      <c r="AE833" s="166">
        <v>1.3577405035574501E-2</v>
      </c>
      <c r="AF833" s="166">
        <v>1.2191573414416099E-2</v>
      </c>
      <c r="AG833" s="166">
        <v>4.7791350921406097E-3</v>
      </c>
      <c r="AH833" s="166">
        <v>1.0486474627339801E-2</v>
      </c>
      <c r="AI833" s="166">
        <v>4.7335565716306099E-3</v>
      </c>
      <c r="AJ833" s="166">
        <v>1.2393306417172E-2</v>
      </c>
      <c r="AK833" s="166">
        <v>6.1349652086358899E-3</v>
      </c>
      <c r="AL833" s="166">
        <v>2.28457077528358E-2</v>
      </c>
      <c r="AM833" s="166">
        <v>2.7610347074490901E-3</v>
      </c>
      <c r="AN833" s="166">
        <v>8.8763298122331007E-3</v>
      </c>
      <c r="AO833" s="166">
        <v>9.7963211143358899E-3</v>
      </c>
      <c r="AP833" s="166">
        <v>1.14577991293558E-2</v>
      </c>
      <c r="AQ833" s="166">
        <v>1.16579349466382E-2</v>
      </c>
      <c r="AR833" s="166">
        <v>7.5017468613972002E-3</v>
      </c>
      <c r="AS833" s="166">
        <v>8.04553932833048E-3</v>
      </c>
      <c r="AT833" s="166">
        <v>9.3051707552332993E-3</v>
      </c>
      <c r="AU833" s="166">
        <v>6.58568872871054E-3</v>
      </c>
      <c r="AV833" s="166">
        <v>1.09913439459227E-2</v>
      </c>
      <c r="AW833" s="166">
        <v>5.9073783166476296E-3</v>
      </c>
      <c r="AX833" s="166">
        <v>1.3972170396572101E-2</v>
      </c>
      <c r="AY833" s="166">
        <v>1.35031737717872E-2</v>
      </c>
      <c r="AZ833" s="166">
        <v>5.3797547132351303E-3</v>
      </c>
      <c r="BA833" s="166">
        <v>2.4594485169647101E-3</v>
      </c>
      <c r="BB833" s="166">
        <v>2.6017040590280201E-2</v>
      </c>
      <c r="BC833" s="166">
        <v>7.20699365275066E-3</v>
      </c>
      <c r="BD833" s="166">
        <v>4.56842929501175E-3</v>
      </c>
      <c r="BE833" s="166">
        <v>3.8966135575921302E-3</v>
      </c>
      <c r="BF833" s="166">
        <v>8.6730660273784295E-3</v>
      </c>
      <c r="BG833" s="166">
        <v>2.2088112113038001E-4</v>
      </c>
      <c r="BH833" s="166">
        <v>1.22458967953935E-2</v>
      </c>
      <c r="BI833" s="166">
        <v>1.3739769032910401E-2</v>
      </c>
      <c r="BJ833" s="166">
        <v>8.6240168991612697E-3</v>
      </c>
      <c r="BK833" s="166">
        <v>7.39451315441209E-3</v>
      </c>
      <c r="BL833" s="166">
        <v>1.3006261860107201E-2</v>
      </c>
      <c r="BM833" s="166">
        <v>8.7460346905767501E-3</v>
      </c>
      <c r="BN833" s="166">
        <v>1.84068474017774E-2</v>
      </c>
      <c r="BO833" s="166">
        <v>9.2586767862997497E-3</v>
      </c>
      <c r="BP833" s="166">
        <v>3.35434752935966E-3</v>
      </c>
      <c r="BQ833" s="166">
        <v>4.3117808856694599E-3</v>
      </c>
      <c r="BR833" s="166">
        <v>1.11069814919325E-2</v>
      </c>
      <c r="BS833" s="166">
        <v>1.1681530524285E-2</v>
      </c>
      <c r="BT833" s="166">
        <v>2.8455642057928599E-2</v>
      </c>
    </row>
    <row r="834" spans="1:72" hidden="1">
      <c r="A834" s="98" t="s">
        <v>210</v>
      </c>
      <c r="B834" s="98" t="s">
        <v>1307</v>
      </c>
      <c r="C834" s="98" t="s">
        <v>1328</v>
      </c>
      <c r="D834" s="98" t="s">
        <v>1329</v>
      </c>
      <c r="E834" s="98" t="s">
        <v>266</v>
      </c>
      <c r="F834" s="98" t="s">
        <v>216</v>
      </c>
      <c r="G834" s="166">
        <v>1.30561342065412E-2</v>
      </c>
      <c r="H834" s="166">
        <v>9.9838671511054099E-3</v>
      </c>
      <c r="I834" s="166">
        <v>4.6575468189366601E-3</v>
      </c>
      <c r="J834" s="166">
        <v>1.66775059318751E-2</v>
      </c>
      <c r="K834" s="166">
        <v>1.81222610061221E-2</v>
      </c>
      <c r="L834" s="166">
        <v>1.6280491102151899E-2</v>
      </c>
      <c r="M834" s="166">
        <v>1.3641866906699201E-2</v>
      </c>
      <c r="N834" s="166">
        <v>1.34946417782417E-2</v>
      </c>
      <c r="O834" s="166">
        <v>5.4937048981457898E-3</v>
      </c>
      <c r="P834" s="166">
        <v>1.05911094320778E-2</v>
      </c>
      <c r="Q834" s="166">
        <v>5.8583159849216497E-3</v>
      </c>
      <c r="R834" s="166">
        <v>1.2257501777078199E-2</v>
      </c>
      <c r="S834" s="166">
        <v>2.8369479751537202E-3</v>
      </c>
      <c r="T834" s="166">
        <v>4.1027218818298896E-3</v>
      </c>
      <c r="U834" s="166">
        <v>1.2735757416467101E-3</v>
      </c>
      <c r="V834" s="166">
        <v>1.2340017983108801E-3</v>
      </c>
      <c r="W834" s="166">
        <v>2.31020646714571E-2</v>
      </c>
      <c r="X834" s="166">
        <v>1.1770872753677299E-2</v>
      </c>
      <c r="Y834" s="166">
        <v>1.0441687125989399E-2</v>
      </c>
      <c r="Z834" s="166">
        <v>1.7820311586059099E-2</v>
      </c>
      <c r="AA834" s="166">
        <v>7.26073604409828E-3</v>
      </c>
      <c r="AB834" s="166">
        <v>7.6248304987666903E-3</v>
      </c>
      <c r="AC834" s="166">
        <v>1.93229064934561E-2</v>
      </c>
      <c r="AD834" s="166">
        <v>1.32929797269183E-2</v>
      </c>
      <c r="AE834" s="166">
        <v>1.2288997394430101E-2</v>
      </c>
      <c r="AF834" s="166">
        <v>1.32339170074616E-2</v>
      </c>
      <c r="AG834" s="166">
        <v>2.2313101044352E-2</v>
      </c>
      <c r="AH834" s="166">
        <v>3.04399955250046E-2</v>
      </c>
      <c r="AI834" s="166">
        <v>6.1058848755695004E-3</v>
      </c>
      <c r="AJ834" s="166">
        <v>1.06113775395342E-2</v>
      </c>
      <c r="AK834" s="166">
        <v>1.6603721912258701E-2</v>
      </c>
      <c r="AL834" s="166">
        <v>4.3077444584156903E-2</v>
      </c>
      <c r="AM834" s="166">
        <v>1.41265385134231E-2</v>
      </c>
      <c r="AN834" s="166">
        <v>8.1186174513497595E-3</v>
      </c>
      <c r="AO834" s="166">
        <v>1.5869117861396501E-2</v>
      </c>
      <c r="AP834" s="166">
        <v>5.3985390255839403E-3</v>
      </c>
      <c r="AQ834" s="166">
        <v>1.27626456837911E-2</v>
      </c>
      <c r="AR834" s="166">
        <v>7.9634526942581E-3</v>
      </c>
      <c r="AS834" s="166">
        <v>1.6235556707900799E-2</v>
      </c>
      <c r="AT834" s="166">
        <v>2.3586497032513001E-2</v>
      </c>
      <c r="AU834" s="166">
        <v>1.01284442861413E-2</v>
      </c>
      <c r="AV834" s="166">
        <v>5.4802459179043497E-3</v>
      </c>
      <c r="AW834" s="166">
        <v>1.41243597732073E-2</v>
      </c>
      <c r="AX834" s="166">
        <v>8.1017075745453398E-3</v>
      </c>
      <c r="AY834" s="166">
        <v>2.15583628924787E-2</v>
      </c>
      <c r="AZ834" s="166">
        <v>8.1904838597379008E-3</v>
      </c>
      <c r="BA834" s="166">
        <v>1.00234541292866E-2</v>
      </c>
      <c r="BB834" s="166">
        <v>4.4646810502458204E-3</v>
      </c>
      <c r="BC834" s="166">
        <v>7.6486232110754204E-3</v>
      </c>
      <c r="BD834" s="166">
        <v>1.4435956082474499E-2</v>
      </c>
      <c r="BE834" s="166">
        <v>4.3886102191025601E-3</v>
      </c>
      <c r="BF834" s="166">
        <v>1.0972876022094499E-2</v>
      </c>
      <c r="BG834" s="166">
        <v>1.69763739261142E-3</v>
      </c>
      <c r="BH834" s="166">
        <v>1.46667985213128E-2</v>
      </c>
      <c r="BI834" s="166">
        <v>2.0101211794715801E-2</v>
      </c>
      <c r="BJ834" s="166">
        <v>9.2619108988029799E-3</v>
      </c>
      <c r="BK834" s="166">
        <v>1.8785703245784501E-2</v>
      </c>
      <c r="BL834" s="166">
        <v>1.61275206820287E-2</v>
      </c>
      <c r="BM834" s="166">
        <v>6.6194719009111296E-3</v>
      </c>
      <c r="BN834" s="166">
        <v>1.5696383364143699E-2</v>
      </c>
      <c r="BO834" s="166">
        <v>1.79270817550818E-2</v>
      </c>
      <c r="BP834" s="166">
        <v>8.7265574847982096E-3</v>
      </c>
      <c r="BQ834" s="166">
        <v>5.93591346063923E-3</v>
      </c>
      <c r="BR834" s="166">
        <v>6.9257591722805796E-3</v>
      </c>
      <c r="BS834" s="166">
        <v>1.4004910889055E-2</v>
      </c>
      <c r="BT834" s="166">
        <v>2.6998011050806299E-2</v>
      </c>
    </row>
    <row r="835" spans="1:72" hidden="1">
      <c r="A835" s="98" t="s">
        <v>538</v>
      </c>
      <c r="B835" s="98" t="s">
        <v>1330</v>
      </c>
      <c r="C835" s="98" t="s">
        <v>1331</v>
      </c>
      <c r="D835" s="98" t="s">
        <v>1332</v>
      </c>
      <c r="E835" s="98" t="s">
        <v>266</v>
      </c>
      <c r="F835" s="98" t="s">
        <v>216</v>
      </c>
      <c r="G835" s="166">
        <v>0.51018967397099002</v>
      </c>
      <c r="H835" s="166">
        <v>0.46640881800794998</v>
      </c>
      <c r="I835" s="166">
        <v>0.33850393150827801</v>
      </c>
      <c r="J835" s="166">
        <v>0.47928800532832799</v>
      </c>
      <c r="K835" s="166">
        <v>0.48489934443390398</v>
      </c>
      <c r="L835" s="166">
        <v>0.50267903354912002</v>
      </c>
      <c r="M835" s="166">
        <v>0.47431984467855098</v>
      </c>
      <c r="N835" s="166">
        <v>0.52910812382470895</v>
      </c>
      <c r="O835" s="166">
        <v>0.57889847597790101</v>
      </c>
      <c r="P835" s="166">
        <v>0.615239134199839</v>
      </c>
      <c r="Q835" s="166">
        <v>0.506993627653891</v>
      </c>
      <c r="R835" s="166">
        <v>0.47778238705113002</v>
      </c>
      <c r="S835" s="166">
        <v>0.39013810690810302</v>
      </c>
      <c r="T835" s="166">
        <v>0.25104560500372802</v>
      </c>
      <c r="U835" s="166">
        <v>0.42907383789146297</v>
      </c>
      <c r="V835" s="166">
        <v>0.76711555184778502</v>
      </c>
      <c r="W835" s="166">
        <v>0.47479065682114602</v>
      </c>
      <c r="X835" s="166">
        <v>0.69394709384097597</v>
      </c>
      <c r="Y835" s="166">
        <v>0.51104999065838896</v>
      </c>
      <c r="Z835" s="166">
        <v>0.58961220072007203</v>
      </c>
      <c r="AA835" s="166">
        <v>0.146378383415594</v>
      </c>
      <c r="AB835" s="166">
        <v>0.35387634665761403</v>
      </c>
      <c r="AC835" s="166">
        <v>0.29883859453997502</v>
      </c>
      <c r="AD835" s="166">
        <v>0.36511569289588702</v>
      </c>
      <c r="AE835" s="166">
        <v>0.63759164566828097</v>
      </c>
      <c r="AF835" s="166">
        <v>0.51513046074672897</v>
      </c>
      <c r="AG835" s="166">
        <v>0.40768724087506097</v>
      </c>
      <c r="AH835" s="166">
        <v>0.34948239777843298</v>
      </c>
      <c r="AI835" s="166">
        <v>0.49792478538766199</v>
      </c>
      <c r="AJ835" s="166">
        <v>0.31170803609241898</v>
      </c>
      <c r="AK835" s="166">
        <v>0.38231167279921302</v>
      </c>
      <c r="AL835" s="166">
        <v>0.42192721889842999</v>
      </c>
      <c r="AM835" s="166">
        <v>0.269450405901003</v>
      </c>
      <c r="AN835" s="166">
        <v>0.38062049857142599</v>
      </c>
      <c r="AO835" s="166">
        <v>0.40929603111791102</v>
      </c>
      <c r="AP835" s="166">
        <v>0.57490043188958295</v>
      </c>
      <c r="AQ835" s="166">
        <v>0.38509853409517097</v>
      </c>
      <c r="AR835" s="166">
        <v>0.48833120748903702</v>
      </c>
      <c r="AS835" s="166">
        <v>0.51075593843488698</v>
      </c>
      <c r="AT835" s="166">
        <v>0.32570295885188699</v>
      </c>
      <c r="AU835" s="166">
        <v>0.36201687263444698</v>
      </c>
      <c r="AV835" s="166">
        <v>0.507057907113586</v>
      </c>
      <c r="AW835" s="166">
        <v>0.492123137074922</v>
      </c>
      <c r="AX835" s="166">
        <v>0.53091018822078495</v>
      </c>
      <c r="AY835" s="166">
        <v>0.36785268274898802</v>
      </c>
      <c r="AZ835" s="166">
        <v>0.45061850580095902</v>
      </c>
      <c r="BA835" s="166">
        <v>0.63456899769805297</v>
      </c>
      <c r="BB835" s="166">
        <v>0.37707265354305702</v>
      </c>
      <c r="BC835" s="166">
        <v>0.53155255601566498</v>
      </c>
      <c r="BD835" s="166">
        <v>0.59618299503345595</v>
      </c>
      <c r="BE835" s="166">
        <v>0.43444347073761402</v>
      </c>
      <c r="BF835" s="166">
        <v>0.400557777152524</v>
      </c>
      <c r="BG835" s="166">
        <v>0.56530122921126302</v>
      </c>
      <c r="BH835" s="166">
        <v>0.43187269873357897</v>
      </c>
      <c r="BI835" s="166">
        <v>0.48454389006963</v>
      </c>
      <c r="BJ835" s="166">
        <v>0.275445865204545</v>
      </c>
      <c r="BK835" s="166">
        <v>0.64712987865377503</v>
      </c>
      <c r="BL835" s="166">
        <v>0.51737645624933903</v>
      </c>
      <c r="BM835" s="166">
        <v>0.61648641514774005</v>
      </c>
      <c r="BN835" s="166">
        <v>0.61605760710853297</v>
      </c>
      <c r="BO835" s="166">
        <v>0.48342331679209799</v>
      </c>
      <c r="BP835" s="166">
        <v>0.368982933970394</v>
      </c>
      <c r="BQ835" s="166">
        <v>0.22802935105797201</v>
      </c>
      <c r="BR835" s="166">
        <v>0.691141829437251</v>
      </c>
      <c r="BS835" s="166">
        <v>0.62512688547787199</v>
      </c>
      <c r="BT835" s="166">
        <v>0.38847572896754801</v>
      </c>
    </row>
    <row r="836" spans="1:72" hidden="1">
      <c r="A836" s="98" t="s">
        <v>538</v>
      </c>
      <c r="B836" s="98" t="s">
        <v>1330</v>
      </c>
      <c r="C836" s="98" t="s">
        <v>1333</v>
      </c>
      <c r="D836" s="98" t="s">
        <v>1334</v>
      </c>
      <c r="E836" s="98" t="s">
        <v>266</v>
      </c>
      <c r="F836" s="98" t="s">
        <v>216</v>
      </c>
      <c r="G836" s="166">
        <v>0.48981032602900998</v>
      </c>
      <c r="H836" s="166">
        <v>0.53061381677039299</v>
      </c>
      <c r="I836" s="166">
        <v>0.646948947685408</v>
      </c>
      <c r="J836" s="166">
        <v>0.52704101772699496</v>
      </c>
      <c r="K836" s="166">
        <v>0.50657409593341995</v>
      </c>
      <c r="L836" s="166">
        <v>0.49732096645087998</v>
      </c>
      <c r="M836" s="166">
        <v>0.51710492334055203</v>
      </c>
      <c r="N836" s="166">
        <v>0.47203279016459698</v>
      </c>
      <c r="O836" s="166">
        <v>0.40954784949727202</v>
      </c>
      <c r="P836" s="166">
        <v>0.38220659245819599</v>
      </c>
      <c r="Q836" s="166">
        <v>0.48984728313999798</v>
      </c>
      <c r="R836" s="166">
        <v>0.52068892123349997</v>
      </c>
      <c r="S836" s="166">
        <v>0.60986189309189698</v>
      </c>
      <c r="T836" s="166">
        <v>0.75081033933798802</v>
      </c>
      <c r="U836" s="166">
        <v>0.57211599500081201</v>
      </c>
      <c r="V836" s="166">
        <v>0.23288444815221501</v>
      </c>
      <c r="W836" s="166">
        <v>0.51647991671310001</v>
      </c>
      <c r="X836" s="166">
        <v>0.30605290615902397</v>
      </c>
      <c r="Y836" s="166">
        <v>0.48393784954554703</v>
      </c>
      <c r="Z836" s="166">
        <v>0.41038779927992802</v>
      </c>
      <c r="AA836" s="166">
        <v>0.85362161658440605</v>
      </c>
      <c r="AB836" s="166">
        <v>0.64497231729412596</v>
      </c>
      <c r="AC836" s="166">
        <v>0.70074419936472598</v>
      </c>
      <c r="AD836" s="166">
        <v>0.63197517914559298</v>
      </c>
      <c r="AE836" s="166">
        <v>0.36240835433171897</v>
      </c>
      <c r="AF836" s="166">
        <v>0.48405272766889201</v>
      </c>
      <c r="AG836" s="166">
        <v>0.59224070981377896</v>
      </c>
      <c r="AH836" s="166">
        <v>0.64042744639152405</v>
      </c>
      <c r="AI836" s="166">
        <v>0.50302869623847102</v>
      </c>
      <c r="AJ836" s="166">
        <v>0.68509448154352703</v>
      </c>
      <c r="AK836" s="166">
        <v>0.61768832720078704</v>
      </c>
      <c r="AL836" s="166">
        <v>0.57807278110157001</v>
      </c>
      <c r="AM836" s="166">
        <v>0.72914079067368198</v>
      </c>
      <c r="AN836" s="166">
        <v>0.61868601011269397</v>
      </c>
      <c r="AO836" s="166">
        <v>0.59070396888208898</v>
      </c>
      <c r="AP836" s="166">
        <v>0.42475801244963102</v>
      </c>
      <c r="AQ836" s="166">
        <v>0.61293923751393997</v>
      </c>
      <c r="AR836" s="166">
        <v>0.51164489115720002</v>
      </c>
      <c r="AS836" s="166">
        <v>0.48421628795125199</v>
      </c>
      <c r="AT836" s="166">
        <v>0.67429704114811295</v>
      </c>
      <c r="AU836" s="166">
        <v>0.636887300297593</v>
      </c>
      <c r="AV836" s="166">
        <v>0.492942092886414</v>
      </c>
      <c r="AW836" s="166">
        <v>0.50787686292507705</v>
      </c>
      <c r="AX836" s="166">
        <v>0.45654370416135798</v>
      </c>
      <c r="AY836" s="166">
        <v>0.63214731725101203</v>
      </c>
      <c r="AZ836" s="166">
        <v>0.54511618141026197</v>
      </c>
      <c r="BA836" s="166">
        <v>0.36320675738817598</v>
      </c>
      <c r="BB836" s="166">
        <v>0.61267714721027799</v>
      </c>
      <c r="BC836" s="166">
        <v>0.46844744398433502</v>
      </c>
      <c r="BD836" s="166">
        <v>0.40244539620499298</v>
      </c>
      <c r="BE836" s="166">
        <v>0.56217622278843804</v>
      </c>
      <c r="BF836" s="166">
        <v>0.59781701908352602</v>
      </c>
      <c r="BG836" s="166">
        <v>0.43441297552611302</v>
      </c>
      <c r="BH836" s="166">
        <v>0.56812730126642097</v>
      </c>
      <c r="BI836" s="166">
        <v>0.51826922983966806</v>
      </c>
      <c r="BJ836" s="166">
        <v>0.72455413479545505</v>
      </c>
      <c r="BK836" s="166">
        <v>0.352239313618811</v>
      </c>
      <c r="BL836" s="166">
        <v>0.48211611099401402</v>
      </c>
      <c r="BM836" s="166">
        <v>0.38221404100894502</v>
      </c>
      <c r="BN836" s="166">
        <v>0.38394239289146698</v>
      </c>
      <c r="BO836" s="166">
        <v>0.51485331509404497</v>
      </c>
      <c r="BP836" s="166">
        <v>0.62891981305146705</v>
      </c>
      <c r="BQ836" s="166">
        <v>0.77197064894202805</v>
      </c>
      <c r="BR836" s="166">
        <v>0.308858170562749</v>
      </c>
      <c r="BS836" s="166">
        <v>0.37487311452212801</v>
      </c>
      <c r="BT836" s="166">
        <v>0.61127091235316799</v>
      </c>
    </row>
    <row r="837" spans="1:72" hidden="1">
      <c r="A837" s="98" t="s">
        <v>538</v>
      </c>
      <c r="B837" s="98" t="s">
        <v>1330</v>
      </c>
      <c r="C837" s="98" t="s">
        <v>1335</v>
      </c>
      <c r="D837" s="98" t="s">
        <v>1336</v>
      </c>
      <c r="E837" s="98" t="s">
        <v>266</v>
      </c>
      <c r="F837" s="98" t="s">
        <v>216</v>
      </c>
      <c r="G837" s="166">
        <v>2.4963723105943001E-2</v>
      </c>
      <c r="H837" s="166">
        <v>8.4689197010710607E-3</v>
      </c>
      <c r="I837" s="166">
        <v>5.09741064712525E-2</v>
      </c>
      <c r="J837" s="166">
        <v>1.8272971799080402E-2</v>
      </c>
      <c r="K837" s="166">
        <v>3.3071497750622202E-2</v>
      </c>
      <c r="L837" s="166">
        <v>1.55166086010911E-2</v>
      </c>
      <c r="M837" s="166">
        <v>4.0033585234015102E-2</v>
      </c>
      <c r="N837" s="166">
        <v>2.80801899525467E-2</v>
      </c>
      <c r="O837" s="166">
        <v>0.14203856550740601</v>
      </c>
      <c r="P837" s="166">
        <v>5.9156701577191498E-3</v>
      </c>
      <c r="Q837" s="166">
        <v>3.1601461744793502E-2</v>
      </c>
      <c r="R837" s="166">
        <v>2.1624568012119601E-2</v>
      </c>
      <c r="S837" s="166">
        <v>9.0099226160305496E-3</v>
      </c>
      <c r="T837" s="166">
        <v>5.2881879351738798E-2</v>
      </c>
      <c r="U837" s="166">
        <v>5.3853378171680399E-2</v>
      </c>
      <c r="V837" s="166">
        <v>1.2075369894504501E-2</v>
      </c>
      <c r="W837" s="166">
        <v>6.3463127834922195E-2</v>
      </c>
      <c r="X837" s="166">
        <v>1.6609235258001401E-2</v>
      </c>
      <c r="Y837" s="166">
        <v>7.4217236206116005E-2</v>
      </c>
      <c r="Z837" s="166">
        <v>6.7608857754525298E-2</v>
      </c>
      <c r="AA837" s="166">
        <v>3.5087123200061597E-2</v>
      </c>
      <c r="AB837" s="166">
        <v>4.1687681908038898E-2</v>
      </c>
      <c r="AC837" s="166">
        <v>7.2358818268564804E-3</v>
      </c>
      <c r="AD837" s="166">
        <v>5.0828991733245302E-2</v>
      </c>
      <c r="AE837" s="166">
        <v>1.8221189395444301E-2</v>
      </c>
      <c r="AF837" s="166">
        <v>2.1468715691646E-2</v>
      </c>
      <c r="AG837" s="166">
        <v>9.8901191915554999E-3</v>
      </c>
      <c r="AH837" s="166">
        <v>2.38296908437838E-2</v>
      </c>
      <c r="AI837" s="166">
        <v>8.25257210767643E-2</v>
      </c>
      <c r="AJ837" s="166">
        <v>3.2302536434191197E-2</v>
      </c>
      <c r="AK837" s="166">
        <v>7.8863590175836495E-2</v>
      </c>
      <c r="AL837" s="166">
        <v>2.8319269043012699E-2</v>
      </c>
      <c r="AM837" s="166">
        <v>5.9688141544678303E-2</v>
      </c>
      <c r="AN837" s="166">
        <v>6.3752333977944199E-3</v>
      </c>
      <c r="AO837" s="166">
        <v>2.29932680363958E-2</v>
      </c>
      <c r="AP837" s="166">
        <v>1.14155992072189E-2</v>
      </c>
      <c r="AQ837" s="166">
        <v>2.8863745865274099E-2</v>
      </c>
      <c r="AR837" s="166">
        <v>3.6798831343887298E-2</v>
      </c>
      <c r="AS837" s="166">
        <v>2.4921981602510201E-2</v>
      </c>
      <c r="AT837" s="166">
        <v>8.0535481409521898E-3</v>
      </c>
      <c r="AU837" s="166">
        <v>2.1820546385813499E-2</v>
      </c>
      <c r="AV837" s="166">
        <v>1.33091447153036E-2</v>
      </c>
      <c r="AW837" s="166">
        <v>1.1378078566375601E-2</v>
      </c>
      <c r="AX837" s="166">
        <v>6.2116641936246997E-2</v>
      </c>
      <c r="AY837" s="166">
        <v>1.2199413765988701E-2</v>
      </c>
      <c r="AZ837" s="166">
        <v>2.3340737279097599E-2</v>
      </c>
      <c r="BA837" s="166">
        <v>4.0761335978460003E-2</v>
      </c>
      <c r="BB837" s="166">
        <v>2.6981984763266801E-2</v>
      </c>
      <c r="BC837" s="166">
        <v>3.6419440304643801E-2</v>
      </c>
      <c r="BD837" s="166">
        <v>1.9638034802900599E-2</v>
      </c>
      <c r="BE837" s="166">
        <v>3.2031876753614602E-2</v>
      </c>
      <c r="BF837" s="166">
        <v>3.7383463757935803E-2</v>
      </c>
      <c r="BG837" s="166">
        <v>0.119430346179868</v>
      </c>
      <c r="BH837" s="166">
        <v>1.59584969055576E-2</v>
      </c>
      <c r="BI837" s="166">
        <v>8.1496809164314801E-2</v>
      </c>
      <c r="BJ837" s="166">
        <v>6.0500055280332699E-2</v>
      </c>
      <c r="BK837" s="166">
        <v>3.7003420906703402E-2</v>
      </c>
      <c r="BL837" s="166">
        <v>4.6331312738549599E-3</v>
      </c>
      <c r="BM837" s="166">
        <v>4.8937122079415502E-2</v>
      </c>
      <c r="BN837" s="166">
        <v>1.9425774310596E-2</v>
      </c>
      <c r="BO837" s="166">
        <v>2.0549476990227401E-2</v>
      </c>
      <c r="BP837" s="166">
        <v>1.56492314749943E-2</v>
      </c>
      <c r="BQ837" s="166">
        <v>4.6828542462118698E-2</v>
      </c>
      <c r="BR837" s="166">
        <v>2.5353543063611698E-2</v>
      </c>
      <c r="BS837" s="166">
        <v>8.2223191277876698E-3</v>
      </c>
      <c r="BT837" s="166">
        <v>4.8900171504287597E-3</v>
      </c>
    </row>
    <row r="838" spans="1:72" hidden="1">
      <c r="A838" s="98" t="s">
        <v>538</v>
      </c>
      <c r="B838" s="98" t="s">
        <v>1330</v>
      </c>
      <c r="C838" s="98" t="s">
        <v>1337</v>
      </c>
      <c r="D838" s="98" t="s">
        <v>1338</v>
      </c>
      <c r="E838" s="98" t="s">
        <v>266</v>
      </c>
      <c r="F838" s="98" t="s">
        <v>216</v>
      </c>
      <c r="G838" s="166">
        <v>0.66735666090571799</v>
      </c>
      <c r="H838" s="166">
        <v>0.71018059014596602</v>
      </c>
      <c r="I838" s="166">
        <v>0.38193249610819002</v>
      </c>
      <c r="J838" s="166">
        <v>0.58311778345430298</v>
      </c>
      <c r="K838" s="166">
        <v>0.65021006748905597</v>
      </c>
      <c r="L838" s="166">
        <v>0.62343338931941705</v>
      </c>
      <c r="M838" s="166">
        <v>0.47963140922681602</v>
      </c>
      <c r="N838" s="166">
        <v>0.74035577154463705</v>
      </c>
      <c r="O838" s="166">
        <v>0.36185532395313202</v>
      </c>
      <c r="P838" s="166">
        <v>0.69231396641939102</v>
      </c>
      <c r="Q838" s="166">
        <v>0.682403140645651</v>
      </c>
      <c r="R838" s="166">
        <v>0.63521710775110796</v>
      </c>
      <c r="S838" s="166">
        <v>0.39207801262927799</v>
      </c>
      <c r="T838" s="166">
        <v>0.205807606497971</v>
      </c>
      <c r="U838" s="166">
        <v>0.46653321371212703</v>
      </c>
      <c r="V838" s="166">
        <v>0.78649617634285496</v>
      </c>
      <c r="W838" s="166">
        <v>0.47523619248989901</v>
      </c>
      <c r="X838" s="166">
        <v>0.76286619241139297</v>
      </c>
      <c r="Y838" s="166">
        <v>0.727824635729311</v>
      </c>
      <c r="Z838" s="166">
        <v>0.86052682441799599</v>
      </c>
      <c r="AA838" s="166">
        <v>0.27851962964969201</v>
      </c>
      <c r="AB838" s="166">
        <v>0.46497275240705999</v>
      </c>
      <c r="AC838" s="166">
        <v>0.38378553272564198</v>
      </c>
      <c r="AD838" s="166">
        <v>0.56449632127244698</v>
      </c>
      <c r="AE838" s="166">
        <v>0.76385107489383297</v>
      </c>
      <c r="AF838" s="166">
        <v>0.67715409736971399</v>
      </c>
      <c r="AG838" s="166">
        <v>0.51978781066228097</v>
      </c>
      <c r="AH838" s="166">
        <v>0.57211849083031796</v>
      </c>
      <c r="AI838" s="166">
        <v>0.50050894753979602</v>
      </c>
      <c r="AJ838" s="166">
        <v>0.46817788482241102</v>
      </c>
      <c r="AK838" s="166">
        <v>0.68949882079637403</v>
      </c>
      <c r="AL838" s="166">
        <v>0.59399754334606603</v>
      </c>
      <c r="AM838" s="166">
        <v>0.44132009022819202</v>
      </c>
      <c r="AN838" s="166">
        <v>0.59428582619977999</v>
      </c>
      <c r="AO838" s="166">
        <v>0.54038279344282203</v>
      </c>
      <c r="AP838" s="166">
        <v>0.70288788560679205</v>
      </c>
      <c r="AQ838" s="166">
        <v>0.50134151293670604</v>
      </c>
      <c r="AR838" s="166">
        <v>0.66826914668170301</v>
      </c>
      <c r="AS838" s="166">
        <v>0.71198284514254995</v>
      </c>
      <c r="AT838" s="166">
        <v>0.69105847284748101</v>
      </c>
      <c r="AU838" s="166">
        <v>0.62601887127560796</v>
      </c>
      <c r="AV838" s="166">
        <v>0.68781009251851699</v>
      </c>
      <c r="AW838" s="166">
        <v>0.63070248389628603</v>
      </c>
      <c r="AX838" s="166">
        <v>0.70019155980732495</v>
      </c>
      <c r="AY838" s="166">
        <v>0.46730188418409502</v>
      </c>
      <c r="AZ838" s="166">
        <v>0.47296465907885399</v>
      </c>
      <c r="BA838" s="166">
        <v>0.74478602636246405</v>
      </c>
      <c r="BB838" s="166">
        <v>0.47272979736077297</v>
      </c>
      <c r="BC838" s="166">
        <v>0.70590560844022698</v>
      </c>
      <c r="BD838" s="166">
        <v>0.70546276821293596</v>
      </c>
      <c r="BE838" s="166">
        <v>0.55639151054875702</v>
      </c>
      <c r="BF838" s="166">
        <v>0.474755278605617</v>
      </c>
      <c r="BG838" s="166">
        <v>0.715511069740419</v>
      </c>
      <c r="BH838" s="166">
        <v>0.51829715603843696</v>
      </c>
      <c r="BI838" s="166">
        <v>0.58737412347498297</v>
      </c>
      <c r="BJ838" s="166">
        <v>0.51775543397886703</v>
      </c>
      <c r="BK838" s="166">
        <v>0.71923813153960103</v>
      </c>
      <c r="BL838" s="166">
        <v>0.73124723132604796</v>
      </c>
      <c r="BM838" s="166">
        <v>0.69768909851960303</v>
      </c>
      <c r="BN838" s="166">
        <v>0.53130410933482097</v>
      </c>
      <c r="BO838" s="166">
        <v>0.61237840564575297</v>
      </c>
      <c r="BP838" s="166">
        <v>0.54457001727853704</v>
      </c>
      <c r="BQ838" s="166">
        <v>0.34459760845717702</v>
      </c>
      <c r="BR838" s="166">
        <v>0.75849010956895102</v>
      </c>
      <c r="BS838" s="166">
        <v>0.63045946544307896</v>
      </c>
      <c r="BT838" s="166">
        <v>0.32580101270089601</v>
      </c>
    </row>
    <row r="839" spans="1:72" hidden="1">
      <c r="A839" s="98" t="s">
        <v>538</v>
      </c>
      <c r="B839" s="98" t="s">
        <v>1330</v>
      </c>
      <c r="C839" s="98" t="s">
        <v>1339</v>
      </c>
      <c r="D839" s="98" t="s">
        <v>1340</v>
      </c>
      <c r="E839" s="98" t="s">
        <v>266</v>
      </c>
      <c r="F839" s="98" t="s">
        <v>216</v>
      </c>
      <c r="G839" s="166">
        <v>0.53819074969282998</v>
      </c>
      <c r="H839" s="166">
        <v>0.61612327025278102</v>
      </c>
      <c r="I839" s="166">
        <v>0.44477563609855297</v>
      </c>
      <c r="J839" s="166">
        <v>0.65856442225522405</v>
      </c>
      <c r="K839" s="166">
        <v>0.70659219108714499</v>
      </c>
      <c r="L839" s="166">
        <v>0.76200724497856998</v>
      </c>
      <c r="M839" s="166">
        <v>0.56147744737746397</v>
      </c>
      <c r="N839" s="166">
        <v>0.63845957572327405</v>
      </c>
      <c r="O839" s="166">
        <v>0.82096503969253898</v>
      </c>
      <c r="P839" s="166">
        <v>0.70508291541578905</v>
      </c>
      <c r="Q839" s="166">
        <v>0.64700540638497495</v>
      </c>
      <c r="R839" s="166">
        <v>0.661876332900727</v>
      </c>
      <c r="S839" s="166">
        <v>0.62386107746286501</v>
      </c>
      <c r="T839" s="166">
        <v>0.43745251306254102</v>
      </c>
      <c r="U839" s="166">
        <v>0.52778800197078901</v>
      </c>
      <c r="V839" s="166">
        <v>0.91732890229192199</v>
      </c>
      <c r="W839" s="166">
        <v>0.54290839111838896</v>
      </c>
      <c r="X839" s="166">
        <v>0.82619034493852905</v>
      </c>
      <c r="Y839" s="166">
        <v>0.63576538647393899</v>
      </c>
      <c r="Z839" s="166">
        <v>0.83574134029957503</v>
      </c>
      <c r="AA839" s="166">
        <v>0.241758213757303</v>
      </c>
      <c r="AB839" s="166">
        <v>0.51016967776668098</v>
      </c>
      <c r="AC839" s="166">
        <v>0.51796829138158595</v>
      </c>
      <c r="AD839" s="166">
        <v>0.49795816756766997</v>
      </c>
      <c r="AE839" s="166">
        <v>0.68341140850745097</v>
      </c>
      <c r="AF839" s="166">
        <v>0.62684080244238205</v>
      </c>
      <c r="AG839" s="166">
        <v>0.85045323238882697</v>
      </c>
      <c r="AH839" s="166">
        <v>0.42837051535179199</v>
      </c>
      <c r="AI839" s="166">
        <v>0.745205714480079</v>
      </c>
      <c r="AJ839" s="166">
        <v>0.444040314821599</v>
      </c>
      <c r="AK839" s="166">
        <v>0.54541346365145205</v>
      </c>
      <c r="AL839" s="166">
        <v>0.56589049285516602</v>
      </c>
      <c r="AM839" s="166">
        <v>0.32667992901406301</v>
      </c>
      <c r="AN839" s="166">
        <v>0.60173500954390202</v>
      </c>
      <c r="AO839" s="166">
        <v>0.54846446269673099</v>
      </c>
      <c r="AP839" s="166">
        <v>0.65934607860783201</v>
      </c>
      <c r="AQ839" s="166">
        <v>0.43588236207249897</v>
      </c>
      <c r="AR839" s="166">
        <v>0.78215059811977605</v>
      </c>
      <c r="AS839" s="166">
        <v>0.55579309493701101</v>
      </c>
      <c r="AT839" s="166">
        <v>0.61841604065866396</v>
      </c>
      <c r="AU839" s="166">
        <v>0.64366516598315704</v>
      </c>
      <c r="AV839" s="166">
        <v>0.66325808677843701</v>
      </c>
      <c r="AW839" s="166">
        <v>0.49985136621748599</v>
      </c>
      <c r="AX839" s="166">
        <v>0.60974414245331099</v>
      </c>
      <c r="AY839" s="166">
        <v>0.55090329147364503</v>
      </c>
      <c r="AZ839" s="166">
        <v>0.65876580322553602</v>
      </c>
      <c r="BA839" s="166">
        <v>0.80309688951923497</v>
      </c>
      <c r="BB839" s="166">
        <v>0.56264273828493805</v>
      </c>
      <c r="BC839" s="166">
        <v>0.67930779261811702</v>
      </c>
      <c r="BD839" s="166">
        <v>0.71189261912281498</v>
      </c>
      <c r="BE839" s="166">
        <v>0.59563709527868802</v>
      </c>
      <c r="BF839" s="166">
        <v>0.52738017995799802</v>
      </c>
      <c r="BG839" s="166">
        <v>0.51824434873323699</v>
      </c>
      <c r="BH839" s="166">
        <v>0.555136918670183</v>
      </c>
      <c r="BI839" s="166">
        <v>0.592916814996583</v>
      </c>
      <c r="BJ839" s="166">
        <v>0.58491893320787602</v>
      </c>
      <c r="BK839" s="166">
        <v>0.71096102819087004</v>
      </c>
      <c r="BL839" s="166">
        <v>0.80196912680044197</v>
      </c>
      <c r="BM839" s="166">
        <v>0.77484277761964804</v>
      </c>
      <c r="BN839" s="166">
        <v>0.69934645004082596</v>
      </c>
      <c r="BO839" s="166">
        <v>0.64437184851585705</v>
      </c>
      <c r="BP839" s="166">
        <v>0.55265215959837699</v>
      </c>
      <c r="BQ839" s="166">
        <v>0.31249555205854901</v>
      </c>
      <c r="BR839" s="166">
        <v>0.71240903699311497</v>
      </c>
      <c r="BS839" s="166">
        <v>0.76505554726181801</v>
      </c>
      <c r="BT839" s="166">
        <v>0.46154886018061603</v>
      </c>
    </row>
    <row r="840" spans="1:72" hidden="1">
      <c r="A840" s="98" t="s">
        <v>538</v>
      </c>
      <c r="B840" s="98" t="s">
        <v>1330</v>
      </c>
      <c r="C840" s="98" t="s">
        <v>1341</v>
      </c>
      <c r="D840" s="98" t="s">
        <v>1342</v>
      </c>
      <c r="E840" s="98" t="s">
        <v>266</v>
      </c>
      <c r="F840" s="98" t="s">
        <v>216</v>
      </c>
      <c r="G840" s="166">
        <v>4.6381825815823103E-3</v>
      </c>
      <c r="H840" s="166">
        <v>3.19179773913049E-3</v>
      </c>
      <c r="I840" s="166">
        <v>1.14664114017773E-3</v>
      </c>
      <c r="J840" s="166">
        <v>0</v>
      </c>
      <c r="K840" s="166">
        <v>2.3986009287594E-2</v>
      </c>
      <c r="L840" s="166">
        <v>0</v>
      </c>
      <c r="M840" s="166">
        <v>1.8167191062604001E-3</v>
      </c>
      <c r="N840" s="166">
        <v>3.08742452118438E-3</v>
      </c>
      <c r="O840" s="166">
        <v>9.7226128535851906E-3</v>
      </c>
      <c r="P840" s="166">
        <v>1.22597518717848E-3</v>
      </c>
      <c r="Q840" s="166">
        <v>0</v>
      </c>
      <c r="R840" s="166">
        <v>9.9552819713587997E-4</v>
      </c>
      <c r="S840" s="166">
        <v>0</v>
      </c>
      <c r="T840" s="166">
        <v>0</v>
      </c>
      <c r="U840" s="166">
        <v>0</v>
      </c>
      <c r="V840" s="166">
        <v>0</v>
      </c>
      <c r="W840" s="166">
        <v>0</v>
      </c>
      <c r="X840" s="166">
        <v>0</v>
      </c>
      <c r="Y840" s="166">
        <v>4.58853791737668E-3</v>
      </c>
      <c r="Z840" s="166">
        <v>1.72612453730279E-3</v>
      </c>
      <c r="AA840" s="166">
        <v>0</v>
      </c>
      <c r="AB840" s="166">
        <v>0</v>
      </c>
      <c r="AC840" s="166">
        <v>0</v>
      </c>
      <c r="AD840" s="166">
        <v>0</v>
      </c>
      <c r="AE840" s="166">
        <v>0</v>
      </c>
      <c r="AF840" s="166">
        <v>5.4340434043029604E-3</v>
      </c>
      <c r="AG840" s="166">
        <v>2.5949654398979099E-4</v>
      </c>
      <c r="AH840" s="166">
        <v>0</v>
      </c>
      <c r="AI840" s="166">
        <v>0</v>
      </c>
      <c r="AJ840" s="166">
        <v>2.3567885720603698E-2</v>
      </c>
      <c r="AK840" s="166">
        <v>0</v>
      </c>
      <c r="AL840" s="166">
        <v>0</v>
      </c>
      <c r="AM840" s="166">
        <v>3.41971285568001E-3</v>
      </c>
      <c r="AN840" s="166">
        <v>1.1208743652397201E-2</v>
      </c>
      <c r="AO840" s="166">
        <v>2.7137886784445401E-2</v>
      </c>
      <c r="AP840" s="166">
        <v>9.0974785429341599E-4</v>
      </c>
      <c r="AQ840" s="166">
        <v>1.7650323915966899E-3</v>
      </c>
      <c r="AR840" s="166">
        <v>0</v>
      </c>
      <c r="AS840" s="166">
        <v>6.4741720420950603E-3</v>
      </c>
      <c r="AT840" s="166">
        <v>1.13429876812155E-4</v>
      </c>
      <c r="AU840" s="166">
        <v>7.93601862719496E-4</v>
      </c>
      <c r="AV840" s="166">
        <v>0</v>
      </c>
      <c r="AW840" s="166">
        <v>0</v>
      </c>
      <c r="AX840" s="166">
        <v>2.09890704030001E-3</v>
      </c>
      <c r="AY840" s="166">
        <v>8.97484683209533E-3</v>
      </c>
      <c r="AZ840" s="166">
        <v>0</v>
      </c>
      <c r="BA840" s="166">
        <v>0</v>
      </c>
      <c r="BB840" s="166">
        <v>1.615563904127E-3</v>
      </c>
      <c r="BC840" s="166">
        <v>1.24296587866263E-3</v>
      </c>
      <c r="BD840" s="166">
        <v>1.9777784419231299E-3</v>
      </c>
      <c r="BE840" s="166">
        <v>0</v>
      </c>
      <c r="BF840" s="166">
        <v>0</v>
      </c>
      <c r="BG840" s="166">
        <v>1.3289949473107899E-3</v>
      </c>
      <c r="BH840" s="166">
        <v>0</v>
      </c>
      <c r="BI840" s="166">
        <v>0</v>
      </c>
      <c r="BJ840" s="166">
        <v>0</v>
      </c>
      <c r="BK840" s="166">
        <v>7.6409389798667696E-2</v>
      </c>
      <c r="BL840" s="166">
        <v>8.4404222465301498E-4</v>
      </c>
      <c r="BM840" s="166">
        <v>0</v>
      </c>
      <c r="BN840" s="166">
        <v>0</v>
      </c>
      <c r="BO840" s="166">
        <v>0</v>
      </c>
      <c r="BP840" s="166">
        <v>0</v>
      </c>
      <c r="BQ840" s="166">
        <v>0</v>
      </c>
      <c r="BR840" s="166">
        <v>0</v>
      </c>
      <c r="BS840" s="166">
        <v>0</v>
      </c>
      <c r="BT840" s="166">
        <v>1.21167774104594E-2</v>
      </c>
    </row>
    <row r="841" spans="1:72" hidden="1">
      <c r="A841" s="98" t="s">
        <v>538</v>
      </c>
      <c r="B841" s="98" t="s">
        <v>1330</v>
      </c>
      <c r="C841" s="98" t="s">
        <v>1343</v>
      </c>
      <c r="D841" s="98" t="s">
        <v>1344</v>
      </c>
      <c r="E841" s="98" t="s">
        <v>266</v>
      </c>
      <c r="F841" s="98" t="s">
        <v>216</v>
      </c>
      <c r="G841" s="166">
        <v>0.16533892806966299</v>
      </c>
      <c r="H841" s="166">
        <v>0.66924431796904904</v>
      </c>
      <c r="I841" s="166">
        <v>0.47255117483028902</v>
      </c>
      <c r="J841" s="166">
        <v>0.52029828245318099</v>
      </c>
      <c r="K841" s="166">
        <v>0.277659453478731</v>
      </c>
      <c r="L841" s="166">
        <v>0.55682325179261505</v>
      </c>
      <c r="M841" s="166">
        <v>0.54121776003895306</v>
      </c>
      <c r="N841" s="166">
        <v>0.285775794175189</v>
      </c>
      <c r="O841" s="166">
        <v>0.79991572884699402</v>
      </c>
      <c r="P841" s="166">
        <v>0.41329134649010002</v>
      </c>
      <c r="Q841" s="166">
        <v>0.34416846629973402</v>
      </c>
      <c r="R841" s="166">
        <v>0.35490880544522102</v>
      </c>
      <c r="S841" s="166">
        <v>0.91634473365525704</v>
      </c>
      <c r="T841" s="166">
        <v>0.44020270033410003</v>
      </c>
      <c r="U841" s="166">
        <v>0.31028620163869097</v>
      </c>
      <c r="V841" s="166">
        <v>9.8515558458589406E-2</v>
      </c>
      <c r="W841" s="166">
        <v>0.52421489763205897</v>
      </c>
      <c r="X841" s="166">
        <v>0.14768657761360901</v>
      </c>
      <c r="Y841" s="166">
        <v>0.32583712443072399</v>
      </c>
      <c r="Z841" s="166">
        <v>0.59829075651695196</v>
      </c>
      <c r="AA841" s="166">
        <v>0.492439993803789</v>
      </c>
      <c r="AB841" s="166">
        <v>0.54782282673843197</v>
      </c>
      <c r="AC841" s="166">
        <v>0.41316762389733402</v>
      </c>
      <c r="AD841" s="166">
        <v>0.75238347010042705</v>
      </c>
      <c r="AE841" s="166">
        <v>0.28743813752532898</v>
      </c>
      <c r="AF841" s="166">
        <v>0.49795913935848901</v>
      </c>
      <c r="AG841" s="166">
        <v>0.47223481457454602</v>
      </c>
      <c r="AH841" s="166">
        <v>0.45487641552968999</v>
      </c>
      <c r="AI841" s="166">
        <v>0.385018695662107</v>
      </c>
      <c r="AJ841" s="166">
        <v>0.78795273453679904</v>
      </c>
      <c r="AK841" s="166">
        <v>0.39466292216656701</v>
      </c>
      <c r="AL841" s="166">
        <v>0.58415262111780297</v>
      </c>
      <c r="AM841" s="166">
        <v>0.471552334847822</v>
      </c>
      <c r="AN841" s="166">
        <v>0.430246889360763</v>
      </c>
      <c r="AO841" s="166">
        <v>0.225339072189606</v>
      </c>
      <c r="AP841" s="166">
        <v>0.57248576317126099</v>
      </c>
      <c r="AQ841" s="166">
        <v>0.23935603247846299</v>
      </c>
      <c r="AR841" s="166">
        <v>0.46333227363812601</v>
      </c>
      <c r="AS841" s="166">
        <v>0.30295143910225703</v>
      </c>
      <c r="AT841" s="166">
        <v>0.92303304862872604</v>
      </c>
      <c r="AU841" s="166">
        <v>0.68691059610535699</v>
      </c>
      <c r="AV841" s="166">
        <v>0.35048831985088402</v>
      </c>
      <c r="AW841" s="166">
        <v>0.257888650525465</v>
      </c>
      <c r="AX841" s="166">
        <v>0.40799144022670503</v>
      </c>
      <c r="AY841" s="166">
        <v>0.41647801128331902</v>
      </c>
      <c r="AZ841" s="166">
        <v>0.50136242492484695</v>
      </c>
      <c r="BA841" s="166">
        <v>0.45725161186449997</v>
      </c>
      <c r="BB841" s="166">
        <v>0.80907983098477498</v>
      </c>
      <c r="BC841" s="166">
        <v>0.39818602867376002</v>
      </c>
      <c r="BD841" s="166">
        <v>0.54663257066873505</v>
      </c>
      <c r="BE841" s="166">
        <v>0.65751004571713501</v>
      </c>
      <c r="BF841" s="166">
        <v>0.54734349597242105</v>
      </c>
      <c r="BG841" s="166">
        <v>0.78700045280792097</v>
      </c>
      <c r="BH841" s="166">
        <v>0.37340115511872102</v>
      </c>
      <c r="BI841" s="166">
        <v>0.27584916894960598</v>
      </c>
      <c r="BJ841" s="166">
        <v>0.51927243810575496</v>
      </c>
      <c r="BK841" s="166">
        <v>0.60777564650912697</v>
      </c>
      <c r="BL841" s="166">
        <v>0.56157821076401704</v>
      </c>
      <c r="BM841" s="166">
        <v>0.74593599084584605</v>
      </c>
      <c r="BN841" s="166">
        <v>0.56794063449827203</v>
      </c>
      <c r="BO841" s="166">
        <v>0.20646255683436099</v>
      </c>
      <c r="BP841" s="166">
        <v>0.36488991692119199</v>
      </c>
      <c r="BQ841" s="166">
        <v>0.39342028143890301</v>
      </c>
      <c r="BR841" s="166">
        <v>0.137261608444323</v>
      </c>
      <c r="BS841" s="166">
        <v>0.32796798356029799</v>
      </c>
      <c r="BT841" s="166">
        <v>0.38246522649999098</v>
      </c>
    </row>
    <row r="842" spans="1:72" hidden="1">
      <c r="A842" s="98" t="s">
        <v>538</v>
      </c>
      <c r="B842" s="98" t="s">
        <v>1330</v>
      </c>
      <c r="C842" s="98" t="s">
        <v>1345</v>
      </c>
      <c r="D842" s="98" t="s">
        <v>1346</v>
      </c>
      <c r="E842" s="98" t="s">
        <v>266</v>
      </c>
      <c r="F842" s="98" t="s">
        <v>216</v>
      </c>
      <c r="G842" s="166">
        <v>0.59487835292001501</v>
      </c>
      <c r="H842" s="166">
        <v>0.22212890885007</v>
      </c>
      <c r="I842" s="166">
        <v>0.50142716580471902</v>
      </c>
      <c r="J842" s="166">
        <v>0.42430886648353799</v>
      </c>
      <c r="K842" s="166">
        <v>0.407282400156807</v>
      </c>
      <c r="L842" s="166">
        <v>0.34185414942751502</v>
      </c>
      <c r="M842" s="166">
        <v>0.373236625139163</v>
      </c>
      <c r="N842" s="166">
        <v>0.65684081560205998</v>
      </c>
      <c r="O842" s="166">
        <v>0.190361658299421</v>
      </c>
      <c r="P842" s="166">
        <v>0.52151272645049596</v>
      </c>
      <c r="Q842" s="166">
        <v>0.65002782857570696</v>
      </c>
      <c r="R842" s="166">
        <v>0.48559501990701198</v>
      </c>
      <c r="S842" s="166">
        <v>8.3453699244143004E-2</v>
      </c>
      <c r="T842" s="166">
        <v>0.54487338641916405</v>
      </c>
      <c r="U842" s="166">
        <v>0.60265686183615597</v>
      </c>
      <c r="V842" s="166">
        <v>0.90148444154141005</v>
      </c>
      <c r="W842" s="166">
        <v>0.38848194407271103</v>
      </c>
      <c r="X842" s="166">
        <v>0.85231342238639096</v>
      </c>
      <c r="Y842" s="166">
        <v>0.58771115180978295</v>
      </c>
      <c r="Z842" s="166">
        <v>0.39855631339773301</v>
      </c>
      <c r="AA842" s="166">
        <v>0.49854014649530798</v>
      </c>
      <c r="AB842" s="166">
        <v>0.441779731376017</v>
      </c>
      <c r="AC842" s="166">
        <v>0.56479185454247605</v>
      </c>
      <c r="AD842" s="166">
        <v>0.19845109880689901</v>
      </c>
      <c r="AE842" s="166">
        <v>0.68981721147512998</v>
      </c>
      <c r="AF842" s="166">
        <v>0.402567635384454</v>
      </c>
      <c r="AG842" s="166">
        <v>0.45927977846751</v>
      </c>
      <c r="AH842" s="166">
        <v>0.51424712816930396</v>
      </c>
      <c r="AI842" s="166">
        <v>0.52464847110485702</v>
      </c>
      <c r="AJ842" s="166">
        <v>0.14557510324494699</v>
      </c>
      <c r="AK842" s="166">
        <v>0.60339409180353198</v>
      </c>
      <c r="AL842" s="166">
        <v>0.40555425558094899</v>
      </c>
      <c r="AM842" s="166">
        <v>0.44860223213487899</v>
      </c>
      <c r="AN842" s="166">
        <v>0.50366138787156201</v>
      </c>
      <c r="AO842" s="166">
        <v>0.73288933437866999</v>
      </c>
      <c r="AP842" s="166">
        <v>0.340109724806614</v>
      </c>
      <c r="AQ842" s="166">
        <v>0.75378354208852205</v>
      </c>
      <c r="AR842" s="166">
        <v>0.250606074606395</v>
      </c>
      <c r="AS842" s="166">
        <v>0.31069588754001798</v>
      </c>
      <c r="AT842" s="166">
        <v>6.0261589527421298E-2</v>
      </c>
      <c r="AU842" s="166">
        <v>0.24165091905355299</v>
      </c>
      <c r="AV842" s="166">
        <v>0.46957498358708299</v>
      </c>
      <c r="AW842" s="166">
        <v>0.40037859372610002</v>
      </c>
      <c r="AX842" s="166">
        <v>0.55688903584590899</v>
      </c>
      <c r="AY842" s="166">
        <v>0.51703452584007403</v>
      </c>
      <c r="AZ842" s="166">
        <v>0.44439754975249601</v>
      </c>
      <c r="BA842" s="166">
        <v>0.54199466368385896</v>
      </c>
      <c r="BB842" s="166">
        <v>0.15165813476721801</v>
      </c>
      <c r="BC842" s="166">
        <v>0.35879490313016699</v>
      </c>
      <c r="BD842" s="166">
        <v>0.42538970404495402</v>
      </c>
      <c r="BE842" s="166">
        <v>0.29744406903389498</v>
      </c>
      <c r="BF842" s="166">
        <v>0.40170031870853601</v>
      </c>
      <c r="BG842" s="166">
        <v>0.19186775023833499</v>
      </c>
      <c r="BH842" s="166">
        <v>0.509944119718168</v>
      </c>
      <c r="BI842" s="166">
        <v>0.64087024961078798</v>
      </c>
      <c r="BJ842" s="166">
        <v>0.46416521102318298</v>
      </c>
      <c r="BK842" s="166">
        <v>0.25709295666340598</v>
      </c>
      <c r="BL842" s="166">
        <v>0.343168911271441</v>
      </c>
      <c r="BM842" s="166">
        <v>0.25181281863082799</v>
      </c>
      <c r="BN842" s="166">
        <v>0.30749136533205701</v>
      </c>
      <c r="BO842" s="166">
        <v>0.57636157232368801</v>
      </c>
      <c r="BP842" s="166">
        <v>0.576950979618441</v>
      </c>
      <c r="BQ842" s="166">
        <v>0.57563684619916</v>
      </c>
      <c r="BR842" s="166">
        <v>0.81513983122093503</v>
      </c>
      <c r="BS842" s="166">
        <v>0.45653476030037499</v>
      </c>
      <c r="BT842" s="166">
        <v>0.51330117105680895</v>
      </c>
    </row>
    <row r="843" spans="1:72" hidden="1">
      <c r="A843" s="98" t="s">
        <v>538</v>
      </c>
      <c r="B843" s="98" t="s">
        <v>1330</v>
      </c>
      <c r="C843" s="98" t="s">
        <v>1347</v>
      </c>
      <c r="D843" s="98" t="s">
        <v>1348</v>
      </c>
      <c r="E843" s="98" t="s">
        <v>266</v>
      </c>
      <c r="F843" s="98" t="s">
        <v>216</v>
      </c>
      <c r="G843" s="166">
        <v>0.21544613691633899</v>
      </c>
      <c r="H843" s="166">
        <v>6.3941604833053195E-2</v>
      </c>
      <c r="I843" s="166">
        <v>2.4571872808649801E-2</v>
      </c>
      <c r="J843" s="166">
        <v>5.3361560293764397E-2</v>
      </c>
      <c r="K843" s="166">
        <v>0.26127543257886199</v>
      </c>
      <c r="L843" s="166">
        <v>4.6803429282046602E-2</v>
      </c>
      <c r="M843" s="166">
        <v>8.3416385252938596E-2</v>
      </c>
      <c r="N843" s="166">
        <v>7.9845978838004698E-3</v>
      </c>
      <c r="O843" s="166">
        <v>0</v>
      </c>
      <c r="P843" s="166">
        <v>2.6509847530587001E-2</v>
      </c>
      <c r="Q843" s="166">
        <v>5.8037051245594497E-3</v>
      </c>
      <c r="R843" s="166">
        <v>0.148970672961176</v>
      </c>
      <c r="S843" s="166">
        <v>0</v>
      </c>
      <c r="T843" s="166">
        <v>1.49239132467359E-2</v>
      </c>
      <c r="U843" s="166">
        <v>8.0178141913321302E-2</v>
      </c>
      <c r="V843" s="166">
        <v>0</v>
      </c>
      <c r="W843" s="166">
        <v>3.87214014270875E-2</v>
      </c>
      <c r="X843" s="166">
        <v>0</v>
      </c>
      <c r="Y843" s="166">
        <v>7.7755856696611295E-2</v>
      </c>
      <c r="Z843" s="166">
        <v>1.42680554801248E-3</v>
      </c>
      <c r="AA843" s="166">
        <v>9.0198597009034792E-3</v>
      </c>
      <c r="AB843" s="166">
        <v>1.03974418855511E-2</v>
      </c>
      <c r="AC843" s="166">
        <v>2.2040521560189399E-2</v>
      </c>
      <c r="AD843" s="166">
        <v>2.5338106569840799E-2</v>
      </c>
      <c r="AE843" s="166">
        <v>1.91863750944322E-2</v>
      </c>
      <c r="AF843" s="166">
        <v>9.4039181852754006E-2</v>
      </c>
      <c r="AG843" s="166">
        <v>2.6419096709745699E-2</v>
      </c>
      <c r="AH843" s="166">
        <v>3.0876456301006001E-2</v>
      </c>
      <c r="AI843" s="166">
        <v>9.0332833233035897E-2</v>
      </c>
      <c r="AJ843" s="166">
        <v>4.2904276497650502E-2</v>
      </c>
      <c r="AK843" s="166">
        <v>1.9429860299005699E-3</v>
      </c>
      <c r="AL843" s="166">
        <v>1.0293123301247801E-2</v>
      </c>
      <c r="AM843" s="166">
        <v>7.6425720161619401E-2</v>
      </c>
      <c r="AN843" s="166">
        <v>5.4882979115277598E-2</v>
      </c>
      <c r="AO843" s="166">
        <v>1.09676631202113E-2</v>
      </c>
      <c r="AP843" s="166">
        <v>1.5089146748151899E-2</v>
      </c>
      <c r="AQ843" s="166">
        <v>5.0953930414186204E-3</v>
      </c>
      <c r="AR843" s="166">
        <v>0.28606165175547899</v>
      </c>
      <c r="AS843" s="166">
        <v>0.379878501315629</v>
      </c>
      <c r="AT843" s="166">
        <v>1.2528698046472201E-2</v>
      </c>
      <c r="AU843" s="166">
        <v>6.7812039965566298E-2</v>
      </c>
      <c r="AV843" s="166">
        <v>0.14397409938296399</v>
      </c>
      <c r="AW843" s="166">
        <v>0.33523601515222901</v>
      </c>
      <c r="AX843" s="166">
        <v>2.7177056917035002E-2</v>
      </c>
      <c r="AY843" s="166">
        <v>5.75126160445113E-2</v>
      </c>
      <c r="AZ843" s="166">
        <v>5.4240025322656801E-2</v>
      </c>
      <c r="BA843" s="166">
        <v>7.5372445164102199E-4</v>
      </c>
      <c r="BB843" s="166">
        <v>3.7646470343879801E-2</v>
      </c>
      <c r="BC843" s="166">
        <v>0.23463909881453501</v>
      </c>
      <c r="BD843" s="166">
        <v>1.9927678707422701E-2</v>
      </c>
      <c r="BE843" s="166">
        <v>4.0201554022531998E-2</v>
      </c>
      <c r="BF843" s="166">
        <v>5.0956185319042099E-2</v>
      </c>
      <c r="BG843" s="166">
        <v>1.7494884710431698E-2</v>
      </c>
      <c r="BH843" s="166">
        <v>9.2039463543874503E-2</v>
      </c>
      <c r="BI843" s="166">
        <v>8.32805814396054E-2</v>
      </c>
      <c r="BJ843" s="166">
        <v>1.05400036140841E-2</v>
      </c>
      <c r="BK843" s="166">
        <v>5.8379470411651001E-2</v>
      </c>
      <c r="BL843" s="166">
        <v>1.7539958122212401E-2</v>
      </c>
      <c r="BM843" s="166">
        <v>1.12559526166306E-3</v>
      </c>
      <c r="BN843" s="166">
        <v>2.1539300167958401E-2</v>
      </c>
      <c r="BO843" s="166">
        <v>7.3613760422620703E-2</v>
      </c>
      <c r="BP843" s="166">
        <v>5.8159103460367602E-2</v>
      </c>
      <c r="BQ843" s="166">
        <v>2.4925878921923598E-2</v>
      </c>
      <c r="BR843" s="166">
        <v>1.25259369301952E-2</v>
      </c>
      <c r="BS843" s="166">
        <v>0.21549725613932699</v>
      </c>
      <c r="BT843" s="166">
        <v>8.9761195622149001E-2</v>
      </c>
    </row>
    <row r="844" spans="1:72" hidden="1">
      <c r="A844" s="98" t="s">
        <v>538</v>
      </c>
      <c r="B844" s="98" t="s">
        <v>1330</v>
      </c>
      <c r="C844" s="98" t="s">
        <v>1349</v>
      </c>
      <c r="D844" s="98" t="s">
        <v>1350</v>
      </c>
      <c r="E844" s="98" t="s">
        <v>266</v>
      </c>
      <c r="F844" s="98" t="s">
        <v>216</v>
      </c>
      <c r="G844" s="166">
        <v>4.5482720585469601E-2</v>
      </c>
      <c r="H844" s="166">
        <v>0</v>
      </c>
      <c r="I844" s="166">
        <v>2.9893731945522299E-2</v>
      </c>
      <c r="J844" s="166">
        <v>0</v>
      </c>
      <c r="K844" s="166">
        <v>0</v>
      </c>
      <c r="L844" s="166">
        <v>0</v>
      </c>
      <c r="M844" s="166">
        <v>0</v>
      </c>
      <c r="N844" s="166">
        <v>0</v>
      </c>
      <c r="O844" s="166" t="s">
        <v>266</v>
      </c>
      <c r="P844" s="166">
        <v>0</v>
      </c>
      <c r="Q844" s="166">
        <v>0</v>
      </c>
      <c r="R844" s="166">
        <v>5.2663497545594297E-3</v>
      </c>
      <c r="S844" s="166" t="s">
        <v>266</v>
      </c>
      <c r="T844" s="166">
        <v>0</v>
      </c>
      <c r="U844" s="166">
        <v>2.64607161493223E-2</v>
      </c>
      <c r="V844" s="166" t="s">
        <v>266</v>
      </c>
      <c r="W844" s="166">
        <v>0</v>
      </c>
      <c r="X844" s="166" t="s">
        <v>266</v>
      </c>
      <c r="Y844" s="166">
        <v>0</v>
      </c>
      <c r="Z844" s="166">
        <v>0</v>
      </c>
      <c r="AA844" s="166">
        <v>0</v>
      </c>
      <c r="AB844" s="166">
        <v>0</v>
      </c>
      <c r="AC844" s="166">
        <v>0</v>
      </c>
      <c r="AD844" s="166">
        <v>0</v>
      </c>
      <c r="AE844" s="166">
        <v>0</v>
      </c>
      <c r="AF844" s="166">
        <v>0</v>
      </c>
      <c r="AG844" s="166">
        <v>0</v>
      </c>
      <c r="AH844" s="166">
        <v>0</v>
      </c>
      <c r="AI844" s="166">
        <v>0</v>
      </c>
      <c r="AJ844" s="166">
        <v>0.32720185975888899</v>
      </c>
      <c r="AK844" s="166">
        <v>0.750821166412177</v>
      </c>
      <c r="AL844" s="166">
        <v>0</v>
      </c>
      <c r="AM844" s="166">
        <v>0</v>
      </c>
      <c r="AN844" s="166">
        <v>3.50772824916196E-2</v>
      </c>
      <c r="AO844" s="166">
        <v>0</v>
      </c>
      <c r="AP844" s="166">
        <v>0</v>
      </c>
      <c r="AQ844" s="166">
        <v>0</v>
      </c>
      <c r="AR844" s="166">
        <v>3.2491940379799202E-4</v>
      </c>
      <c r="AS844" s="166">
        <v>0</v>
      </c>
      <c r="AT844" s="166">
        <v>0</v>
      </c>
      <c r="AU844" s="166">
        <v>0</v>
      </c>
      <c r="AV844" s="166">
        <v>0</v>
      </c>
      <c r="AW844" s="166">
        <v>7.1343331293720396E-3</v>
      </c>
      <c r="AX844" s="166">
        <v>0</v>
      </c>
      <c r="AY844" s="166">
        <v>7.5084120388524994E-2</v>
      </c>
      <c r="AZ844" s="166">
        <v>0</v>
      </c>
      <c r="BA844" s="166">
        <v>0</v>
      </c>
      <c r="BB844" s="166">
        <v>0</v>
      </c>
      <c r="BC844" s="166">
        <v>1.11750908164446E-2</v>
      </c>
      <c r="BD844" s="166">
        <v>0</v>
      </c>
      <c r="BE844" s="166">
        <v>0</v>
      </c>
      <c r="BF844" s="166">
        <v>7.9624321156024594E-2</v>
      </c>
      <c r="BG844" s="166">
        <v>0</v>
      </c>
      <c r="BH844" s="166">
        <v>0</v>
      </c>
      <c r="BI844" s="166">
        <v>0</v>
      </c>
      <c r="BJ844" s="166">
        <v>0.90257053899633399</v>
      </c>
      <c r="BK844" s="166">
        <v>7.6798732542294704E-2</v>
      </c>
      <c r="BL844" s="166">
        <v>0</v>
      </c>
      <c r="BM844" s="166">
        <v>0</v>
      </c>
      <c r="BN844" s="166">
        <v>0</v>
      </c>
      <c r="BO844" s="166">
        <v>6.8596305375815004E-3</v>
      </c>
      <c r="BP844" s="166">
        <v>0.10540675946445</v>
      </c>
      <c r="BQ844" s="166">
        <v>0.24139543720246701</v>
      </c>
      <c r="BR844" s="166">
        <v>0</v>
      </c>
      <c r="BS844" s="166">
        <v>0</v>
      </c>
      <c r="BT844" s="166">
        <v>3.8301809284900297E-2</v>
      </c>
    </row>
    <row r="845" spans="1:72" hidden="1">
      <c r="A845" s="98" t="s">
        <v>538</v>
      </c>
      <c r="B845" s="98" t="s">
        <v>1330</v>
      </c>
      <c r="C845" s="98" t="s">
        <v>1351</v>
      </c>
      <c r="D845" s="98" t="s">
        <v>1352</v>
      </c>
      <c r="E845" s="98" t="s">
        <v>266</v>
      </c>
      <c r="F845" s="98" t="s">
        <v>216</v>
      </c>
      <c r="G845" s="166">
        <v>0</v>
      </c>
      <c r="H845" s="166">
        <v>2.7610045513006502E-2</v>
      </c>
      <c r="I845" s="166">
        <v>0</v>
      </c>
      <c r="J845" s="166">
        <v>0</v>
      </c>
      <c r="K845" s="166">
        <v>0.14659085618557799</v>
      </c>
      <c r="L845" s="166">
        <v>0</v>
      </c>
      <c r="M845" s="166">
        <v>1.82373575503227E-2</v>
      </c>
      <c r="N845" s="166">
        <v>0</v>
      </c>
      <c r="O845" s="166" t="s">
        <v>266</v>
      </c>
      <c r="P845" s="166">
        <v>0</v>
      </c>
      <c r="Q845" s="166">
        <v>0</v>
      </c>
      <c r="R845" s="166">
        <v>0</v>
      </c>
      <c r="S845" s="166" t="s">
        <v>266</v>
      </c>
      <c r="T845" s="166">
        <v>0</v>
      </c>
      <c r="U845" s="166">
        <v>0</v>
      </c>
      <c r="V845" s="166" t="s">
        <v>266</v>
      </c>
      <c r="W845" s="166">
        <v>1.7990661734441601E-3</v>
      </c>
      <c r="X845" s="166" t="s">
        <v>266</v>
      </c>
      <c r="Y845" s="166">
        <v>6.3314959243051097E-2</v>
      </c>
      <c r="Z845" s="166">
        <v>0</v>
      </c>
      <c r="AA845" s="166">
        <v>0</v>
      </c>
      <c r="AB845" s="166">
        <v>0</v>
      </c>
      <c r="AC845" s="166">
        <v>0</v>
      </c>
      <c r="AD845" s="166">
        <v>4.66261474037186E-2</v>
      </c>
      <c r="AE845" s="166">
        <v>0</v>
      </c>
      <c r="AF845" s="166">
        <v>0</v>
      </c>
      <c r="AG845" s="166">
        <v>0</v>
      </c>
      <c r="AH845" s="166">
        <v>0</v>
      </c>
      <c r="AI845" s="166">
        <v>0</v>
      </c>
      <c r="AJ845" s="166">
        <v>0</v>
      </c>
      <c r="AK845" s="166">
        <v>0</v>
      </c>
      <c r="AL845" s="166">
        <v>0</v>
      </c>
      <c r="AM845" s="166">
        <v>0</v>
      </c>
      <c r="AN845" s="166">
        <v>0</v>
      </c>
      <c r="AO845" s="166">
        <v>0</v>
      </c>
      <c r="AP845" s="166">
        <v>0</v>
      </c>
      <c r="AQ845" s="166">
        <v>0</v>
      </c>
      <c r="AR845" s="166">
        <v>5.1189673410826197E-2</v>
      </c>
      <c r="AS845" s="166">
        <v>1.2956496379594199E-2</v>
      </c>
      <c r="AT845" s="166">
        <v>0</v>
      </c>
      <c r="AU845" s="166">
        <v>0</v>
      </c>
      <c r="AV845" s="166">
        <v>0</v>
      </c>
      <c r="AW845" s="166">
        <v>0</v>
      </c>
      <c r="AX845" s="166">
        <v>0</v>
      </c>
      <c r="AY845" s="166">
        <v>0</v>
      </c>
      <c r="AZ845" s="166">
        <v>0</v>
      </c>
      <c r="BA845" s="166">
        <v>0</v>
      </c>
      <c r="BB845" s="166">
        <v>0</v>
      </c>
      <c r="BC845" s="166">
        <v>0</v>
      </c>
      <c r="BD845" s="166">
        <v>0</v>
      </c>
      <c r="BE845" s="166">
        <v>0</v>
      </c>
      <c r="BF845" s="166">
        <v>0.13135284050165</v>
      </c>
      <c r="BG845" s="166">
        <v>0</v>
      </c>
      <c r="BH845" s="166">
        <v>0</v>
      </c>
      <c r="BI845" s="166">
        <v>0</v>
      </c>
      <c r="BJ845" s="166">
        <v>0</v>
      </c>
      <c r="BK845" s="166">
        <v>0</v>
      </c>
      <c r="BL845" s="166">
        <v>0</v>
      </c>
      <c r="BM845" s="166">
        <v>0</v>
      </c>
      <c r="BN845" s="166">
        <v>0</v>
      </c>
      <c r="BO845" s="166">
        <v>5.5204092002118198E-2</v>
      </c>
      <c r="BP845" s="166">
        <v>0</v>
      </c>
      <c r="BQ845" s="166">
        <v>0</v>
      </c>
      <c r="BR845" s="166">
        <v>0</v>
      </c>
      <c r="BS845" s="166">
        <v>1.28864564568087E-2</v>
      </c>
      <c r="BT845" s="166">
        <v>7.27728142912374E-2</v>
      </c>
    </row>
    <row r="846" spans="1:72" hidden="1">
      <c r="A846" s="98" t="s">
        <v>538</v>
      </c>
      <c r="B846" s="98" t="s">
        <v>1330</v>
      </c>
      <c r="C846" s="98" t="s">
        <v>1353</v>
      </c>
      <c r="D846" s="98" t="s">
        <v>1354</v>
      </c>
      <c r="E846" s="98" t="s">
        <v>266</v>
      </c>
      <c r="F846" s="98" t="s">
        <v>216</v>
      </c>
      <c r="G846" s="166">
        <v>0</v>
      </c>
      <c r="H846" s="166">
        <v>0</v>
      </c>
      <c r="I846" s="166">
        <v>0</v>
      </c>
      <c r="J846" s="166">
        <v>0</v>
      </c>
      <c r="K846" s="166">
        <v>0</v>
      </c>
      <c r="L846" s="166">
        <v>0</v>
      </c>
      <c r="M846" s="166">
        <v>1.80837738334165E-2</v>
      </c>
      <c r="N846" s="166">
        <v>0</v>
      </c>
      <c r="O846" s="166" t="s">
        <v>266</v>
      </c>
      <c r="P846" s="166">
        <v>0</v>
      </c>
      <c r="Q846" s="166">
        <v>0</v>
      </c>
      <c r="R846" s="166">
        <v>0</v>
      </c>
      <c r="S846" s="166" t="s">
        <v>266</v>
      </c>
      <c r="T846" s="166">
        <v>0</v>
      </c>
      <c r="U846" s="166">
        <v>0</v>
      </c>
      <c r="V846" s="166" t="s">
        <v>266</v>
      </c>
      <c r="W846" s="166">
        <v>0</v>
      </c>
      <c r="X846" s="166" t="s">
        <v>266</v>
      </c>
      <c r="Y846" s="166">
        <v>0</v>
      </c>
      <c r="Z846" s="166">
        <v>0</v>
      </c>
      <c r="AA846" s="166">
        <v>0</v>
      </c>
      <c r="AB846" s="166">
        <v>0</v>
      </c>
      <c r="AC846" s="166">
        <v>0</v>
      </c>
      <c r="AD846" s="166">
        <v>0</v>
      </c>
      <c r="AE846" s="166">
        <v>0</v>
      </c>
      <c r="AF846" s="166">
        <v>0</v>
      </c>
      <c r="AG846" s="166">
        <v>0</v>
      </c>
      <c r="AH846" s="166">
        <v>0</v>
      </c>
      <c r="AI846" s="166">
        <v>0</v>
      </c>
      <c r="AJ846" s="166">
        <v>0</v>
      </c>
      <c r="AK846" s="166">
        <v>0</v>
      </c>
      <c r="AL846" s="166">
        <v>0</v>
      </c>
      <c r="AM846" s="166">
        <v>0</v>
      </c>
      <c r="AN846" s="166">
        <v>0</v>
      </c>
      <c r="AO846" s="166">
        <v>0</v>
      </c>
      <c r="AP846" s="166">
        <v>0</v>
      </c>
      <c r="AQ846" s="166">
        <v>0</v>
      </c>
      <c r="AR846" s="166">
        <v>0</v>
      </c>
      <c r="AS846" s="166">
        <v>0</v>
      </c>
      <c r="AT846" s="166">
        <v>0</v>
      </c>
      <c r="AU846" s="166">
        <v>0</v>
      </c>
      <c r="AV846" s="166">
        <v>0</v>
      </c>
      <c r="AW846" s="166">
        <v>0</v>
      </c>
      <c r="AX846" s="166">
        <v>0</v>
      </c>
      <c r="AY846" s="166">
        <v>0</v>
      </c>
      <c r="AZ846" s="166">
        <v>0</v>
      </c>
      <c r="BA846" s="166">
        <v>0</v>
      </c>
      <c r="BB846" s="166">
        <v>0</v>
      </c>
      <c r="BC846" s="166">
        <v>9.8904770972205094E-3</v>
      </c>
      <c r="BD846" s="166">
        <v>0</v>
      </c>
      <c r="BE846" s="166">
        <v>0</v>
      </c>
      <c r="BF846" s="166">
        <v>0</v>
      </c>
      <c r="BG846" s="166">
        <v>0</v>
      </c>
      <c r="BH846" s="166">
        <v>0</v>
      </c>
      <c r="BI846" s="166">
        <v>0</v>
      </c>
      <c r="BJ846" s="166">
        <v>0</v>
      </c>
      <c r="BK846" s="166">
        <v>1.9451046019615399E-2</v>
      </c>
      <c r="BL846" s="166">
        <v>0</v>
      </c>
      <c r="BM846" s="166">
        <v>0</v>
      </c>
      <c r="BN846" s="166">
        <v>0</v>
      </c>
      <c r="BO846" s="166">
        <v>0</v>
      </c>
      <c r="BP846" s="166">
        <v>0</v>
      </c>
      <c r="BQ846" s="166">
        <v>0</v>
      </c>
      <c r="BR846" s="166">
        <v>0</v>
      </c>
      <c r="BS846" s="166">
        <v>0</v>
      </c>
      <c r="BT846" s="166">
        <v>6.51146631721361E-3</v>
      </c>
    </row>
    <row r="847" spans="1:72" hidden="1">
      <c r="A847" s="98" t="s">
        <v>538</v>
      </c>
      <c r="B847" s="98" t="s">
        <v>1330</v>
      </c>
      <c r="C847" s="98" t="s">
        <v>1355</v>
      </c>
      <c r="D847" s="98" t="s">
        <v>1356</v>
      </c>
      <c r="E847" s="98" t="s">
        <v>266</v>
      </c>
      <c r="F847" s="98" t="s">
        <v>216</v>
      </c>
      <c r="G847" s="166">
        <v>0.50996584434088399</v>
      </c>
      <c r="H847" s="166">
        <v>6.2995417139625406E-2</v>
      </c>
      <c r="I847" s="166">
        <v>0</v>
      </c>
      <c r="J847" s="166">
        <v>0.27617188463889603</v>
      </c>
      <c r="K847" s="166">
        <v>0.32410197748169101</v>
      </c>
      <c r="L847" s="166">
        <v>3.28356747932552E-2</v>
      </c>
      <c r="M847" s="166">
        <v>2.1603220019559902E-2</v>
      </c>
      <c r="N847" s="166">
        <v>0</v>
      </c>
      <c r="O847" s="166" t="s">
        <v>266</v>
      </c>
      <c r="P847" s="166">
        <v>0</v>
      </c>
      <c r="Q847" s="166">
        <v>0</v>
      </c>
      <c r="R847" s="166">
        <v>0.25044393267385701</v>
      </c>
      <c r="S847" s="166" t="s">
        <v>266</v>
      </c>
      <c r="T847" s="166">
        <v>0</v>
      </c>
      <c r="U847" s="166">
        <v>0</v>
      </c>
      <c r="V847" s="166" t="s">
        <v>266</v>
      </c>
      <c r="W847" s="166">
        <v>0.64110409086919995</v>
      </c>
      <c r="X847" s="166" t="s">
        <v>266</v>
      </c>
      <c r="Y847" s="166">
        <v>0</v>
      </c>
      <c r="Z847" s="166">
        <v>0</v>
      </c>
      <c r="AA847" s="166">
        <v>1</v>
      </c>
      <c r="AB847" s="166">
        <v>0.312913331132045</v>
      </c>
      <c r="AC847" s="166">
        <v>0.27331590657336402</v>
      </c>
      <c r="AD847" s="166">
        <v>3.3445468912526202E-3</v>
      </c>
      <c r="AE847" s="166">
        <v>9.7999888413342007E-2</v>
      </c>
      <c r="AF847" s="166">
        <v>0.115662557226502</v>
      </c>
      <c r="AG847" s="166">
        <v>0.12907122516535099</v>
      </c>
      <c r="AH847" s="166">
        <v>0.433820060029041</v>
      </c>
      <c r="AI847" s="166">
        <v>0.103920580780803</v>
      </c>
      <c r="AJ847" s="166">
        <v>6.7134732351128903E-3</v>
      </c>
      <c r="AK847" s="166">
        <v>0</v>
      </c>
      <c r="AL847" s="166">
        <v>0</v>
      </c>
      <c r="AM847" s="166">
        <v>0</v>
      </c>
      <c r="AN847" s="166">
        <v>0</v>
      </c>
      <c r="AO847" s="166">
        <v>0.199203488472776</v>
      </c>
      <c r="AP847" s="166">
        <v>0</v>
      </c>
      <c r="AQ847" s="166">
        <v>0</v>
      </c>
      <c r="AR847" s="166">
        <v>0.11018061761674</v>
      </c>
      <c r="AS847" s="166">
        <v>3.3465942151726102E-2</v>
      </c>
      <c r="AT847" s="166">
        <v>0.35463757717216698</v>
      </c>
      <c r="AU847" s="166">
        <v>3.6420048034297603E-2</v>
      </c>
      <c r="AV847" s="166">
        <v>0.11729115961571999</v>
      </c>
      <c r="AW847" s="166">
        <v>6.0110503954779897E-2</v>
      </c>
      <c r="AX847" s="166">
        <v>7.72308438955501E-2</v>
      </c>
      <c r="AY847" s="166">
        <v>0</v>
      </c>
      <c r="AZ847" s="166">
        <v>9.5329807231936403E-2</v>
      </c>
      <c r="BA847" s="166">
        <v>0</v>
      </c>
      <c r="BB847" s="166">
        <v>0</v>
      </c>
      <c r="BC847" s="166">
        <v>3.6536657441610401E-2</v>
      </c>
      <c r="BD847" s="166">
        <v>0.7</v>
      </c>
      <c r="BE847" s="166">
        <v>0.21117518391189</v>
      </c>
      <c r="BF847" s="166">
        <v>0.239661322986013</v>
      </c>
      <c r="BG847" s="166">
        <v>5.7795497516041502E-2</v>
      </c>
      <c r="BH847" s="166">
        <v>9.93647463144402E-2</v>
      </c>
      <c r="BI847" s="166">
        <v>0</v>
      </c>
      <c r="BJ847" s="166">
        <v>0</v>
      </c>
      <c r="BK847" s="166">
        <v>0</v>
      </c>
      <c r="BL847" s="166">
        <v>0.52573963199129803</v>
      </c>
      <c r="BM847" s="166">
        <v>0</v>
      </c>
      <c r="BN847" s="166">
        <v>0</v>
      </c>
      <c r="BO847" s="166">
        <v>0.16505895596033199</v>
      </c>
      <c r="BP847" s="166">
        <v>0.21081351892889999</v>
      </c>
      <c r="BQ847" s="166">
        <v>0</v>
      </c>
      <c r="BR847" s="166">
        <v>0</v>
      </c>
      <c r="BS847" s="166">
        <v>0.16670063764095699</v>
      </c>
      <c r="BT847" s="166">
        <v>9.6618358195795007E-2</v>
      </c>
    </row>
    <row r="848" spans="1:72" hidden="1">
      <c r="A848" s="98" t="s">
        <v>538</v>
      </c>
      <c r="B848" s="98" t="s">
        <v>1330</v>
      </c>
      <c r="C848" s="98" t="s">
        <v>1357</v>
      </c>
      <c r="D848" s="98" t="s">
        <v>1358</v>
      </c>
      <c r="E848" s="98" t="s">
        <v>266</v>
      </c>
      <c r="F848" s="98" t="s">
        <v>216</v>
      </c>
      <c r="G848" s="166">
        <v>0.29529782508137098</v>
      </c>
      <c r="H848" s="166">
        <v>7.1434661040804703E-2</v>
      </c>
      <c r="I848" s="166">
        <v>0</v>
      </c>
      <c r="J848" s="166">
        <v>0.18425245099965901</v>
      </c>
      <c r="K848" s="166">
        <v>0</v>
      </c>
      <c r="L848" s="166">
        <v>0</v>
      </c>
      <c r="M848" s="166">
        <v>1.17872673664318E-2</v>
      </c>
      <c r="N848" s="166">
        <v>0</v>
      </c>
      <c r="O848" s="166" t="s">
        <v>266</v>
      </c>
      <c r="P848" s="166">
        <v>0</v>
      </c>
      <c r="Q848" s="166">
        <v>0</v>
      </c>
      <c r="R848" s="166">
        <v>0.10385515070233001</v>
      </c>
      <c r="S848" s="166" t="s">
        <v>266</v>
      </c>
      <c r="T848" s="166">
        <v>0</v>
      </c>
      <c r="U848" s="166">
        <v>0</v>
      </c>
      <c r="V848" s="166" t="s">
        <v>266</v>
      </c>
      <c r="W848" s="166">
        <v>1.3952690572814499E-2</v>
      </c>
      <c r="X848" s="166" t="s">
        <v>266</v>
      </c>
      <c r="Y848" s="166">
        <v>0</v>
      </c>
      <c r="Z848" s="166">
        <v>0</v>
      </c>
      <c r="AA848" s="166">
        <v>0</v>
      </c>
      <c r="AB848" s="166">
        <v>0</v>
      </c>
      <c r="AC848" s="166">
        <v>0.4</v>
      </c>
      <c r="AD848" s="166">
        <v>8.6054750567975499E-2</v>
      </c>
      <c r="AE848" s="166">
        <v>4.8999944206671003E-2</v>
      </c>
      <c r="AF848" s="166">
        <v>6.7607788619485298E-2</v>
      </c>
      <c r="AG848" s="166">
        <v>7.9290402440144403E-2</v>
      </c>
      <c r="AH848" s="166">
        <v>0.211259426274613</v>
      </c>
      <c r="AI848" s="166">
        <v>3.05104521679323E-2</v>
      </c>
      <c r="AJ848" s="166">
        <v>0</v>
      </c>
      <c r="AK848" s="166">
        <v>0</v>
      </c>
      <c r="AL848" s="166">
        <v>0</v>
      </c>
      <c r="AM848" s="166">
        <v>0.43746422353184899</v>
      </c>
      <c r="AN848" s="166">
        <v>0</v>
      </c>
      <c r="AO848" s="166">
        <v>0</v>
      </c>
      <c r="AP848" s="166">
        <v>0</v>
      </c>
      <c r="AQ848" s="166">
        <v>0</v>
      </c>
      <c r="AR848" s="166">
        <v>5.2374004223430901E-2</v>
      </c>
      <c r="AS848" s="166">
        <v>0</v>
      </c>
      <c r="AT848" s="166">
        <v>0</v>
      </c>
      <c r="AU848" s="166">
        <v>0.104598129700691</v>
      </c>
      <c r="AV848" s="166">
        <v>0.112203821574115</v>
      </c>
      <c r="AW848" s="166">
        <v>0.17599787444957399</v>
      </c>
      <c r="AX848" s="166">
        <v>0</v>
      </c>
      <c r="AY848" s="166">
        <v>0</v>
      </c>
      <c r="AZ848" s="166">
        <v>0.17900063406316499</v>
      </c>
      <c r="BA848" s="166">
        <v>0</v>
      </c>
      <c r="BB848" s="166">
        <v>0.21457043507262599</v>
      </c>
      <c r="BC848" s="166">
        <v>3.36195463927439E-2</v>
      </c>
      <c r="BD848" s="166">
        <v>0</v>
      </c>
      <c r="BE848" s="166">
        <v>0</v>
      </c>
      <c r="BF848" s="166">
        <v>0</v>
      </c>
      <c r="BG848" s="166">
        <v>0.84281484109860805</v>
      </c>
      <c r="BH848" s="166">
        <v>1.6084580705131399E-2</v>
      </c>
      <c r="BI848" s="166">
        <v>0</v>
      </c>
      <c r="BJ848" s="166">
        <v>0</v>
      </c>
      <c r="BK848" s="166">
        <v>0</v>
      </c>
      <c r="BL848" s="166">
        <v>0</v>
      </c>
      <c r="BM848" s="166">
        <v>0</v>
      </c>
      <c r="BN848" s="166">
        <v>0</v>
      </c>
      <c r="BO848" s="166">
        <v>0</v>
      </c>
      <c r="BP848" s="166">
        <v>0</v>
      </c>
      <c r="BQ848" s="166">
        <v>0</v>
      </c>
      <c r="BR848" s="166">
        <v>0</v>
      </c>
      <c r="BS848" s="166">
        <v>0.227169083204244</v>
      </c>
      <c r="BT848" s="166">
        <v>0.53140347586793002</v>
      </c>
    </row>
    <row r="849" spans="1:72" hidden="1">
      <c r="A849" s="98" t="s">
        <v>538</v>
      </c>
      <c r="B849" s="98" t="s">
        <v>1330</v>
      </c>
      <c r="C849" s="98" t="s">
        <v>1359</v>
      </c>
      <c r="D849" s="98" t="s">
        <v>1360</v>
      </c>
      <c r="E849" s="98" t="s">
        <v>266</v>
      </c>
      <c r="F849" s="98" t="s">
        <v>216</v>
      </c>
      <c r="G849" s="166">
        <v>0</v>
      </c>
      <c r="H849" s="166">
        <v>0.16865421872123501</v>
      </c>
      <c r="I849" s="166">
        <v>0</v>
      </c>
      <c r="J849" s="166">
        <v>0.11905266482218201</v>
      </c>
      <c r="K849" s="166">
        <v>0</v>
      </c>
      <c r="L849" s="166">
        <v>0</v>
      </c>
      <c r="M849" s="166">
        <v>1.82373575503227E-2</v>
      </c>
      <c r="N849" s="166">
        <v>0</v>
      </c>
      <c r="O849" s="166" t="s">
        <v>266</v>
      </c>
      <c r="P849" s="166">
        <v>0</v>
      </c>
      <c r="Q849" s="166">
        <v>0</v>
      </c>
      <c r="R849" s="166">
        <v>0</v>
      </c>
      <c r="S849" s="166" t="s">
        <v>266</v>
      </c>
      <c r="T849" s="166">
        <v>0</v>
      </c>
      <c r="U849" s="166">
        <v>0</v>
      </c>
      <c r="V849" s="166" t="s">
        <v>266</v>
      </c>
      <c r="W849" s="166">
        <v>0</v>
      </c>
      <c r="X849" s="166" t="s">
        <v>266</v>
      </c>
      <c r="Y849" s="166">
        <v>0</v>
      </c>
      <c r="Z849" s="166">
        <v>0</v>
      </c>
      <c r="AA849" s="166">
        <v>0</v>
      </c>
      <c r="AB849" s="166">
        <v>0</v>
      </c>
      <c r="AC849" s="166">
        <v>0</v>
      </c>
      <c r="AD849" s="166">
        <v>0</v>
      </c>
      <c r="AE849" s="166">
        <v>0</v>
      </c>
      <c r="AF849" s="166">
        <v>0</v>
      </c>
      <c r="AG849" s="166">
        <v>0</v>
      </c>
      <c r="AH849" s="166">
        <v>0</v>
      </c>
      <c r="AI849" s="166">
        <v>1.5255226083966201E-2</v>
      </c>
      <c r="AJ849" s="166">
        <v>2.67954817503341E-2</v>
      </c>
      <c r="AK849" s="166">
        <v>0</v>
      </c>
      <c r="AL849" s="166">
        <v>0</v>
      </c>
      <c r="AM849" s="166">
        <v>0</v>
      </c>
      <c r="AN849" s="166">
        <v>0</v>
      </c>
      <c r="AO849" s="166">
        <v>0</v>
      </c>
      <c r="AP849" s="166">
        <v>0</v>
      </c>
      <c r="AQ849" s="166">
        <v>0</v>
      </c>
      <c r="AR849" s="166">
        <v>0</v>
      </c>
      <c r="AS849" s="166">
        <v>0</v>
      </c>
      <c r="AT849" s="166">
        <v>0</v>
      </c>
      <c r="AU849" s="166">
        <v>8.2232906732037404E-3</v>
      </c>
      <c r="AV849" s="166">
        <v>0</v>
      </c>
      <c r="AW849" s="166">
        <v>9.3854394359861003E-3</v>
      </c>
      <c r="AX849" s="166">
        <v>0</v>
      </c>
      <c r="AY849" s="166">
        <v>0</v>
      </c>
      <c r="AZ849" s="166">
        <v>0</v>
      </c>
      <c r="BA849" s="166">
        <v>0</v>
      </c>
      <c r="BB849" s="166">
        <v>0</v>
      </c>
      <c r="BC849" s="166">
        <v>3.37966005331074E-3</v>
      </c>
      <c r="BD849" s="166">
        <v>0</v>
      </c>
      <c r="BE849" s="166">
        <v>0</v>
      </c>
      <c r="BF849" s="166">
        <v>0.182336316721459</v>
      </c>
      <c r="BG849" s="166">
        <v>0</v>
      </c>
      <c r="BH849" s="166">
        <v>0</v>
      </c>
      <c r="BI849" s="166">
        <v>0</v>
      </c>
      <c r="BJ849" s="166">
        <v>0</v>
      </c>
      <c r="BK849" s="166">
        <v>0</v>
      </c>
      <c r="BL849" s="166">
        <v>0</v>
      </c>
      <c r="BM849" s="166">
        <v>0</v>
      </c>
      <c r="BN849" s="166">
        <v>0</v>
      </c>
      <c r="BO849" s="166">
        <v>0</v>
      </c>
      <c r="BP849" s="166">
        <v>0</v>
      </c>
      <c r="BQ849" s="166">
        <v>0</v>
      </c>
      <c r="BR849" s="166">
        <v>0</v>
      </c>
      <c r="BS849" s="166">
        <v>5.5032063716516297E-3</v>
      </c>
      <c r="BT849" s="166">
        <v>7.1237412701253503E-3</v>
      </c>
    </row>
    <row r="850" spans="1:72" hidden="1">
      <c r="A850" s="98" t="s">
        <v>538</v>
      </c>
      <c r="B850" s="98" t="s">
        <v>1330</v>
      </c>
      <c r="C850" s="98" t="s">
        <v>1361</v>
      </c>
      <c r="D850" s="98" t="s">
        <v>1362</v>
      </c>
      <c r="E850" s="98" t="s">
        <v>266</v>
      </c>
      <c r="F850" s="98" t="s">
        <v>216</v>
      </c>
      <c r="G850" s="166">
        <v>1.9082125356787199E-2</v>
      </c>
      <c r="H850" s="166">
        <v>0.25737953681993198</v>
      </c>
      <c r="I850" s="166">
        <v>0.162416095868189</v>
      </c>
      <c r="J850" s="166">
        <v>0</v>
      </c>
      <c r="K850" s="166">
        <v>0.16092671865896599</v>
      </c>
      <c r="L850" s="166">
        <v>0</v>
      </c>
      <c r="M850" s="166">
        <v>0</v>
      </c>
      <c r="N850" s="166">
        <v>0</v>
      </c>
      <c r="O850" s="166" t="s">
        <v>266</v>
      </c>
      <c r="P850" s="166">
        <v>0.156608809642551</v>
      </c>
      <c r="Q850" s="166">
        <v>0</v>
      </c>
      <c r="R850" s="166">
        <v>2.1477760558546201E-2</v>
      </c>
      <c r="S850" s="166" t="s">
        <v>266</v>
      </c>
      <c r="T850" s="166">
        <v>1</v>
      </c>
      <c r="U850" s="166">
        <v>2.64607161493223E-2</v>
      </c>
      <c r="V850" s="166" t="s">
        <v>266</v>
      </c>
      <c r="W850" s="166">
        <v>5.8502743065676202E-3</v>
      </c>
      <c r="X850" s="166" t="s">
        <v>266</v>
      </c>
      <c r="Y850" s="166">
        <v>3.0431684013741099E-2</v>
      </c>
      <c r="Z850" s="166">
        <v>1</v>
      </c>
      <c r="AA850" s="166">
        <v>0</v>
      </c>
      <c r="AB850" s="166">
        <v>0.687086668867955</v>
      </c>
      <c r="AC850" s="166">
        <v>6.3342046713318098E-2</v>
      </c>
      <c r="AD850" s="166">
        <v>0</v>
      </c>
      <c r="AE850" s="166">
        <v>0</v>
      </c>
      <c r="AF850" s="166">
        <v>0.13739772988723201</v>
      </c>
      <c r="AG850" s="166">
        <v>8.2521242601256206E-2</v>
      </c>
      <c r="AH850" s="166">
        <v>0</v>
      </c>
      <c r="AI850" s="166">
        <v>0.20784116156160701</v>
      </c>
      <c r="AJ850" s="166">
        <v>0.111142325752461</v>
      </c>
      <c r="AK850" s="166">
        <v>0</v>
      </c>
      <c r="AL850" s="166">
        <v>0.17058579056838799</v>
      </c>
      <c r="AM850" s="166">
        <v>9.5574075564898997E-2</v>
      </c>
      <c r="AN850" s="166">
        <v>0.16039745081148499</v>
      </c>
      <c r="AO850" s="166">
        <v>0</v>
      </c>
      <c r="AP850" s="166">
        <v>0.35415399070739001</v>
      </c>
      <c r="AQ850" s="166">
        <v>0</v>
      </c>
      <c r="AR850" s="166">
        <v>0.155038383822794</v>
      </c>
      <c r="AS850" s="166">
        <v>0.14509121612745299</v>
      </c>
      <c r="AT850" s="166">
        <v>0.59058177494398501</v>
      </c>
      <c r="AU850" s="166">
        <v>0.52192336011972196</v>
      </c>
      <c r="AV850" s="166">
        <v>0</v>
      </c>
      <c r="AW850" s="166">
        <v>6.9319934044280496E-2</v>
      </c>
      <c r="AX850" s="166">
        <v>0.80781007312104103</v>
      </c>
      <c r="AY850" s="166">
        <v>4.8631638557241799E-2</v>
      </c>
      <c r="AZ850" s="166">
        <v>0.72566955870489902</v>
      </c>
      <c r="BA850" s="166">
        <v>1</v>
      </c>
      <c r="BB850" s="166">
        <v>0.61168122580634998</v>
      </c>
      <c r="BC850" s="166">
        <v>1.00467726425269E-2</v>
      </c>
      <c r="BD850" s="166">
        <v>0</v>
      </c>
      <c r="BE850" s="166">
        <v>0.164578776422967</v>
      </c>
      <c r="BF850" s="166">
        <v>0.15924864231204899</v>
      </c>
      <c r="BG850" s="166">
        <v>5.7795497516041502E-2</v>
      </c>
      <c r="BH850" s="166">
        <v>0.29488560341771097</v>
      </c>
      <c r="BI850" s="166">
        <v>0.58412451660185105</v>
      </c>
      <c r="BJ850" s="166">
        <v>0</v>
      </c>
      <c r="BK850" s="166">
        <v>0.49470697971856098</v>
      </c>
      <c r="BL850" s="166">
        <v>0</v>
      </c>
      <c r="BM850" s="166">
        <v>0</v>
      </c>
      <c r="BN850" s="166">
        <v>0</v>
      </c>
      <c r="BO850" s="166">
        <v>0.214039709802748</v>
      </c>
      <c r="BP850" s="166">
        <v>0.21075824309028801</v>
      </c>
      <c r="BQ850" s="166">
        <v>0</v>
      </c>
      <c r="BR850" s="166">
        <v>0.2</v>
      </c>
      <c r="BS850" s="166">
        <v>6.3083745788875004E-2</v>
      </c>
      <c r="BT850" s="166">
        <v>0.159964046531787</v>
      </c>
    </row>
    <row r="851" spans="1:72" hidden="1">
      <c r="A851" s="98" t="s">
        <v>538</v>
      </c>
      <c r="B851" s="98" t="s">
        <v>1330</v>
      </c>
      <c r="C851" s="98" t="s">
        <v>1363</v>
      </c>
      <c r="D851" s="98" t="s">
        <v>1364</v>
      </c>
      <c r="E851" s="98" t="s">
        <v>266</v>
      </c>
      <c r="F851" s="98" t="s">
        <v>216</v>
      </c>
      <c r="G851" s="166">
        <v>0</v>
      </c>
      <c r="H851" s="166">
        <v>0</v>
      </c>
      <c r="I851" s="166">
        <v>0</v>
      </c>
      <c r="J851" s="166">
        <v>0</v>
      </c>
      <c r="K851" s="166">
        <v>1.0089338204657201E-2</v>
      </c>
      <c r="L851" s="166">
        <v>0</v>
      </c>
      <c r="M851" s="166">
        <v>0</v>
      </c>
      <c r="N851" s="166">
        <v>0</v>
      </c>
      <c r="O851" s="166" t="s">
        <v>266</v>
      </c>
      <c r="P851" s="166">
        <v>0</v>
      </c>
      <c r="Q851" s="166">
        <v>0</v>
      </c>
      <c r="R851" s="166">
        <v>0</v>
      </c>
      <c r="S851" s="166" t="s">
        <v>266</v>
      </c>
      <c r="T851" s="166">
        <v>0</v>
      </c>
      <c r="U851" s="166">
        <v>0</v>
      </c>
      <c r="V851" s="166" t="s">
        <v>266</v>
      </c>
      <c r="W851" s="166">
        <v>0.14260295862043301</v>
      </c>
      <c r="X851" s="166" t="s">
        <v>266</v>
      </c>
      <c r="Y851" s="166">
        <v>0</v>
      </c>
      <c r="Z851" s="166">
        <v>0</v>
      </c>
      <c r="AA851" s="166">
        <v>0</v>
      </c>
      <c r="AB851" s="166">
        <v>0</v>
      </c>
      <c r="AC851" s="166">
        <v>0</v>
      </c>
      <c r="AD851" s="166">
        <v>0</v>
      </c>
      <c r="AE851" s="166">
        <v>0</v>
      </c>
      <c r="AF851" s="166">
        <v>5.7784886014975702E-2</v>
      </c>
      <c r="AG851" s="166">
        <v>0</v>
      </c>
      <c r="AH851" s="166">
        <v>0</v>
      </c>
      <c r="AI851" s="166">
        <v>0</v>
      </c>
      <c r="AJ851" s="166">
        <v>9.1468964858746601E-2</v>
      </c>
      <c r="AK851" s="166">
        <v>0</v>
      </c>
      <c r="AL851" s="166">
        <v>0</v>
      </c>
      <c r="AM851" s="166">
        <v>0</v>
      </c>
      <c r="AN851" s="166">
        <v>0</v>
      </c>
      <c r="AO851" s="166">
        <v>0</v>
      </c>
      <c r="AP851" s="166">
        <v>0</v>
      </c>
      <c r="AQ851" s="166">
        <v>0</v>
      </c>
      <c r="AR851" s="166">
        <v>0</v>
      </c>
      <c r="AS851" s="166">
        <v>0</v>
      </c>
      <c r="AT851" s="166">
        <v>0</v>
      </c>
      <c r="AU851" s="166">
        <v>6.6342236617364398E-3</v>
      </c>
      <c r="AV851" s="166">
        <v>0</v>
      </c>
      <c r="AW851" s="166">
        <v>0</v>
      </c>
      <c r="AX851" s="166">
        <v>0</v>
      </c>
      <c r="AY851" s="166">
        <v>0</v>
      </c>
      <c r="AZ851" s="166">
        <v>0</v>
      </c>
      <c r="BA851" s="166">
        <v>0</v>
      </c>
      <c r="BB851" s="166">
        <v>0</v>
      </c>
      <c r="BC851" s="166">
        <v>0</v>
      </c>
      <c r="BD851" s="166">
        <v>0</v>
      </c>
      <c r="BE851" s="166">
        <v>0</v>
      </c>
      <c r="BF851" s="166">
        <v>0.12815223516678101</v>
      </c>
      <c r="BG851" s="166">
        <v>0</v>
      </c>
      <c r="BH851" s="166">
        <v>0</v>
      </c>
      <c r="BI851" s="166">
        <v>0</v>
      </c>
      <c r="BJ851" s="166">
        <v>0</v>
      </c>
      <c r="BK851" s="166">
        <v>0</v>
      </c>
      <c r="BL851" s="166">
        <v>0</v>
      </c>
      <c r="BM851" s="166">
        <v>0</v>
      </c>
      <c r="BN851" s="166">
        <v>0</v>
      </c>
      <c r="BO851" s="166">
        <v>0</v>
      </c>
      <c r="BP851" s="166">
        <v>0.104854417045164</v>
      </c>
      <c r="BQ851" s="166">
        <v>0</v>
      </c>
      <c r="BR851" s="166">
        <v>0</v>
      </c>
      <c r="BS851" s="166">
        <v>0</v>
      </c>
      <c r="BT851" s="166">
        <v>5.4392765581593797E-3</v>
      </c>
    </row>
    <row r="852" spans="1:72" hidden="1">
      <c r="A852" s="98" t="s">
        <v>538</v>
      </c>
      <c r="B852" s="98" t="s">
        <v>1330</v>
      </c>
      <c r="C852" s="98" t="s">
        <v>1365</v>
      </c>
      <c r="D852" s="98" t="s">
        <v>1366</v>
      </c>
      <c r="E852" s="98" t="s">
        <v>266</v>
      </c>
      <c r="F852" s="98" t="s">
        <v>216</v>
      </c>
      <c r="G852" s="166">
        <v>0</v>
      </c>
      <c r="H852" s="166">
        <v>7.6785660556009097E-3</v>
      </c>
      <c r="I852" s="166">
        <v>0</v>
      </c>
      <c r="J852" s="166">
        <v>9.5072939281661994E-2</v>
      </c>
      <c r="K852" s="166">
        <v>4.5521625124735503E-2</v>
      </c>
      <c r="L852" s="166">
        <v>0.12238818492451101</v>
      </c>
      <c r="M852" s="166">
        <v>3.8242070315116103E-2</v>
      </c>
      <c r="N852" s="166">
        <v>0</v>
      </c>
      <c r="O852" s="166" t="s">
        <v>266</v>
      </c>
      <c r="P852" s="166">
        <v>0</v>
      </c>
      <c r="Q852" s="166">
        <v>0</v>
      </c>
      <c r="R852" s="166">
        <v>0</v>
      </c>
      <c r="S852" s="166" t="s">
        <v>266</v>
      </c>
      <c r="T852" s="166">
        <v>0</v>
      </c>
      <c r="U852" s="166">
        <v>0</v>
      </c>
      <c r="V852" s="166" t="s">
        <v>266</v>
      </c>
      <c r="W852" s="166">
        <v>1.7990661734441601E-3</v>
      </c>
      <c r="X852" s="166" t="s">
        <v>266</v>
      </c>
      <c r="Y852" s="166">
        <v>0</v>
      </c>
      <c r="Z852" s="166">
        <v>0</v>
      </c>
      <c r="AA852" s="166">
        <v>0</v>
      </c>
      <c r="AB852" s="166">
        <v>0</v>
      </c>
      <c r="AC852" s="166">
        <v>0</v>
      </c>
      <c r="AD852" s="166">
        <v>0</v>
      </c>
      <c r="AE852" s="166">
        <v>0.11551405308428001</v>
      </c>
      <c r="AF852" s="166">
        <v>0</v>
      </c>
      <c r="AG852" s="166">
        <v>0</v>
      </c>
      <c r="AH852" s="166">
        <v>0</v>
      </c>
      <c r="AI852" s="166">
        <v>0</v>
      </c>
      <c r="AJ852" s="166">
        <v>0.20910283496732199</v>
      </c>
      <c r="AK852" s="166">
        <v>0</v>
      </c>
      <c r="AL852" s="166">
        <v>0</v>
      </c>
      <c r="AM852" s="166">
        <v>0</v>
      </c>
      <c r="AN852" s="166">
        <v>0</v>
      </c>
      <c r="AO852" s="166">
        <v>0</v>
      </c>
      <c r="AP852" s="166">
        <v>0</v>
      </c>
      <c r="AQ852" s="166">
        <v>0</v>
      </c>
      <c r="AR852" s="166">
        <v>1.2442806194729E-3</v>
      </c>
      <c r="AS852" s="166">
        <v>2.4306137052643E-2</v>
      </c>
      <c r="AT852" s="166">
        <v>9.0536044839945803E-3</v>
      </c>
      <c r="AU852" s="166">
        <v>6.8617426063427703E-2</v>
      </c>
      <c r="AV852" s="166">
        <v>4.6368690642548697E-3</v>
      </c>
      <c r="AW852" s="166">
        <v>3.7647774957395498E-2</v>
      </c>
      <c r="AX852" s="166">
        <v>0</v>
      </c>
      <c r="AY852" s="166">
        <v>0</v>
      </c>
      <c r="AZ852" s="166">
        <v>0</v>
      </c>
      <c r="BA852" s="166">
        <v>0</v>
      </c>
      <c r="BB852" s="166">
        <v>0</v>
      </c>
      <c r="BC852" s="166">
        <v>5.91495907059819E-2</v>
      </c>
      <c r="BD852" s="166">
        <v>0.1</v>
      </c>
      <c r="BE852" s="166">
        <v>0</v>
      </c>
      <c r="BF852" s="166">
        <v>0</v>
      </c>
      <c r="BG852" s="166">
        <v>0</v>
      </c>
      <c r="BH852" s="166">
        <v>0</v>
      </c>
      <c r="BI852" s="166">
        <v>0</v>
      </c>
      <c r="BJ852" s="166">
        <v>0</v>
      </c>
      <c r="BK852" s="166">
        <v>0</v>
      </c>
      <c r="BL852" s="166">
        <v>0</v>
      </c>
      <c r="BM852" s="166">
        <v>0</v>
      </c>
      <c r="BN852" s="166">
        <v>0</v>
      </c>
      <c r="BO852" s="166">
        <v>0</v>
      </c>
      <c r="BP852" s="166">
        <v>0</v>
      </c>
      <c r="BQ852" s="166">
        <v>0</v>
      </c>
      <c r="BR852" s="166">
        <v>0.2</v>
      </c>
      <c r="BS852" s="166">
        <v>1.30854018209443E-2</v>
      </c>
      <c r="BT852" s="166">
        <v>1.3635207587339E-2</v>
      </c>
    </row>
    <row r="853" spans="1:72" hidden="1">
      <c r="A853" s="98" t="s">
        <v>538</v>
      </c>
      <c r="B853" s="98" t="s">
        <v>1330</v>
      </c>
      <c r="C853" s="98" t="s">
        <v>1367</v>
      </c>
      <c r="D853" s="98" t="s">
        <v>1368</v>
      </c>
      <c r="E853" s="98" t="s">
        <v>266</v>
      </c>
      <c r="F853" s="98" t="s">
        <v>216</v>
      </c>
      <c r="G853" s="166">
        <v>4.0951004921197499E-2</v>
      </c>
      <c r="H853" s="166">
        <v>0</v>
      </c>
      <c r="I853" s="166">
        <v>0</v>
      </c>
      <c r="J853" s="166">
        <v>0.11905266482218201</v>
      </c>
      <c r="K853" s="166">
        <v>0</v>
      </c>
      <c r="L853" s="166">
        <v>0</v>
      </c>
      <c r="M853" s="166">
        <v>0</v>
      </c>
      <c r="N853" s="166">
        <v>0</v>
      </c>
      <c r="O853" s="166" t="s">
        <v>266</v>
      </c>
      <c r="P853" s="166">
        <v>0</v>
      </c>
      <c r="Q853" s="166">
        <v>0</v>
      </c>
      <c r="R853" s="166">
        <v>0</v>
      </c>
      <c r="S853" s="166" t="s">
        <v>266</v>
      </c>
      <c r="T853" s="166">
        <v>0</v>
      </c>
      <c r="U853" s="166">
        <v>0</v>
      </c>
      <c r="V853" s="166" t="s">
        <v>266</v>
      </c>
      <c r="W853" s="166">
        <v>0</v>
      </c>
      <c r="X853" s="166" t="s">
        <v>266</v>
      </c>
      <c r="Y853" s="166">
        <v>0</v>
      </c>
      <c r="Z853" s="166">
        <v>0</v>
      </c>
      <c r="AA853" s="166">
        <v>0</v>
      </c>
      <c r="AB853" s="166">
        <v>0</v>
      </c>
      <c r="AC853" s="166">
        <v>0</v>
      </c>
      <c r="AD853" s="166">
        <v>4.66261474037186E-2</v>
      </c>
      <c r="AE853" s="166">
        <v>0</v>
      </c>
      <c r="AF853" s="166">
        <v>3.9454369530650103E-2</v>
      </c>
      <c r="AG853" s="166">
        <v>0</v>
      </c>
      <c r="AH853" s="166">
        <v>0</v>
      </c>
      <c r="AI853" s="166">
        <v>0</v>
      </c>
      <c r="AJ853" s="166">
        <v>7.1009334015659301E-3</v>
      </c>
      <c r="AK853" s="166">
        <v>0</v>
      </c>
      <c r="AL853" s="166">
        <v>0.453352827338173</v>
      </c>
      <c r="AM853" s="166">
        <v>0</v>
      </c>
      <c r="AN853" s="166">
        <v>0</v>
      </c>
      <c r="AO853" s="166">
        <v>0.199203488472776</v>
      </c>
      <c r="AP853" s="166">
        <v>0</v>
      </c>
      <c r="AQ853" s="166">
        <v>0</v>
      </c>
      <c r="AR853" s="166">
        <v>0</v>
      </c>
      <c r="AS853" s="166">
        <v>7.5657799866852499E-3</v>
      </c>
      <c r="AT853" s="166">
        <v>0</v>
      </c>
      <c r="AU853" s="166">
        <v>0</v>
      </c>
      <c r="AV853" s="166">
        <v>4.6368690642548697E-3</v>
      </c>
      <c r="AW853" s="166">
        <v>0</v>
      </c>
      <c r="AX853" s="166">
        <v>0</v>
      </c>
      <c r="AY853" s="166">
        <v>0</v>
      </c>
      <c r="AZ853" s="166">
        <v>0</v>
      </c>
      <c r="BA853" s="166">
        <v>0</v>
      </c>
      <c r="BB853" s="166">
        <v>0</v>
      </c>
      <c r="BC853" s="166">
        <v>1.00178749242205E-2</v>
      </c>
      <c r="BD853" s="166">
        <v>0</v>
      </c>
      <c r="BE853" s="166">
        <v>9.0674090254581494E-2</v>
      </c>
      <c r="BF853" s="166">
        <v>0</v>
      </c>
      <c r="BG853" s="166">
        <v>0</v>
      </c>
      <c r="BH853" s="166">
        <v>0</v>
      </c>
      <c r="BI853" s="166">
        <v>0</v>
      </c>
      <c r="BJ853" s="166">
        <v>0</v>
      </c>
      <c r="BK853" s="166">
        <v>1.9451046019615399E-2</v>
      </c>
      <c r="BL853" s="166">
        <v>0</v>
      </c>
      <c r="BM853" s="166">
        <v>0</v>
      </c>
      <c r="BN853" s="166">
        <v>0</v>
      </c>
      <c r="BO853" s="166">
        <v>5.8134674673556402E-2</v>
      </c>
      <c r="BP853" s="166">
        <v>0</v>
      </c>
      <c r="BQ853" s="166">
        <v>0</v>
      </c>
      <c r="BR853" s="166">
        <v>0</v>
      </c>
      <c r="BS853" s="166">
        <v>1.28864564568087E-2</v>
      </c>
      <c r="BT853" s="166">
        <v>0</v>
      </c>
    </row>
    <row r="854" spans="1:72" hidden="1">
      <c r="A854" s="98" t="s">
        <v>538</v>
      </c>
      <c r="B854" s="98" t="s">
        <v>1330</v>
      </c>
      <c r="C854" s="98" t="s">
        <v>1369</v>
      </c>
      <c r="D854" s="98" t="s">
        <v>1370</v>
      </c>
      <c r="E854" s="98" t="s">
        <v>266</v>
      </c>
      <c r="F854" s="98" t="s">
        <v>216</v>
      </c>
      <c r="G854" s="166">
        <v>4.0951004921197499E-2</v>
      </c>
      <c r="H854" s="166">
        <v>0</v>
      </c>
      <c r="I854" s="166">
        <v>0</v>
      </c>
      <c r="J854" s="166">
        <v>0.11905266482218201</v>
      </c>
      <c r="K854" s="166">
        <v>0</v>
      </c>
      <c r="L854" s="166">
        <v>0</v>
      </c>
      <c r="M854" s="166">
        <v>0</v>
      </c>
      <c r="N854" s="166">
        <v>0</v>
      </c>
      <c r="O854" s="166" t="s">
        <v>266</v>
      </c>
      <c r="P854" s="166">
        <v>0</v>
      </c>
      <c r="Q854" s="166">
        <v>0</v>
      </c>
      <c r="R854" s="166">
        <v>0</v>
      </c>
      <c r="S854" s="166" t="s">
        <v>266</v>
      </c>
      <c r="T854" s="166">
        <v>0</v>
      </c>
      <c r="U854" s="166">
        <v>0</v>
      </c>
      <c r="V854" s="166" t="s">
        <v>266</v>
      </c>
      <c r="W854" s="166">
        <v>0</v>
      </c>
      <c r="X854" s="166" t="s">
        <v>266</v>
      </c>
      <c r="Y854" s="166">
        <v>0</v>
      </c>
      <c r="Z854" s="166">
        <v>0</v>
      </c>
      <c r="AA854" s="166">
        <v>0</v>
      </c>
      <c r="AB854" s="166">
        <v>0</v>
      </c>
      <c r="AC854" s="166">
        <v>0</v>
      </c>
      <c r="AD854" s="166">
        <v>4.66261474037186E-2</v>
      </c>
      <c r="AE854" s="166">
        <v>0</v>
      </c>
      <c r="AF854" s="166">
        <v>3.9454369530650103E-2</v>
      </c>
      <c r="AG854" s="166">
        <v>0</v>
      </c>
      <c r="AH854" s="166">
        <v>0</v>
      </c>
      <c r="AI854" s="166">
        <v>0</v>
      </c>
      <c r="AJ854" s="166">
        <v>7.1009334015659301E-3</v>
      </c>
      <c r="AK854" s="166">
        <v>0</v>
      </c>
      <c r="AL854" s="166">
        <v>0.453352827338173</v>
      </c>
      <c r="AM854" s="166">
        <v>0</v>
      </c>
      <c r="AN854" s="166">
        <v>0</v>
      </c>
      <c r="AO854" s="166">
        <v>0.199203488472776</v>
      </c>
      <c r="AP854" s="166">
        <v>0</v>
      </c>
      <c r="AQ854" s="166">
        <v>0</v>
      </c>
      <c r="AR854" s="166">
        <v>0</v>
      </c>
      <c r="AS854" s="166">
        <v>7.5657799866852499E-3</v>
      </c>
      <c r="AT854" s="166">
        <v>0</v>
      </c>
      <c r="AU854" s="166">
        <v>0</v>
      </c>
      <c r="AV854" s="166">
        <v>4.6368690642548697E-3</v>
      </c>
      <c r="AW854" s="166">
        <v>0</v>
      </c>
      <c r="AX854" s="166">
        <v>0</v>
      </c>
      <c r="AY854" s="166">
        <v>0</v>
      </c>
      <c r="AZ854" s="166">
        <v>0</v>
      </c>
      <c r="BA854" s="166">
        <v>0</v>
      </c>
      <c r="BB854" s="166">
        <v>0</v>
      </c>
      <c r="BC854" s="166">
        <v>1.00178749242205E-2</v>
      </c>
      <c r="BD854" s="166">
        <v>0</v>
      </c>
      <c r="BE854" s="166">
        <v>9.0674090254581494E-2</v>
      </c>
      <c r="BF854" s="166">
        <v>0</v>
      </c>
      <c r="BG854" s="166">
        <v>0</v>
      </c>
      <c r="BH854" s="166">
        <v>0</v>
      </c>
      <c r="BI854" s="166">
        <v>0</v>
      </c>
      <c r="BJ854" s="166">
        <v>0</v>
      </c>
      <c r="BK854" s="166">
        <v>1.9451046019615399E-2</v>
      </c>
      <c r="BL854" s="166">
        <v>0</v>
      </c>
      <c r="BM854" s="166">
        <v>0</v>
      </c>
      <c r="BN854" s="166">
        <v>0</v>
      </c>
      <c r="BO854" s="166">
        <v>5.8134674673556402E-2</v>
      </c>
      <c r="BP854" s="166">
        <v>0</v>
      </c>
      <c r="BQ854" s="166">
        <v>0</v>
      </c>
      <c r="BR854" s="166">
        <v>0</v>
      </c>
      <c r="BS854" s="166">
        <v>1.28864564568087E-2</v>
      </c>
      <c r="BT854" s="166">
        <v>0</v>
      </c>
    </row>
    <row r="855" spans="1:72" hidden="1">
      <c r="A855" s="98" t="s">
        <v>538</v>
      </c>
      <c r="B855" s="98" t="s">
        <v>1330</v>
      </c>
      <c r="C855" s="98" t="s">
        <v>1371</v>
      </c>
      <c r="D855" s="98" t="s">
        <v>1372</v>
      </c>
      <c r="E855" s="98" t="s">
        <v>266</v>
      </c>
      <c r="F855" s="98" t="s">
        <v>216</v>
      </c>
      <c r="G855" s="166">
        <v>0</v>
      </c>
      <c r="H855" s="166">
        <v>0</v>
      </c>
      <c r="I855" s="166">
        <v>0</v>
      </c>
      <c r="J855" s="166">
        <v>0</v>
      </c>
      <c r="K855" s="166">
        <v>0</v>
      </c>
      <c r="L855" s="166">
        <v>0</v>
      </c>
      <c r="M855" s="166">
        <v>0</v>
      </c>
      <c r="N855" s="166">
        <v>0</v>
      </c>
      <c r="O855" s="166">
        <v>0</v>
      </c>
      <c r="P855" s="166">
        <v>0</v>
      </c>
      <c r="Q855" s="166">
        <v>0</v>
      </c>
      <c r="R855" s="166">
        <v>0</v>
      </c>
      <c r="S855" s="166">
        <v>0</v>
      </c>
      <c r="T855" s="166">
        <v>0</v>
      </c>
      <c r="U855" s="166">
        <v>0</v>
      </c>
      <c r="V855" s="166">
        <v>0</v>
      </c>
      <c r="W855" s="166">
        <v>0</v>
      </c>
      <c r="X855" s="166">
        <v>0</v>
      </c>
      <c r="Y855" s="166">
        <v>0</v>
      </c>
      <c r="Z855" s="166">
        <v>0</v>
      </c>
      <c r="AA855" s="166">
        <v>0</v>
      </c>
      <c r="AB855" s="166">
        <v>0</v>
      </c>
      <c r="AC855" s="166">
        <v>0</v>
      </c>
      <c r="AD855" s="166">
        <v>0</v>
      </c>
      <c r="AE855" s="166">
        <v>0</v>
      </c>
      <c r="AF855" s="166">
        <v>0</v>
      </c>
      <c r="AG855" s="166">
        <v>0</v>
      </c>
      <c r="AH855" s="166">
        <v>0</v>
      </c>
      <c r="AI855" s="166">
        <v>0</v>
      </c>
      <c r="AJ855" s="166">
        <v>0</v>
      </c>
      <c r="AK855" s="166">
        <v>0</v>
      </c>
      <c r="AL855" s="166">
        <v>0</v>
      </c>
      <c r="AM855" s="166">
        <v>0</v>
      </c>
      <c r="AN855" s="166">
        <v>0</v>
      </c>
      <c r="AO855" s="166">
        <v>0</v>
      </c>
      <c r="AP855" s="166">
        <v>0</v>
      </c>
      <c r="AQ855" s="166">
        <v>0</v>
      </c>
      <c r="AR855" s="166">
        <v>0</v>
      </c>
      <c r="AS855" s="166">
        <v>0</v>
      </c>
      <c r="AT855" s="166">
        <v>0</v>
      </c>
      <c r="AU855" s="166">
        <v>0</v>
      </c>
      <c r="AV855" s="166">
        <v>0</v>
      </c>
      <c r="AW855" s="166">
        <v>0</v>
      </c>
      <c r="AX855" s="166">
        <v>0</v>
      </c>
      <c r="AY855" s="166">
        <v>0</v>
      </c>
      <c r="AZ855" s="166">
        <v>0</v>
      </c>
      <c r="BA855" s="166">
        <v>0</v>
      </c>
      <c r="BB855" s="166">
        <v>0</v>
      </c>
      <c r="BC855" s="166">
        <v>0</v>
      </c>
      <c r="BD855" s="166">
        <v>0</v>
      </c>
      <c r="BE855" s="166">
        <v>0</v>
      </c>
      <c r="BF855" s="166">
        <v>0</v>
      </c>
      <c r="BG855" s="166">
        <v>0</v>
      </c>
      <c r="BH855" s="166">
        <v>0</v>
      </c>
      <c r="BI855" s="166">
        <v>0</v>
      </c>
      <c r="BJ855" s="166">
        <v>0</v>
      </c>
      <c r="BK855" s="166">
        <v>0</v>
      </c>
      <c r="BL855" s="166">
        <v>0</v>
      </c>
      <c r="BM855" s="166">
        <v>0</v>
      </c>
      <c r="BN855" s="166">
        <v>0</v>
      </c>
      <c r="BO855" s="166">
        <v>0</v>
      </c>
      <c r="BP855" s="166">
        <v>0</v>
      </c>
      <c r="BQ855" s="166">
        <v>0</v>
      </c>
      <c r="BR855" s="166">
        <v>0</v>
      </c>
      <c r="BS855" s="166">
        <v>0</v>
      </c>
      <c r="BT855" s="166">
        <v>0</v>
      </c>
    </row>
    <row r="856" spans="1:72" hidden="1">
      <c r="A856" s="98" t="s">
        <v>538</v>
      </c>
      <c r="B856" s="98" t="s">
        <v>1330</v>
      </c>
      <c r="C856" s="98" t="s">
        <v>1373</v>
      </c>
      <c r="D856" s="98" t="s">
        <v>1374</v>
      </c>
      <c r="E856" s="98" t="s">
        <v>266</v>
      </c>
      <c r="F856" s="98" t="s">
        <v>216</v>
      </c>
      <c r="G856" s="166">
        <v>0</v>
      </c>
      <c r="H856" s="166">
        <v>0</v>
      </c>
      <c r="I856" s="166">
        <v>0</v>
      </c>
      <c r="J856" s="166">
        <v>0</v>
      </c>
      <c r="K856" s="166">
        <v>0</v>
      </c>
      <c r="L856" s="166">
        <v>0</v>
      </c>
      <c r="M856" s="166">
        <v>0</v>
      </c>
      <c r="N856" s="166">
        <v>0</v>
      </c>
      <c r="O856" s="166">
        <v>0</v>
      </c>
      <c r="P856" s="166">
        <v>0</v>
      </c>
      <c r="Q856" s="166">
        <v>0</v>
      </c>
      <c r="R856" s="166">
        <v>0</v>
      </c>
      <c r="S856" s="166">
        <v>0</v>
      </c>
      <c r="T856" s="166">
        <v>0</v>
      </c>
      <c r="U856" s="166">
        <v>0</v>
      </c>
      <c r="V856" s="166">
        <v>0</v>
      </c>
      <c r="W856" s="166">
        <v>0</v>
      </c>
      <c r="X856" s="166">
        <v>0</v>
      </c>
      <c r="Y856" s="166">
        <v>0</v>
      </c>
      <c r="Z856" s="166">
        <v>0</v>
      </c>
      <c r="AA856" s="166">
        <v>0</v>
      </c>
      <c r="AB856" s="166">
        <v>0</v>
      </c>
      <c r="AC856" s="166">
        <v>0</v>
      </c>
      <c r="AD856" s="166">
        <v>0</v>
      </c>
      <c r="AE856" s="166">
        <v>0</v>
      </c>
      <c r="AF856" s="166">
        <v>0</v>
      </c>
      <c r="AG856" s="166">
        <v>0</v>
      </c>
      <c r="AH856" s="166">
        <v>0</v>
      </c>
      <c r="AI856" s="166">
        <v>0</v>
      </c>
      <c r="AJ856" s="166">
        <v>0</v>
      </c>
      <c r="AK856" s="166">
        <v>0</v>
      </c>
      <c r="AL856" s="166">
        <v>0</v>
      </c>
      <c r="AM856" s="166">
        <v>0</v>
      </c>
      <c r="AN856" s="166">
        <v>0</v>
      </c>
      <c r="AO856" s="166">
        <v>0</v>
      </c>
      <c r="AP856" s="166">
        <v>0</v>
      </c>
      <c r="AQ856" s="166">
        <v>0</v>
      </c>
      <c r="AR856" s="166">
        <v>0</v>
      </c>
      <c r="AS856" s="166">
        <v>0</v>
      </c>
      <c r="AT856" s="166">
        <v>0</v>
      </c>
      <c r="AU856" s="166">
        <v>0</v>
      </c>
      <c r="AV856" s="166">
        <v>0</v>
      </c>
      <c r="AW856" s="166">
        <v>0</v>
      </c>
      <c r="AX856" s="166">
        <v>0</v>
      </c>
      <c r="AY856" s="166">
        <v>0</v>
      </c>
      <c r="AZ856" s="166">
        <v>0</v>
      </c>
      <c r="BA856" s="166">
        <v>0</v>
      </c>
      <c r="BB856" s="166">
        <v>0</v>
      </c>
      <c r="BC856" s="166">
        <v>0</v>
      </c>
      <c r="BD856" s="166">
        <v>0</v>
      </c>
      <c r="BE856" s="166">
        <v>0</v>
      </c>
      <c r="BF856" s="166">
        <v>0</v>
      </c>
      <c r="BG856" s="166">
        <v>0</v>
      </c>
      <c r="BH856" s="166">
        <v>0</v>
      </c>
      <c r="BI856" s="166">
        <v>0</v>
      </c>
      <c r="BJ856" s="166">
        <v>0</v>
      </c>
      <c r="BK856" s="166">
        <v>0</v>
      </c>
      <c r="BL856" s="166">
        <v>0</v>
      </c>
      <c r="BM856" s="166">
        <v>0</v>
      </c>
      <c r="BN856" s="166">
        <v>0</v>
      </c>
      <c r="BO856" s="166">
        <v>0</v>
      </c>
      <c r="BP856" s="166">
        <v>0</v>
      </c>
      <c r="BQ856" s="166">
        <v>0</v>
      </c>
      <c r="BR856" s="166">
        <v>0</v>
      </c>
      <c r="BS856" s="166">
        <v>0</v>
      </c>
      <c r="BT856" s="166">
        <v>0</v>
      </c>
    </row>
    <row r="857" spans="1:72" hidden="1">
      <c r="A857" s="98" t="s">
        <v>538</v>
      </c>
      <c r="B857" s="98" t="s">
        <v>1330</v>
      </c>
      <c r="C857" s="98" t="s">
        <v>1375</v>
      </c>
      <c r="D857" s="98" t="s">
        <v>1376</v>
      </c>
      <c r="E857" s="98" t="s">
        <v>266</v>
      </c>
      <c r="F857" s="98" t="s">
        <v>216</v>
      </c>
      <c r="G857" s="166">
        <v>0.35935730296343199</v>
      </c>
      <c r="H857" s="166">
        <v>0.34202291402636598</v>
      </c>
      <c r="I857" s="166">
        <v>0.123100596163572</v>
      </c>
      <c r="J857" s="166">
        <v>0.17287672974767199</v>
      </c>
      <c r="K857" s="166">
        <v>0.329276658694448</v>
      </c>
      <c r="L857" s="166">
        <v>0.33356020402436398</v>
      </c>
      <c r="M857" s="166">
        <v>0.25198786875482598</v>
      </c>
      <c r="N857" s="166">
        <v>0.201568874488465</v>
      </c>
      <c r="O857" s="166">
        <v>0.15976815746204701</v>
      </c>
      <c r="P857" s="166">
        <v>0.24511602525870099</v>
      </c>
      <c r="Q857" s="166">
        <v>0.15572051740337001</v>
      </c>
      <c r="R857" s="166">
        <v>0.29449517447742501</v>
      </c>
      <c r="S857" s="166">
        <v>0.11754386922926501</v>
      </c>
      <c r="T857" s="166">
        <v>2.2744348063140199E-2</v>
      </c>
      <c r="U857" s="166">
        <v>0.16652620024736201</v>
      </c>
      <c r="V857" s="166">
        <v>0.27893313553490501</v>
      </c>
      <c r="W857" s="166">
        <v>0.22100829139683201</v>
      </c>
      <c r="X857" s="166">
        <v>0.12206995042014</v>
      </c>
      <c r="Y857" s="166">
        <v>0.27700540217921299</v>
      </c>
      <c r="Z857" s="166">
        <v>0.237615173775374</v>
      </c>
      <c r="AA857" s="166">
        <v>3.27659069689194E-2</v>
      </c>
      <c r="AB857" s="166">
        <v>0.13308533959148899</v>
      </c>
      <c r="AC857" s="166">
        <v>7.4434807138353098E-2</v>
      </c>
      <c r="AD857" s="166">
        <v>0.170282172048314</v>
      </c>
      <c r="AE857" s="166">
        <v>0.22731775400385601</v>
      </c>
      <c r="AF857" s="166">
        <v>0.16241162629265399</v>
      </c>
      <c r="AG857" s="166">
        <v>0.13668239316668401</v>
      </c>
      <c r="AH857" s="166">
        <v>0.21045042815213399</v>
      </c>
      <c r="AI857" s="166">
        <v>5.60392124219792E-2</v>
      </c>
      <c r="AJ857" s="166">
        <v>0.231054700540196</v>
      </c>
      <c r="AK857" s="166">
        <v>0.26466899285537698</v>
      </c>
      <c r="AL857" s="166">
        <v>0.147618378913566</v>
      </c>
      <c r="AM857" s="166">
        <v>0.104007482232261</v>
      </c>
      <c r="AN857" s="166">
        <v>0.194743803185494</v>
      </c>
      <c r="AO857" s="166">
        <v>0.25522745194398899</v>
      </c>
      <c r="AP857" s="166">
        <v>0.30102412016600899</v>
      </c>
      <c r="AQ857" s="166">
        <v>0.19749380870708</v>
      </c>
      <c r="AR857" s="166">
        <v>0.31549811158948099</v>
      </c>
      <c r="AS857" s="166">
        <v>0.19552868231400999</v>
      </c>
      <c r="AT857" s="166">
        <v>7.8994289746778606E-2</v>
      </c>
      <c r="AU857" s="166">
        <v>0.14893989659010101</v>
      </c>
      <c r="AV857" s="166">
        <v>0.38399888592084003</v>
      </c>
      <c r="AW857" s="166">
        <v>0.36263525355166498</v>
      </c>
      <c r="AX857" s="166">
        <v>0.27019104071290201</v>
      </c>
      <c r="AY857" s="166">
        <v>9.5454630535049004E-2</v>
      </c>
      <c r="AZ857" s="166">
        <v>0.16333431198564399</v>
      </c>
      <c r="BA857" s="166">
        <v>0.13083788467941601</v>
      </c>
      <c r="BB857" s="166">
        <v>0.15124048572558199</v>
      </c>
      <c r="BC857" s="166">
        <v>0.62255457425030003</v>
      </c>
      <c r="BD857" s="166">
        <v>0.150633212159617</v>
      </c>
      <c r="BE857" s="166">
        <v>0.29506672758668501</v>
      </c>
      <c r="BF857" s="166">
        <v>0.185157954029911</v>
      </c>
      <c r="BG857" s="166">
        <v>0.138326803622182</v>
      </c>
      <c r="BH857" s="166">
        <v>0.18068076985908299</v>
      </c>
      <c r="BI857" s="166">
        <v>0.20038797387481599</v>
      </c>
      <c r="BJ857" s="166">
        <v>9.3337595493883305E-2</v>
      </c>
      <c r="BK857" s="166">
        <v>0.215015665453821</v>
      </c>
      <c r="BL857" s="166">
        <v>0.23981060999592901</v>
      </c>
      <c r="BM857" s="166">
        <v>0.12855699803764201</v>
      </c>
      <c r="BN857" s="166">
        <v>0.33511014113318599</v>
      </c>
      <c r="BO857" s="166">
        <v>0.42701940918606102</v>
      </c>
      <c r="BP857" s="166">
        <v>0.18689477772554</v>
      </c>
      <c r="BQ857" s="166">
        <v>7.4473404705165905E-2</v>
      </c>
      <c r="BR857" s="166">
        <v>0.242192460161859</v>
      </c>
      <c r="BS857" s="166">
        <v>0.36007657523545</v>
      </c>
      <c r="BT857" s="166">
        <v>0.165851745963493</v>
      </c>
    </row>
    <row r="858" spans="1:72" hidden="1">
      <c r="A858" s="98" t="s">
        <v>538</v>
      </c>
      <c r="B858" s="98" t="s">
        <v>1330</v>
      </c>
      <c r="C858" s="98" t="s">
        <v>1377</v>
      </c>
      <c r="D858" s="98" t="s">
        <v>1378</v>
      </c>
      <c r="E858" s="98" t="s">
        <v>266</v>
      </c>
      <c r="F858" s="98" t="s">
        <v>216</v>
      </c>
      <c r="G858" s="166">
        <v>0.34408004031911699</v>
      </c>
      <c r="H858" s="166">
        <v>0.247031099366226</v>
      </c>
      <c r="I858" s="166">
        <v>0.20953326549034801</v>
      </c>
      <c r="J858" s="166">
        <v>0.177270926179144</v>
      </c>
      <c r="K858" s="166">
        <v>0.14016609189089799</v>
      </c>
      <c r="L858" s="166">
        <v>0.36107265070816502</v>
      </c>
      <c r="M858" s="166">
        <v>0.33898968192693801</v>
      </c>
      <c r="N858" s="166">
        <v>0.12859954801342599</v>
      </c>
      <c r="O858" s="166">
        <v>0.28605113891547101</v>
      </c>
      <c r="P858" s="166">
        <v>0.34039916692647398</v>
      </c>
      <c r="Q858" s="166">
        <v>0.15709935022650401</v>
      </c>
      <c r="R858" s="166">
        <v>0.27666641713687601</v>
      </c>
      <c r="S858" s="166">
        <v>7.2039122625127197E-2</v>
      </c>
      <c r="T858" s="166">
        <v>0.12894861051163301</v>
      </c>
      <c r="U858" s="166">
        <v>0.148272784284117</v>
      </c>
      <c r="V858" s="166">
        <v>0.30717707701402902</v>
      </c>
      <c r="W858" s="166">
        <v>0.32006546250087903</v>
      </c>
      <c r="X858" s="166">
        <v>0.32424321313070398</v>
      </c>
      <c r="Y858" s="166">
        <v>0.160645640521279</v>
      </c>
      <c r="Z858" s="166">
        <v>0.121781597556729</v>
      </c>
      <c r="AA858" s="166">
        <v>0.10585597467925</v>
      </c>
      <c r="AB858" s="166">
        <v>0.12465356129676999</v>
      </c>
      <c r="AC858" s="166">
        <v>5.5959205230493803E-2</v>
      </c>
      <c r="AD858" s="166">
        <v>0.201374571758487</v>
      </c>
      <c r="AE858" s="166">
        <v>0.210243488154884</v>
      </c>
      <c r="AF858" s="166">
        <v>0.210557747617557</v>
      </c>
      <c r="AG858" s="166">
        <v>0.57016525763711601</v>
      </c>
      <c r="AH858" s="166">
        <v>9.5921557697685497E-2</v>
      </c>
      <c r="AI858" s="166">
        <v>0.264734944543012</v>
      </c>
      <c r="AJ858" s="166">
        <v>0.14525293145072901</v>
      </c>
      <c r="AK858" s="166">
        <v>0.12494666733545901</v>
      </c>
      <c r="AL858" s="166">
        <v>9.6705117829687007E-2</v>
      </c>
      <c r="AM858" s="166">
        <v>0.106623977160303</v>
      </c>
      <c r="AN858" s="166">
        <v>0.18961111915234899</v>
      </c>
      <c r="AO858" s="166">
        <v>0.35277641031496099</v>
      </c>
      <c r="AP858" s="166">
        <v>0.323537574309887</v>
      </c>
      <c r="AQ858" s="166">
        <v>0.13638107742550301</v>
      </c>
      <c r="AR858" s="166">
        <v>0.29356891741309199</v>
      </c>
      <c r="AS858" s="166">
        <v>0.159723605389539</v>
      </c>
      <c r="AT858" s="166">
        <v>0.122514040967309</v>
      </c>
      <c r="AU858" s="166">
        <v>0.19101282049068999</v>
      </c>
      <c r="AV858" s="166">
        <v>0.29302018494826798</v>
      </c>
      <c r="AW858" s="166">
        <v>0.25480667138159102</v>
      </c>
      <c r="AX858" s="166">
        <v>9.2771603247603807E-2</v>
      </c>
      <c r="AY858" s="166">
        <v>0.19848095543098099</v>
      </c>
      <c r="AZ858" s="166">
        <v>0.29288733046527299</v>
      </c>
      <c r="BA858" s="166">
        <v>0.23211370983461299</v>
      </c>
      <c r="BB858" s="166">
        <v>0.123582653924225</v>
      </c>
      <c r="BC858" s="166">
        <v>0.38379501359553603</v>
      </c>
      <c r="BD858" s="166">
        <v>0.256985368712983</v>
      </c>
      <c r="BE858" s="166">
        <v>0.38086287383672301</v>
      </c>
      <c r="BF858" s="166">
        <v>0.24618735226939301</v>
      </c>
      <c r="BG858" s="166">
        <v>0.17245613089431</v>
      </c>
      <c r="BH858" s="166">
        <v>0.19160413935675599</v>
      </c>
      <c r="BI858" s="166">
        <v>0.198465522668828</v>
      </c>
      <c r="BJ858" s="166">
        <v>0.223319856326749</v>
      </c>
      <c r="BK858" s="166">
        <v>0.31498035487583698</v>
      </c>
      <c r="BL858" s="166">
        <v>0.222810547584849</v>
      </c>
      <c r="BM858" s="166">
        <v>0.19760716838110401</v>
      </c>
      <c r="BN858" s="166">
        <v>0.40667132701923298</v>
      </c>
      <c r="BO858" s="166">
        <v>0.34890123615339103</v>
      </c>
      <c r="BP858" s="166">
        <v>0.10108301153378001</v>
      </c>
      <c r="BQ858" s="166">
        <v>7.6490730312010799E-2</v>
      </c>
      <c r="BR858" s="166">
        <v>0.22269178431460701</v>
      </c>
      <c r="BS858" s="166">
        <v>0.25024631790706903</v>
      </c>
      <c r="BT858" s="166">
        <v>0.11217570109646301</v>
      </c>
    </row>
    <row r="859" spans="1:72" hidden="1">
      <c r="A859" s="98" t="s">
        <v>538</v>
      </c>
      <c r="B859" s="98" t="s">
        <v>1330</v>
      </c>
      <c r="C859" s="98" t="s">
        <v>1379</v>
      </c>
      <c r="D859" s="98" t="s">
        <v>1380</v>
      </c>
      <c r="E859" s="98" t="s">
        <v>266</v>
      </c>
      <c r="F859" s="98" t="s">
        <v>216</v>
      </c>
      <c r="G859" s="166">
        <v>0.21028556564082701</v>
      </c>
      <c r="H859" s="166">
        <v>0.24384610688241701</v>
      </c>
      <c r="I859" s="166">
        <v>8.6299002715683096E-2</v>
      </c>
      <c r="J859" s="166">
        <v>0.20935944953136301</v>
      </c>
      <c r="K859" s="166">
        <v>0.180350719276715</v>
      </c>
      <c r="L859" s="166">
        <v>0.170732740587657</v>
      </c>
      <c r="M859" s="166">
        <v>9.5280620083472295E-2</v>
      </c>
      <c r="N859" s="166">
        <v>0.16618670507775801</v>
      </c>
      <c r="O859" s="166">
        <v>7.1611429946939295E-2</v>
      </c>
      <c r="P859" s="166">
        <v>4.5525379919358101E-2</v>
      </c>
      <c r="Q859" s="166">
        <v>0.16854168475408199</v>
      </c>
      <c r="R859" s="166">
        <v>9.8133717074169402E-2</v>
      </c>
      <c r="S859" s="166">
        <v>0.16687041867566099</v>
      </c>
      <c r="T859" s="166">
        <v>0.129966077004666</v>
      </c>
      <c r="U859" s="166">
        <v>0.16870834459370199</v>
      </c>
      <c r="V859" s="166">
        <v>0.42066145194035798</v>
      </c>
      <c r="W859" s="166">
        <v>0.15454973751048701</v>
      </c>
      <c r="X859" s="166">
        <v>0.47741764672186998</v>
      </c>
      <c r="Y859" s="166">
        <v>0.177295503134768</v>
      </c>
      <c r="Z859" s="166">
        <v>0.16910427066595499</v>
      </c>
      <c r="AA859" s="166">
        <v>4.95853373846534E-2</v>
      </c>
      <c r="AB859" s="166">
        <v>4.0267908273898E-2</v>
      </c>
      <c r="AC859" s="166">
        <v>0.10033840982306701</v>
      </c>
      <c r="AD859" s="166">
        <v>8.7489707895661198E-2</v>
      </c>
      <c r="AE859" s="166">
        <v>0.28445706989619801</v>
      </c>
      <c r="AF859" s="166">
        <v>0.16601529074865901</v>
      </c>
      <c r="AG859" s="166">
        <v>2.7647487724783499E-2</v>
      </c>
      <c r="AH859" s="166">
        <v>0.13137910921722701</v>
      </c>
      <c r="AI859" s="166">
        <v>0.24880371103623899</v>
      </c>
      <c r="AJ859" s="166">
        <v>4.1149666245291899E-2</v>
      </c>
      <c r="AK859" s="166">
        <v>2.72520783207684E-3</v>
      </c>
      <c r="AL859" s="166">
        <v>6.7883961887760802E-2</v>
      </c>
      <c r="AM859" s="166">
        <v>0.18401845195076699</v>
      </c>
      <c r="AN859" s="166">
        <v>0.101835135894998</v>
      </c>
      <c r="AO859" s="166">
        <v>3.9234081326867502E-2</v>
      </c>
      <c r="AP859" s="166">
        <v>0.13538593791089301</v>
      </c>
      <c r="AQ859" s="166">
        <v>9.1890123270783899E-2</v>
      </c>
      <c r="AR859" s="166">
        <v>0.22336739395445501</v>
      </c>
      <c r="AS859" s="166">
        <v>0.21919209556868599</v>
      </c>
      <c r="AT859" s="166">
        <v>3.9842431989312997E-2</v>
      </c>
      <c r="AU859" s="166">
        <v>5.3476595429069101E-2</v>
      </c>
      <c r="AV859" s="166">
        <v>0.33538121252602798</v>
      </c>
      <c r="AW859" s="166">
        <v>0.28774647533625902</v>
      </c>
      <c r="AX859" s="166">
        <v>6.4907862843708905E-2</v>
      </c>
      <c r="AY859" s="166">
        <v>0.169974355901991</v>
      </c>
      <c r="AZ859" s="166">
        <v>8.3340980503335396E-2</v>
      </c>
      <c r="BA859" s="166">
        <v>0.12990531683797399</v>
      </c>
      <c r="BB859" s="166">
        <v>3.6018549434675702E-2</v>
      </c>
      <c r="BC859" s="166">
        <v>0.20938160018650101</v>
      </c>
      <c r="BD859" s="166">
        <v>0.118782369438745</v>
      </c>
      <c r="BE859" s="166">
        <v>0.10336867978779</v>
      </c>
      <c r="BF859" s="166">
        <v>9.1320451723209906E-2</v>
      </c>
      <c r="BG859" s="166">
        <v>0.19237912549150199</v>
      </c>
      <c r="BH859" s="166">
        <v>5.7289081335203003E-2</v>
      </c>
      <c r="BI859" s="166">
        <v>8.1491762064041406E-2</v>
      </c>
      <c r="BJ859" s="166">
        <v>3.5152125918808598E-2</v>
      </c>
      <c r="BK859" s="166">
        <v>0.25001727268686702</v>
      </c>
      <c r="BL859" s="166">
        <v>0.119552247172747</v>
      </c>
      <c r="BM859" s="166">
        <v>0.125510888894698</v>
      </c>
      <c r="BN859" s="166">
        <v>9.8341185868856706E-2</v>
      </c>
      <c r="BO859" s="166">
        <v>0.27391242539959698</v>
      </c>
      <c r="BP859" s="166">
        <v>5.4490115326330302E-2</v>
      </c>
      <c r="BQ859" s="166">
        <v>6.0399266476066603E-2</v>
      </c>
      <c r="BR859" s="166">
        <v>0.19940866343622801</v>
      </c>
      <c r="BS859" s="166">
        <v>0.17266785004580501</v>
      </c>
      <c r="BT859" s="166">
        <v>0.117068833838264</v>
      </c>
    </row>
    <row r="860" spans="1:72" hidden="1">
      <c r="A860" s="98" t="s">
        <v>538</v>
      </c>
      <c r="B860" s="98" t="s">
        <v>1330</v>
      </c>
      <c r="C860" s="98" t="s">
        <v>1381</v>
      </c>
      <c r="D860" s="98" t="s">
        <v>1382</v>
      </c>
      <c r="E860" s="98" t="s">
        <v>266</v>
      </c>
      <c r="F860" s="98" t="s">
        <v>216</v>
      </c>
      <c r="G860" s="166">
        <v>0.121505410482217</v>
      </c>
      <c r="H860" s="166">
        <v>0.22323136379046701</v>
      </c>
      <c r="I860" s="166">
        <v>1.32614685017544E-2</v>
      </c>
      <c r="J860" s="166">
        <v>0.16301102006215901</v>
      </c>
      <c r="K860" s="166">
        <v>9.2382311144136697E-2</v>
      </c>
      <c r="L860" s="166">
        <v>0.36090569018190899</v>
      </c>
      <c r="M860" s="166">
        <v>0.102451324678325</v>
      </c>
      <c r="N860" s="166">
        <v>0.13136983306948599</v>
      </c>
      <c r="O860" s="166">
        <v>0.14553538588600801</v>
      </c>
      <c r="P860" s="166">
        <v>0.156609672727586</v>
      </c>
      <c r="Q860" s="166">
        <v>0.20616411923663899</v>
      </c>
      <c r="R860" s="166">
        <v>0.206610649935416</v>
      </c>
      <c r="S860" s="166">
        <v>0.119778477096445</v>
      </c>
      <c r="T860" s="166">
        <v>0.149243004821627</v>
      </c>
      <c r="U860" s="166">
        <v>8.8934414838020698E-2</v>
      </c>
      <c r="V860" s="166">
        <v>0.29026680911230901</v>
      </c>
      <c r="W860" s="166">
        <v>0.28415758236652999</v>
      </c>
      <c r="X860" s="166">
        <v>0.23811567196115299</v>
      </c>
      <c r="Y860" s="166">
        <v>7.2527772790119197E-2</v>
      </c>
      <c r="Z860" s="166">
        <v>0.31185899715739201</v>
      </c>
      <c r="AA860" s="166">
        <v>5.9187661127994999E-2</v>
      </c>
      <c r="AB860" s="166">
        <v>0.14289409401359901</v>
      </c>
      <c r="AC860" s="166">
        <v>6.5366945458289596E-2</v>
      </c>
      <c r="AD860" s="166">
        <v>3.3852954679264198E-2</v>
      </c>
      <c r="AE860" s="166">
        <v>0.34821998291650202</v>
      </c>
      <c r="AF860" s="166">
        <v>0.20344091371193301</v>
      </c>
      <c r="AG860" s="166">
        <v>5.5972573031320499E-2</v>
      </c>
      <c r="AH860" s="166">
        <v>6.2103499697379098E-2</v>
      </c>
      <c r="AI860" s="166">
        <v>9.6899574011179906E-2</v>
      </c>
      <c r="AJ860" s="166">
        <v>7.3805295976899596E-2</v>
      </c>
      <c r="AK860" s="166">
        <v>7.0803404671398E-3</v>
      </c>
      <c r="AL860" s="166">
        <v>0.101540803366769</v>
      </c>
      <c r="AM860" s="166">
        <v>6.3163411504645203E-2</v>
      </c>
      <c r="AN860" s="166">
        <v>0.16121382911162499</v>
      </c>
      <c r="AO860" s="166">
        <v>5.3876769484062302E-2</v>
      </c>
      <c r="AP860" s="166">
        <v>0.110088204880071</v>
      </c>
      <c r="AQ860" s="166">
        <v>0.136213527927076</v>
      </c>
      <c r="AR860" s="166">
        <v>0.218053256981387</v>
      </c>
      <c r="AS860" s="166">
        <v>0.14984369977607701</v>
      </c>
      <c r="AT860" s="166">
        <v>4.9367546207397202E-2</v>
      </c>
      <c r="AU860" s="166">
        <v>5.39864669234505E-2</v>
      </c>
      <c r="AV860" s="166">
        <v>0.30544807066560598</v>
      </c>
      <c r="AW860" s="166">
        <v>0.21239438171905101</v>
      </c>
      <c r="AX860" s="166">
        <v>4.4934195053897202E-2</v>
      </c>
      <c r="AY860" s="166">
        <v>8.8056135574009903E-2</v>
      </c>
      <c r="AZ860" s="166">
        <v>0.17690055454242501</v>
      </c>
      <c r="BA860" s="166">
        <v>0.10683918165786301</v>
      </c>
      <c r="BB860" s="166">
        <v>6.6364632801065193E-2</v>
      </c>
      <c r="BC860" s="166">
        <v>0.33730908028890799</v>
      </c>
      <c r="BD860" s="166">
        <v>0.14155882863705399</v>
      </c>
      <c r="BE860" s="166">
        <v>7.5486017352427007E-2</v>
      </c>
      <c r="BF860" s="166">
        <v>8.1296683164915201E-2</v>
      </c>
      <c r="BG860" s="166">
        <v>0.13227716271482701</v>
      </c>
      <c r="BH860" s="166">
        <v>0.120227039036391</v>
      </c>
      <c r="BI860" s="166">
        <v>8.6478715041196599E-2</v>
      </c>
      <c r="BJ860" s="166">
        <v>0.18906012367216099</v>
      </c>
      <c r="BK860" s="166">
        <v>0.14679012476200901</v>
      </c>
      <c r="BL860" s="166">
        <v>0.29259647787577098</v>
      </c>
      <c r="BM860" s="166">
        <v>0.198907758167295</v>
      </c>
      <c r="BN860" s="166">
        <v>0.105636959598467</v>
      </c>
      <c r="BO860" s="166">
        <v>0.37450977901953397</v>
      </c>
      <c r="BP860" s="166">
        <v>2.4744518081171899E-2</v>
      </c>
      <c r="BQ860" s="166">
        <v>9.6305173984942302E-2</v>
      </c>
      <c r="BR860" s="166">
        <v>0.25893197317620698</v>
      </c>
      <c r="BS860" s="166">
        <v>0.38263675041970302</v>
      </c>
      <c r="BT860" s="166">
        <v>0.28555263772194101</v>
      </c>
    </row>
    <row r="861" spans="1:72" hidden="1">
      <c r="A861" s="98" t="s">
        <v>538</v>
      </c>
      <c r="B861" s="98" t="s">
        <v>1330</v>
      </c>
      <c r="C861" s="98" t="s">
        <v>1383</v>
      </c>
      <c r="D861" s="98" t="s">
        <v>1384</v>
      </c>
      <c r="E861" s="98" t="s">
        <v>266</v>
      </c>
      <c r="F861" s="98" t="s">
        <v>216</v>
      </c>
      <c r="G861" s="166">
        <v>0.365531631947483</v>
      </c>
      <c r="H861" s="166">
        <v>0.32674733337752798</v>
      </c>
      <c r="I861" s="166">
        <v>7.4258152446557896E-2</v>
      </c>
      <c r="J861" s="166">
        <v>0.162231323006679</v>
      </c>
      <c r="K861" s="166">
        <v>0.503834222971969</v>
      </c>
      <c r="L861" s="166">
        <v>0.21641622532569099</v>
      </c>
      <c r="M861" s="166">
        <v>0.332751351780806</v>
      </c>
      <c r="N861" s="166">
        <v>0.33690304775765101</v>
      </c>
      <c r="O861" s="166">
        <v>0.199246530469983</v>
      </c>
      <c r="P861" s="166">
        <v>0.358524959734905</v>
      </c>
      <c r="Q861" s="166">
        <v>0.57585609295955498</v>
      </c>
      <c r="R861" s="166">
        <v>0.23553054764032599</v>
      </c>
      <c r="S861" s="166">
        <v>0.28379526947248102</v>
      </c>
      <c r="T861" s="166">
        <v>5.70458529637798E-2</v>
      </c>
      <c r="U861" s="166">
        <v>0.26874383706652599</v>
      </c>
      <c r="V861" s="166">
        <v>0.58436579895873197</v>
      </c>
      <c r="W861" s="166">
        <v>9.9342681032138697E-2</v>
      </c>
      <c r="X861" s="166">
        <v>0.61658226329294796</v>
      </c>
      <c r="Y861" s="166">
        <v>0.19364562105914401</v>
      </c>
      <c r="Z861" s="166">
        <v>0.63100997241588797</v>
      </c>
      <c r="AA861" s="166">
        <v>0.212917433665608</v>
      </c>
      <c r="AB861" s="166">
        <v>0.269212789613895</v>
      </c>
      <c r="AC861" s="166">
        <v>0.23507557038816199</v>
      </c>
      <c r="AD861" s="166">
        <v>0.40278439792376403</v>
      </c>
      <c r="AE861" s="166">
        <v>0.53016232554383902</v>
      </c>
      <c r="AF861" s="166">
        <v>0.23117680788050901</v>
      </c>
      <c r="AG861" s="166">
        <v>0.249669389737048</v>
      </c>
      <c r="AH861" s="166">
        <v>0.269550537271184</v>
      </c>
      <c r="AI861" s="166">
        <v>0.27032363541423499</v>
      </c>
      <c r="AJ861" s="166">
        <v>0.30151912084614801</v>
      </c>
      <c r="AK861" s="166">
        <v>0.41310677727694101</v>
      </c>
      <c r="AL861" s="166">
        <v>0.48099787377228798</v>
      </c>
      <c r="AM861" s="166">
        <v>0.115004824659451</v>
      </c>
      <c r="AN861" s="166">
        <v>0.39764111345925202</v>
      </c>
      <c r="AO861" s="166">
        <v>0.393093261470355</v>
      </c>
      <c r="AP861" s="166">
        <v>0.39751243497128202</v>
      </c>
      <c r="AQ861" s="166">
        <v>0.15157845260827499</v>
      </c>
      <c r="AR861" s="166">
        <v>0.425995424421167</v>
      </c>
      <c r="AS861" s="166">
        <v>0.32123971598579099</v>
      </c>
      <c r="AT861" s="166">
        <v>0.40265555238210599</v>
      </c>
      <c r="AU861" s="166">
        <v>0.20524206545409901</v>
      </c>
      <c r="AV861" s="166">
        <v>0.39979857214504699</v>
      </c>
      <c r="AW861" s="166">
        <v>0.33679000543218002</v>
      </c>
      <c r="AX861" s="166">
        <v>0.24080421858530901</v>
      </c>
      <c r="AY861" s="166">
        <v>0.22355815537416099</v>
      </c>
      <c r="AZ861" s="166">
        <v>0.25300922117152602</v>
      </c>
      <c r="BA861" s="166">
        <v>0.62893061188687205</v>
      </c>
      <c r="BB861" s="166">
        <v>0.210221291284891</v>
      </c>
      <c r="BC861" s="166">
        <v>0.52298348318427101</v>
      </c>
      <c r="BD861" s="166">
        <v>0.54037146365726896</v>
      </c>
      <c r="BE861" s="166">
        <v>0.362983912898657</v>
      </c>
      <c r="BF861" s="166">
        <v>0.18715426162155699</v>
      </c>
      <c r="BG861" s="166">
        <v>0.54925232696704995</v>
      </c>
      <c r="BH861" s="166">
        <v>0.36375937806226999</v>
      </c>
      <c r="BI861" s="166">
        <v>0.21289611005595699</v>
      </c>
      <c r="BJ861" s="166">
        <v>0.28283547370162498</v>
      </c>
      <c r="BK861" s="166">
        <v>0.498844227627814</v>
      </c>
      <c r="BL861" s="166">
        <v>0.17973926387636699</v>
      </c>
      <c r="BM861" s="166">
        <v>0.28603917598351403</v>
      </c>
      <c r="BN861" s="166">
        <v>0.16988552644236199</v>
      </c>
      <c r="BO861" s="166">
        <v>0.35023760535894399</v>
      </c>
      <c r="BP861" s="166">
        <v>0.17148436303673201</v>
      </c>
      <c r="BQ861" s="166">
        <v>8.4143317581608604E-2</v>
      </c>
      <c r="BR861" s="166">
        <v>0.51357505983754903</v>
      </c>
      <c r="BS861" s="166">
        <v>0.33463434543092802</v>
      </c>
      <c r="BT861" s="166">
        <v>0.17484895933130601</v>
      </c>
    </row>
    <row r="862" spans="1:72" hidden="1">
      <c r="A862" s="98" t="s">
        <v>538</v>
      </c>
      <c r="B862" s="98" t="s">
        <v>1330</v>
      </c>
      <c r="C862" s="98" t="s">
        <v>1385</v>
      </c>
      <c r="D862" s="98" t="s">
        <v>1386</v>
      </c>
      <c r="E862" s="98" t="s">
        <v>266</v>
      </c>
      <c r="F862" s="98" t="s">
        <v>216</v>
      </c>
      <c r="G862" s="166">
        <v>0.31725701886144497</v>
      </c>
      <c r="H862" s="166">
        <v>0.32987363503077399</v>
      </c>
      <c r="I862" s="166">
        <v>0.40032970737436002</v>
      </c>
      <c r="J862" s="166">
        <v>0.20992949698122601</v>
      </c>
      <c r="K862" s="166">
        <v>0.43351428891743699</v>
      </c>
      <c r="L862" s="166">
        <v>0.19688957834821999</v>
      </c>
      <c r="M862" s="166">
        <v>0.396975531651658</v>
      </c>
      <c r="N862" s="166">
        <v>0.32399577167228499</v>
      </c>
      <c r="O862" s="166">
        <v>0.51413214107921601</v>
      </c>
      <c r="P862" s="166">
        <v>0.242062471390428</v>
      </c>
      <c r="Q862" s="166">
        <v>0.55165812149639004</v>
      </c>
      <c r="R862" s="166">
        <v>0.21168713042251</v>
      </c>
      <c r="S862" s="166">
        <v>0.16574182731110701</v>
      </c>
      <c r="T862" s="166">
        <v>0.25032398011993001</v>
      </c>
      <c r="U862" s="166">
        <v>0.29148232236551802</v>
      </c>
      <c r="V862" s="166">
        <v>0.75438439308378502</v>
      </c>
      <c r="W862" s="166">
        <v>0.49431961394741802</v>
      </c>
      <c r="X862" s="166">
        <v>0.67592367137853004</v>
      </c>
      <c r="Y862" s="166">
        <v>0.192158215493657</v>
      </c>
      <c r="Z862" s="166">
        <v>0.51775493902615</v>
      </c>
      <c r="AA862" s="166">
        <v>0.120901966559291</v>
      </c>
      <c r="AB862" s="166">
        <v>0.412089932442394</v>
      </c>
      <c r="AC862" s="166">
        <v>0.34114530915706898</v>
      </c>
      <c r="AD862" s="166">
        <v>0.31100882403193397</v>
      </c>
      <c r="AE862" s="166">
        <v>0.53159312450654495</v>
      </c>
      <c r="AF862" s="166">
        <v>0.14115382803291299</v>
      </c>
      <c r="AG862" s="166">
        <v>0.43728089997396102</v>
      </c>
      <c r="AH862" s="166">
        <v>0.24370068462236799</v>
      </c>
      <c r="AI862" s="166">
        <v>0.30935280553321398</v>
      </c>
      <c r="AJ862" s="166">
        <v>0.28333864820517202</v>
      </c>
      <c r="AK862" s="166">
        <v>0.384824848561032</v>
      </c>
      <c r="AL862" s="166">
        <v>0.46796766212021801</v>
      </c>
      <c r="AM862" s="166">
        <v>9.6113602262030806E-2</v>
      </c>
      <c r="AN862" s="166">
        <v>0.27876142602978599</v>
      </c>
      <c r="AO862" s="166">
        <v>5.9369786100498499E-2</v>
      </c>
      <c r="AP862" s="166">
        <v>0.32591135494507201</v>
      </c>
      <c r="AQ862" s="166">
        <v>0.14225957995763799</v>
      </c>
      <c r="AR862" s="166">
        <v>0.454085346603537</v>
      </c>
      <c r="AS862" s="166">
        <v>0.232649902270334</v>
      </c>
      <c r="AT862" s="166">
        <v>0.252986022653447</v>
      </c>
      <c r="AU862" s="166">
        <v>0.35597825526923799</v>
      </c>
      <c r="AV862" s="166">
        <v>0.29858769391627799</v>
      </c>
      <c r="AW862" s="166">
        <v>0.27147857501230299</v>
      </c>
      <c r="AX862" s="166">
        <v>0.145429658339044</v>
      </c>
      <c r="AY862" s="166">
        <v>0.36920696358556798</v>
      </c>
      <c r="AZ862" s="166">
        <v>0.39052788716756298</v>
      </c>
      <c r="BA862" s="166">
        <v>0.73614589613070203</v>
      </c>
      <c r="BB862" s="166">
        <v>0.26846043778094902</v>
      </c>
      <c r="BC862" s="166">
        <v>0.309444659901293</v>
      </c>
      <c r="BD862" s="166">
        <v>0.45679889796312001</v>
      </c>
      <c r="BE862" s="166">
        <v>0.448406710261325</v>
      </c>
      <c r="BF862" s="166">
        <v>0.20027585417336199</v>
      </c>
      <c r="BG862" s="166">
        <v>0.37407046844068798</v>
      </c>
      <c r="BH862" s="166">
        <v>0.28888610770124201</v>
      </c>
      <c r="BI862" s="166">
        <v>0.18268542647559699</v>
      </c>
      <c r="BJ862" s="166">
        <v>0.23439779484773601</v>
      </c>
      <c r="BK862" s="166">
        <v>0.35002948240187898</v>
      </c>
      <c r="BL862" s="166">
        <v>0.51391121140926899</v>
      </c>
      <c r="BM862" s="166">
        <v>0.348718138233787</v>
      </c>
      <c r="BN862" s="166">
        <v>0.283677734466799</v>
      </c>
      <c r="BO862" s="166">
        <v>0.24259489943041801</v>
      </c>
      <c r="BP862" s="166">
        <v>0.33006533348401401</v>
      </c>
      <c r="BQ862" s="166">
        <v>0.17918416755156399</v>
      </c>
      <c r="BR862" s="166">
        <v>0.47729792387528103</v>
      </c>
      <c r="BS862" s="166">
        <v>0.42615549187303198</v>
      </c>
      <c r="BT862" s="166">
        <v>0.32375942573849797</v>
      </c>
    </row>
    <row r="863" spans="1:72" hidden="1">
      <c r="A863" s="98" t="s">
        <v>538</v>
      </c>
      <c r="B863" s="98" t="s">
        <v>1330</v>
      </c>
      <c r="C863" s="98" t="s">
        <v>1387</v>
      </c>
      <c r="D863" s="98" t="s">
        <v>1388</v>
      </c>
      <c r="E863" s="98" t="s">
        <v>266</v>
      </c>
      <c r="F863" s="98" t="s">
        <v>216</v>
      </c>
      <c r="G863" s="166">
        <v>0</v>
      </c>
      <c r="H863" s="166">
        <v>0</v>
      </c>
      <c r="I863" s="166">
        <v>0</v>
      </c>
      <c r="J863" s="166">
        <v>0</v>
      </c>
      <c r="K863" s="166">
        <v>0</v>
      </c>
      <c r="L863" s="166">
        <v>0</v>
      </c>
      <c r="M863" s="166">
        <v>0</v>
      </c>
      <c r="N863" s="166">
        <v>0</v>
      </c>
      <c r="O863" s="166">
        <v>0</v>
      </c>
      <c r="P863" s="166">
        <v>0</v>
      </c>
      <c r="Q863" s="166">
        <v>0</v>
      </c>
      <c r="R863" s="166">
        <v>0</v>
      </c>
      <c r="S863" s="166">
        <v>0</v>
      </c>
      <c r="T863" s="166">
        <v>0</v>
      </c>
      <c r="U863" s="166">
        <v>0</v>
      </c>
      <c r="V863" s="166">
        <v>0</v>
      </c>
      <c r="W863" s="166">
        <v>0</v>
      </c>
      <c r="X863" s="166">
        <v>0</v>
      </c>
      <c r="Y863" s="166">
        <v>0</v>
      </c>
      <c r="Z863" s="166">
        <v>0</v>
      </c>
      <c r="AA863" s="166">
        <v>0</v>
      </c>
      <c r="AB863" s="166">
        <v>0</v>
      </c>
      <c r="AC863" s="166">
        <v>0</v>
      </c>
      <c r="AD863" s="166">
        <v>0</v>
      </c>
      <c r="AE863" s="166">
        <v>0</v>
      </c>
      <c r="AF863" s="166">
        <v>0</v>
      </c>
      <c r="AG863" s="166">
        <v>0</v>
      </c>
      <c r="AH863" s="166">
        <v>0</v>
      </c>
      <c r="AI863" s="166">
        <v>0</v>
      </c>
      <c r="AJ863" s="166">
        <v>0</v>
      </c>
      <c r="AK863" s="166">
        <v>0</v>
      </c>
      <c r="AL863" s="166">
        <v>0</v>
      </c>
      <c r="AM863" s="166">
        <v>0</v>
      </c>
      <c r="AN863" s="166">
        <v>0</v>
      </c>
      <c r="AO863" s="166">
        <v>0</v>
      </c>
      <c r="AP863" s="166">
        <v>0</v>
      </c>
      <c r="AQ863" s="166">
        <v>0</v>
      </c>
      <c r="AR863" s="166">
        <v>0</v>
      </c>
      <c r="AS863" s="166">
        <v>0</v>
      </c>
      <c r="AT863" s="166">
        <v>0</v>
      </c>
      <c r="AU863" s="166">
        <v>0</v>
      </c>
      <c r="AV863" s="166">
        <v>0</v>
      </c>
      <c r="AW863" s="166">
        <v>0</v>
      </c>
      <c r="AX863" s="166">
        <v>0</v>
      </c>
      <c r="AY863" s="166">
        <v>0</v>
      </c>
      <c r="AZ863" s="166">
        <v>0</v>
      </c>
      <c r="BA863" s="166">
        <v>0</v>
      </c>
      <c r="BB863" s="166">
        <v>0</v>
      </c>
      <c r="BC863" s="166">
        <v>0</v>
      </c>
      <c r="BD863" s="166">
        <v>0</v>
      </c>
      <c r="BE863" s="166">
        <v>0</v>
      </c>
      <c r="BF863" s="166">
        <v>0</v>
      </c>
      <c r="BG863" s="166">
        <v>0</v>
      </c>
      <c r="BH863" s="166">
        <v>0</v>
      </c>
      <c r="BI863" s="166">
        <v>0</v>
      </c>
      <c r="BJ863" s="166">
        <v>0</v>
      </c>
      <c r="BK863" s="166">
        <v>0</v>
      </c>
      <c r="BL863" s="166">
        <v>0</v>
      </c>
      <c r="BM863" s="166">
        <v>0</v>
      </c>
      <c r="BN863" s="166">
        <v>0</v>
      </c>
      <c r="BO863" s="166">
        <v>0</v>
      </c>
      <c r="BP863" s="166">
        <v>0</v>
      </c>
      <c r="BQ863" s="166">
        <v>0</v>
      </c>
      <c r="BR863" s="166">
        <v>0</v>
      </c>
      <c r="BS863" s="166">
        <v>0</v>
      </c>
      <c r="BT863" s="166">
        <v>0</v>
      </c>
    </row>
    <row r="864" spans="1:72" hidden="1">
      <c r="A864" s="98" t="s">
        <v>538</v>
      </c>
      <c r="B864" s="98" t="s">
        <v>1330</v>
      </c>
      <c r="C864" s="98" t="s">
        <v>1389</v>
      </c>
      <c r="D864" s="98" t="s">
        <v>1390</v>
      </c>
      <c r="E864" s="98" t="s">
        <v>266</v>
      </c>
      <c r="F864" s="98" t="s">
        <v>216</v>
      </c>
      <c r="G864" s="166">
        <v>0</v>
      </c>
      <c r="H864" s="166">
        <v>0</v>
      </c>
      <c r="I864" s="166">
        <v>0</v>
      </c>
      <c r="J864" s="166">
        <v>0</v>
      </c>
      <c r="K864" s="166">
        <v>0</v>
      </c>
      <c r="L864" s="166">
        <v>0</v>
      </c>
      <c r="M864" s="166">
        <v>0</v>
      </c>
      <c r="N864" s="166">
        <v>0</v>
      </c>
      <c r="O864" s="166">
        <v>0</v>
      </c>
      <c r="P864" s="166">
        <v>0</v>
      </c>
      <c r="Q864" s="166">
        <v>0</v>
      </c>
      <c r="R864" s="166">
        <v>0</v>
      </c>
      <c r="S864" s="166">
        <v>0</v>
      </c>
      <c r="T864" s="166">
        <v>0</v>
      </c>
      <c r="U864" s="166">
        <v>0</v>
      </c>
      <c r="V864" s="166">
        <v>0</v>
      </c>
      <c r="W864" s="166">
        <v>0</v>
      </c>
      <c r="X864" s="166">
        <v>0</v>
      </c>
      <c r="Y864" s="166">
        <v>0</v>
      </c>
      <c r="Z864" s="166">
        <v>0</v>
      </c>
      <c r="AA864" s="166">
        <v>0</v>
      </c>
      <c r="AB864" s="166">
        <v>0</v>
      </c>
      <c r="AC864" s="166">
        <v>0</v>
      </c>
      <c r="AD864" s="166">
        <v>0</v>
      </c>
      <c r="AE864" s="166">
        <v>0</v>
      </c>
      <c r="AF864" s="166">
        <v>0</v>
      </c>
      <c r="AG864" s="166">
        <v>0</v>
      </c>
      <c r="AH864" s="166">
        <v>0</v>
      </c>
      <c r="AI864" s="166">
        <v>0</v>
      </c>
      <c r="AJ864" s="166">
        <v>0</v>
      </c>
      <c r="AK864" s="166">
        <v>0</v>
      </c>
      <c r="AL864" s="166">
        <v>0</v>
      </c>
      <c r="AM864" s="166">
        <v>0</v>
      </c>
      <c r="AN864" s="166">
        <v>0</v>
      </c>
      <c r="AO864" s="166">
        <v>0</v>
      </c>
      <c r="AP864" s="166">
        <v>0</v>
      </c>
      <c r="AQ864" s="166">
        <v>0</v>
      </c>
      <c r="AR864" s="166">
        <v>0</v>
      </c>
      <c r="AS864" s="166">
        <v>0</v>
      </c>
      <c r="AT864" s="166">
        <v>0</v>
      </c>
      <c r="AU864" s="166">
        <v>0</v>
      </c>
      <c r="AV864" s="166">
        <v>0</v>
      </c>
      <c r="AW864" s="166">
        <v>0</v>
      </c>
      <c r="AX864" s="166">
        <v>0</v>
      </c>
      <c r="AY864" s="166">
        <v>0</v>
      </c>
      <c r="AZ864" s="166">
        <v>0</v>
      </c>
      <c r="BA864" s="166">
        <v>0</v>
      </c>
      <c r="BB864" s="166">
        <v>0</v>
      </c>
      <c r="BC864" s="166">
        <v>0</v>
      </c>
      <c r="BD864" s="166">
        <v>0</v>
      </c>
      <c r="BE864" s="166">
        <v>0</v>
      </c>
      <c r="BF864" s="166">
        <v>0</v>
      </c>
      <c r="BG864" s="166">
        <v>0</v>
      </c>
      <c r="BH864" s="166">
        <v>0</v>
      </c>
      <c r="BI864" s="166">
        <v>0</v>
      </c>
      <c r="BJ864" s="166">
        <v>0</v>
      </c>
      <c r="BK864" s="166">
        <v>0</v>
      </c>
      <c r="BL864" s="166">
        <v>0</v>
      </c>
      <c r="BM864" s="166">
        <v>0</v>
      </c>
      <c r="BN864" s="166">
        <v>0</v>
      </c>
      <c r="BO864" s="166">
        <v>0</v>
      </c>
      <c r="BP864" s="166">
        <v>0</v>
      </c>
      <c r="BQ864" s="166">
        <v>0</v>
      </c>
      <c r="BR864" s="166">
        <v>0</v>
      </c>
      <c r="BS864" s="166">
        <v>0</v>
      </c>
      <c r="BT864" s="166">
        <v>0</v>
      </c>
    </row>
    <row r="865" spans="1:72" hidden="1">
      <c r="A865" s="98" t="s">
        <v>538</v>
      </c>
      <c r="B865" s="98" t="s">
        <v>1330</v>
      </c>
      <c r="C865" s="98" t="s">
        <v>1391</v>
      </c>
      <c r="D865" s="98" t="s">
        <v>1392</v>
      </c>
      <c r="E865" s="98" t="s">
        <v>266</v>
      </c>
      <c r="F865" s="98" t="s">
        <v>216</v>
      </c>
      <c r="G865" s="166">
        <v>0.26685695905629297</v>
      </c>
      <c r="H865" s="166">
        <v>0.193016256402188</v>
      </c>
      <c r="I865" s="166">
        <v>0.19938445539315</v>
      </c>
      <c r="J865" s="166">
        <v>0.241576401655586</v>
      </c>
      <c r="K865" s="166">
        <v>0.25029555589526198</v>
      </c>
      <c r="L865" s="166">
        <v>0.242096863323499</v>
      </c>
      <c r="M865" s="166">
        <v>0.35537438348996397</v>
      </c>
      <c r="N865" s="166">
        <v>0.22674556916074301</v>
      </c>
      <c r="O865" s="166">
        <v>0.465480733456139</v>
      </c>
      <c r="P865" s="166">
        <v>0.30028631554982399</v>
      </c>
      <c r="Q865" s="166">
        <v>0.38782312380197798</v>
      </c>
      <c r="R865" s="166">
        <v>0.214734533413518</v>
      </c>
      <c r="S865" s="166">
        <v>0.206544430172201</v>
      </c>
      <c r="T865" s="166">
        <v>0.107112993530768</v>
      </c>
      <c r="U865" s="166">
        <v>0.25982578172682902</v>
      </c>
      <c r="V865" s="166">
        <v>0.61102520967095597</v>
      </c>
      <c r="W865" s="166">
        <v>0.39303359206913702</v>
      </c>
      <c r="X865" s="166">
        <v>0.48274126002069001</v>
      </c>
      <c r="Y865" s="166">
        <v>0.31468600239102801</v>
      </c>
      <c r="Z865" s="166">
        <v>0.45915862638333699</v>
      </c>
      <c r="AA865" s="166">
        <v>7.6807017296689706E-2</v>
      </c>
      <c r="AB865" s="166">
        <v>0.20950897015345299</v>
      </c>
      <c r="AC865" s="166">
        <v>9.4593360923067901E-2</v>
      </c>
      <c r="AD865" s="166">
        <v>0.23143219255873401</v>
      </c>
      <c r="AE865" s="166">
        <v>0.58739931982730598</v>
      </c>
      <c r="AF865" s="166">
        <v>0.33124734066944</v>
      </c>
      <c r="AG865" s="166">
        <v>0.30232444638301698</v>
      </c>
      <c r="AH865" s="166">
        <v>0.17883862262927699</v>
      </c>
      <c r="AI865" s="166">
        <v>0.29100404530328899</v>
      </c>
      <c r="AJ865" s="166">
        <v>0.132537368146604</v>
      </c>
      <c r="AK865" s="166">
        <v>0.35844013269953401</v>
      </c>
      <c r="AL865" s="166">
        <v>0.26001154009687599</v>
      </c>
      <c r="AM865" s="166">
        <v>0.13089310446907201</v>
      </c>
      <c r="AN865" s="166">
        <v>0.124554908263054</v>
      </c>
      <c r="AO865" s="166">
        <v>0.11998057596952499</v>
      </c>
      <c r="AP865" s="166">
        <v>0.32790766247330799</v>
      </c>
      <c r="AQ865" s="166">
        <v>0.14217049638280699</v>
      </c>
      <c r="AR865" s="166">
        <v>0.200127644204976</v>
      </c>
      <c r="AS865" s="166">
        <v>0.173469487460576</v>
      </c>
      <c r="AT865" s="166">
        <v>0.20954175796819199</v>
      </c>
      <c r="AU865" s="166">
        <v>0.183347850466995</v>
      </c>
      <c r="AV865" s="166">
        <v>0.27154738205291101</v>
      </c>
      <c r="AW865" s="166">
        <v>0.301617804898969</v>
      </c>
      <c r="AX865" s="166">
        <v>0.317983430247052</v>
      </c>
      <c r="AY865" s="166">
        <v>0.15869877926972201</v>
      </c>
      <c r="AZ865" s="166">
        <v>0.32120637251047301</v>
      </c>
      <c r="BA865" s="166">
        <v>0.36801506817785501</v>
      </c>
      <c r="BB865" s="166">
        <v>0.183370578351781</v>
      </c>
      <c r="BC865" s="166">
        <v>0.318871282630807</v>
      </c>
      <c r="BD865" s="166">
        <v>0.42531450336760901</v>
      </c>
      <c r="BE865" s="166">
        <v>0.17589045182317101</v>
      </c>
      <c r="BF865" s="166">
        <v>0.16635927168766601</v>
      </c>
      <c r="BG865" s="166">
        <v>0.41963019674907598</v>
      </c>
      <c r="BH865" s="166">
        <v>0.27267303859004999</v>
      </c>
      <c r="BI865" s="166">
        <v>0.30974037376692898</v>
      </c>
      <c r="BJ865" s="166">
        <v>8.4397476439041802E-2</v>
      </c>
      <c r="BK865" s="166">
        <v>0.50382766833929005</v>
      </c>
      <c r="BL865" s="166">
        <v>0.22466913295268801</v>
      </c>
      <c r="BM865" s="166">
        <v>0.18017341426240099</v>
      </c>
      <c r="BN865" s="166">
        <v>0.34030996400937902</v>
      </c>
      <c r="BO865" s="166">
        <v>0.25841964970097497</v>
      </c>
      <c r="BP865" s="166">
        <v>0.148121857201859</v>
      </c>
      <c r="BQ865" s="166">
        <v>8.3485407522552998E-2</v>
      </c>
      <c r="BR865" s="166">
        <v>0.53746966808860897</v>
      </c>
      <c r="BS865" s="166">
        <v>0.37956182563413199</v>
      </c>
      <c r="BT865" s="166">
        <v>0.13714272500778099</v>
      </c>
    </row>
    <row r="866" spans="1:72" hidden="1">
      <c r="A866" s="98" t="s">
        <v>538</v>
      </c>
      <c r="B866" s="98" t="s">
        <v>1330</v>
      </c>
      <c r="C866" s="98" t="s">
        <v>1393</v>
      </c>
      <c r="D866" s="98" t="s">
        <v>1394</v>
      </c>
      <c r="E866" s="98" t="s">
        <v>266</v>
      </c>
      <c r="F866" s="98" t="s">
        <v>216</v>
      </c>
      <c r="G866" s="166">
        <v>0.32228936378119699</v>
      </c>
      <c r="H866" s="166">
        <v>0.244274876292151</v>
      </c>
      <c r="I866" s="166">
        <v>0.159321566681806</v>
      </c>
      <c r="J866" s="166">
        <v>0.21778622633501199</v>
      </c>
      <c r="K866" s="166">
        <v>0.31077442320533499</v>
      </c>
      <c r="L866" s="166">
        <v>0.363746262089298</v>
      </c>
      <c r="M866" s="166">
        <v>0.269805026360109</v>
      </c>
      <c r="N866" s="166">
        <v>0.40306669785775501</v>
      </c>
      <c r="O866" s="166">
        <v>0.32561994352187101</v>
      </c>
      <c r="P866" s="166">
        <v>0.415509737479342</v>
      </c>
      <c r="Q866" s="166">
        <v>0.43386740218824499</v>
      </c>
      <c r="R866" s="166">
        <v>0.352494413630003</v>
      </c>
      <c r="S866" s="166">
        <v>0.15633263634828501</v>
      </c>
      <c r="T866" s="166">
        <v>0.20330441068104399</v>
      </c>
      <c r="U866" s="166">
        <v>0.23070043215900099</v>
      </c>
      <c r="V866" s="166">
        <v>0.64904592248287696</v>
      </c>
      <c r="W866" s="166">
        <v>0.32445729855910999</v>
      </c>
      <c r="X866" s="166">
        <v>0.68825193547140195</v>
      </c>
      <c r="Y866" s="166">
        <v>0.29474512361598698</v>
      </c>
      <c r="Z866" s="166">
        <v>0.339101969116337</v>
      </c>
      <c r="AA866" s="166">
        <v>0.14257440909729299</v>
      </c>
      <c r="AB866" s="166">
        <v>0.19033674187876201</v>
      </c>
      <c r="AC866" s="166">
        <v>7.3776376168881996E-2</v>
      </c>
      <c r="AD866" s="166">
        <v>0.122701115540211</v>
      </c>
      <c r="AE866" s="166">
        <v>0.53930404497329099</v>
      </c>
      <c r="AF866" s="166">
        <v>0.40989477861835</v>
      </c>
      <c r="AG866" s="166">
        <v>0.149749173157189</v>
      </c>
      <c r="AH866" s="166">
        <v>0.114839411384325</v>
      </c>
      <c r="AI866" s="166">
        <v>0.28208569799849198</v>
      </c>
      <c r="AJ866" s="166">
        <v>0.19581409163486399</v>
      </c>
      <c r="AK866" s="166">
        <v>0.19850310910895599</v>
      </c>
      <c r="AL866" s="166">
        <v>0.179921971595422</v>
      </c>
      <c r="AM866" s="166">
        <v>0.15839742863914899</v>
      </c>
      <c r="AN866" s="166">
        <v>0.14201686828659901</v>
      </c>
      <c r="AO866" s="166">
        <v>0.16195668942602001</v>
      </c>
      <c r="AP866" s="166">
        <v>0.27876257824743</v>
      </c>
      <c r="AQ866" s="166">
        <v>0.202730864764359</v>
      </c>
      <c r="AR866" s="166">
        <v>0.23806523588713699</v>
      </c>
      <c r="AS866" s="166">
        <v>0.38930310204593399</v>
      </c>
      <c r="AT866" s="166">
        <v>0.119883231014214</v>
      </c>
      <c r="AU866" s="166">
        <v>0.193184051488274</v>
      </c>
      <c r="AV866" s="166">
        <v>0.267292547627073</v>
      </c>
      <c r="AW866" s="166">
        <v>0.29895512881764302</v>
      </c>
      <c r="AX866" s="166">
        <v>0.27788050655704399</v>
      </c>
      <c r="AY866" s="166">
        <v>0.15161220394080799</v>
      </c>
      <c r="AZ866" s="166">
        <v>0.164676436499787</v>
      </c>
      <c r="BA866" s="166">
        <v>0.36201658280226301</v>
      </c>
      <c r="BB866" s="166">
        <v>0.226731542894196</v>
      </c>
      <c r="BC866" s="166">
        <v>0.36622298141236098</v>
      </c>
      <c r="BD866" s="166">
        <v>0.37857829847055202</v>
      </c>
      <c r="BE866" s="166">
        <v>0.159780484436161</v>
      </c>
      <c r="BF866" s="166">
        <v>0.226643027818104</v>
      </c>
      <c r="BG866" s="166">
        <v>0.30195719597019399</v>
      </c>
      <c r="BH866" s="166">
        <v>0.263592865765231</v>
      </c>
      <c r="BI866" s="166">
        <v>0.18691071760025699</v>
      </c>
      <c r="BJ866" s="166">
        <v>0.129941784228782</v>
      </c>
      <c r="BK866" s="166">
        <v>0.48078873726524601</v>
      </c>
      <c r="BL866" s="166">
        <v>0.30755448129180502</v>
      </c>
      <c r="BM866" s="166">
        <v>0.31458320611240298</v>
      </c>
      <c r="BN866" s="166">
        <v>0.21811900233804299</v>
      </c>
      <c r="BO866" s="166">
        <v>0.27080168876549698</v>
      </c>
      <c r="BP866" s="166">
        <v>0.165697684796515</v>
      </c>
      <c r="BQ866" s="166">
        <v>0.122376529659991</v>
      </c>
      <c r="BR866" s="166">
        <v>0.63969826205249303</v>
      </c>
      <c r="BS866" s="166">
        <v>0.43451720532367299</v>
      </c>
      <c r="BT866" s="166">
        <v>0.2008287469452</v>
      </c>
    </row>
    <row r="867" spans="1:72" hidden="1">
      <c r="A867" s="98" t="s">
        <v>538</v>
      </c>
      <c r="B867" s="98" t="s">
        <v>1330</v>
      </c>
      <c r="C867" s="98" t="s">
        <v>1395</v>
      </c>
      <c r="D867" s="98" t="s">
        <v>1396</v>
      </c>
      <c r="E867" s="98" t="s">
        <v>266</v>
      </c>
      <c r="F867" s="98" t="s">
        <v>216</v>
      </c>
      <c r="G867" s="166">
        <v>0.28167677555354398</v>
      </c>
      <c r="H867" s="166">
        <v>0.28881399298239302</v>
      </c>
      <c r="I867" s="166">
        <v>0.15256367467244</v>
      </c>
      <c r="J867" s="166">
        <v>0.22621217491743201</v>
      </c>
      <c r="K867" s="166">
        <v>0.22433112460833801</v>
      </c>
      <c r="L867" s="166">
        <v>7.8687598871974698E-2</v>
      </c>
      <c r="M867" s="166">
        <v>0.30855297561021999</v>
      </c>
      <c r="N867" s="166">
        <v>0.29610336834807099</v>
      </c>
      <c r="O867" s="166">
        <v>0.50305922021548699</v>
      </c>
      <c r="P867" s="166">
        <v>0.31464199468026399</v>
      </c>
      <c r="Q867" s="166">
        <v>0.37221388018359902</v>
      </c>
      <c r="R867" s="166">
        <v>0.14364306651518999</v>
      </c>
      <c r="S867" s="166">
        <v>0.28320487478571799</v>
      </c>
      <c r="T867" s="166">
        <v>0.181129287784771</v>
      </c>
      <c r="U867" s="166">
        <v>0.28597649454241503</v>
      </c>
      <c r="V867" s="166">
        <v>0.70197378966355595</v>
      </c>
      <c r="W867" s="166">
        <v>0.29756732133939401</v>
      </c>
      <c r="X867" s="166">
        <v>0.49857634046605398</v>
      </c>
      <c r="Y867" s="166">
        <v>0.271835351171404</v>
      </c>
      <c r="Z867" s="166">
        <v>0.45579826973871501</v>
      </c>
      <c r="AA867" s="166">
        <v>4.6322748024649897E-2</v>
      </c>
      <c r="AB867" s="166">
        <v>0.246197964383991</v>
      </c>
      <c r="AC867" s="166">
        <v>7.3675537880556696E-2</v>
      </c>
      <c r="AD867" s="166">
        <v>9.2571480834784003E-2</v>
      </c>
      <c r="AE867" s="166">
        <v>0.51528295366684096</v>
      </c>
      <c r="AF867" s="166">
        <v>0.170110535384811</v>
      </c>
      <c r="AG867" s="166">
        <v>0.17678013967855499</v>
      </c>
      <c r="AH867" s="166">
        <v>0.12658816796295799</v>
      </c>
      <c r="AI867" s="166">
        <v>0.261199760826056</v>
      </c>
      <c r="AJ867" s="166">
        <v>0.17927520356430099</v>
      </c>
      <c r="AK867" s="166">
        <v>9.6799307609347296E-2</v>
      </c>
      <c r="AL867" s="166">
        <v>0.25904439425769199</v>
      </c>
      <c r="AM867" s="166">
        <v>9.0364948822280702E-2</v>
      </c>
      <c r="AN867" s="166">
        <v>0.102181659848047</v>
      </c>
      <c r="AO867" s="166">
        <v>0.286031820453018</v>
      </c>
      <c r="AP867" s="166">
        <v>0.25267933782740998</v>
      </c>
      <c r="AQ867" s="166">
        <v>0.15720275934116701</v>
      </c>
      <c r="AR867" s="166">
        <v>0.30843987712642001</v>
      </c>
      <c r="AS867" s="166">
        <v>0.18115055917940201</v>
      </c>
      <c r="AT867" s="166">
        <v>0.20052010041781801</v>
      </c>
      <c r="AU867" s="166">
        <v>0.19163894613361801</v>
      </c>
      <c r="AV867" s="166">
        <v>0.26553957885895901</v>
      </c>
      <c r="AW867" s="166">
        <v>0.39873651419373302</v>
      </c>
      <c r="AX867" s="166">
        <v>0.299209366917491</v>
      </c>
      <c r="AY867" s="166">
        <v>0.19443802905557001</v>
      </c>
      <c r="AZ867" s="166">
        <v>0.23715122635477201</v>
      </c>
      <c r="BA867" s="166">
        <v>0.49785281276905702</v>
      </c>
      <c r="BB867" s="166">
        <v>0.160404230646392</v>
      </c>
      <c r="BC867" s="166">
        <v>0.21690590256171099</v>
      </c>
      <c r="BD867" s="166">
        <v>0.36725620164813999</v>
      </c>
      <c r="BE867" s="166">
        <v>0.20996586235634401</v>
      </c>
      <c r="BF867" s="166">
        <v>0.23619552043685299</v>
      </c>
      <c r="BG867" s="166">
        <v>0.435758124400832</v>
      </c>
      <c r="BH867" s="166">
        <v>0.22634369380101599</v>
      </c>
      <c r="BI867" s="166">
        <v>0.30254329651569301</v>
      </c>
      <c r="BJ867" s="166">
        <v>8.5581859561593907E-2</v>
      </c>
      <c r="BK867" s="166">
        <v>0.45352350359527699</v>
      </c>
      <c r="BL867" s="166">
        <v>0.112543505137099</v>
      </c>
      <c r="BM867" s="166">
        <v>0.38227441191320399</v>
      </c>
      <c r="BN867" s="166">
        <v>0.39520153101140598</v>
      </c>
      <c r="BO867" s="166">
        <v>0.13521381127331999</v>
      </c>
      <c r="BP867" s="166">
        <v>0.18698222418472801</v>
      </c>
      <c r="BQ867" s="166">
        <v>6.4307158970655198E-2</v>
      </c>
      <c r="BR867" s="166">
        <v>0.49572764588997098</v>
      </c>
      <c r="BS867" s="166">
        <v>0.37272797518273998</v>
      </c>
      <c r="BT867" s="166">
        <v>9.5687161185637096E-2</v>
      </c>
    </row>
    <row r="868" spans="1:72" hidden="1">
      <c r="A868" s="98" t="s">
        <v>538</v>
      </c>
      <c r="B868" s="98" t="s">
        <v>1330</v>
      </c>
      <c r="C868" s="98" t="s">
        <v>1397</v>
      </c>
      <c r="D868" s="98" t="s">
        <v>1398</v>
      </c>
      <c r="E868" s="98" t="s">
        <v>266</v>
      </c>
      <c r="F868" s="98" t="s">
        <v>216</v>
      </c>
      <c r="G868" s="166">
        <v>0.27757948293950702</v>
      </c>
      <c r="H868" s="166">
        <v>0.21382141629363199</v>
      </c>
      <c r="I868" s="166">
        <v>0.121696246786414</v>
      </c>
      <c r="J868" s="166">
        <v>0.18274616052328899</v>
      </c>
      <c r="K868" s="166">
        <v>0.20618172201882701</v>
      </c>
      <c r="L868" s="166">
        <v>0.115461299021598</v>
      </c>
      <c r="M868" s="166">
        <v>0.19711047702838799</v>
      </c>
      <c r="N868" s="166">
        <v>0.207718739102975</v>
      </c>
      <c r="O868" s="166">
        <v>0.32798870186335699</v>
      </c>
      <c r="P868" s="166">
        <v>0.25253613932380398</v>
      </c>
      <c r="Q868" s="166">
        <v>0.28144084648868001</v>
      </c>
      <c r="R868" s="166">
        <v>0.169538627244183</v>
      </c>
      <c r="S868" s="166">
        <v>0.158751172824033</v>
      </c>
      <c r="T868" s="166">
        <v>8.7550764920421895E-2</v>
      </c>
      <c r="U868" s="166">
        <v>0.13122088609989799</v>
      </c>
      <c r="V868" s="166">
        <v>0.49059110676974998</v>
      </c>
      <c r="W868" s="166">
        <v>0.19006957297493299</v>
      </c>
      <c r="X868" s="166">
        <v>0.48264342993381798</v>
      </c>
      <c r="Y868" s="166">
        <v>0.25901182455041599</v>
      </c>
      <c r="Z868" s="166">
        <v>0.30545825380408598</v>
      </c>
      <c r="AA868" s="166">
        <v>0.11922274645905</v>
      </c>
      <c r="AB868" s="166">
        <v>0.149311875239098</v>
      </c>
      <c r="AC868" s="166">
        <v>3.3583043176004398E-2</v>
      </c>
      <c r="AD868" s="166">
        <v>9.0109202849191106E-2</v>
      </c>
      <c r="AE868" s="166">
        <v>0.43545997872564401</v>
      </c>
      <c r="AF868" s="166">
        <v>0.21441299398334901</v>
      </c>
      <c r="AG868" s="166">
        <v>5.4316529145390702E-2</v>
      </c>
      <c r="AH868" s="166">
        <v>0.160706144518903</v>
      </c>
      <c r="AI868" s="166">
        <v>0.246116976527855</v>
      </c>
      <c r="AJ868" s="166">
        <v>8.5911267314896594E-2</v>
      </c>
      <c r="AK868" s="166">
        <v>8.0711972605159193E-2</v>
      </c>
      <c r="AL868" s="166">
        <v>0.17684486785495299</v>
      </c>
      <c r="AM868" s="166">
        <v>9.5699388778021199E-2</v>
      </c>
      <c r="AN868" s="166">
        <v>0.10807332254678199</v>
      </c>
      <c r="AO868" s="166">
        <v>0.166389514513123</v>
      </c>
      <c r="AP868" s="166">
        <v>0.177720421426207</v>
      </c>
      <c r="AQ868" s="166">
        <v>0.15249621136223801</v>
      </c>
      <c r="AR868" s="166">
        <v>0.21038841809737399</v>
      </c>
      <c r="AS868" s="166">
        <v>0.242457999932189</v>
      </c>
      <c r="AT868" s="166">
        <v>0.23018566033283899</v>
      </c>
      <c r="AU868" s="166">
        <v>0.10822864770492401</v>
      </c>
      <c r="AV868" s="166">
        <v>0.24971746865833</v>
      </c>
      <c r="AW868" s="166">
        <v>0.28045616511223098</v>
      </c>
      <c r="AX868" s="166">
        <v>0.25001036416539701</v>
      </c>
      <c r="AY868" s="166">
        <v>0.123344115224522</v>
      </c>
      <c r="AZ868" s="166">
        <v>0.163447456403844</v>
      </c>
      <c r="BA868" s="166">
        <v>0.25327094837860997</v>
      </c>
      <c r="BB868" s="166">
        <v>0.154773184335497</v>
      </c>
      <c r="BC868" s="166">
        <v>0.22166025047792801</v>
      </c>
      <c r="BD868" s="166">
        <v>0.270565111424029</v>
      </c>
      <c r="BE868" s="166">
        <v>0.181152755624893</v>
      </c>
      <c r="BF868" s="166">
        <v>0.10372398640722801</v>
      </c>
      <c r="BG868" s="166">
        <v>0.21560154326383801</v>
      </c>
      <c r="BH868" s="166">
        <v>0.177348803101783</v>
      </c>
      <c r="BI868" s="166">
        <v>0.18054139985925099</v>
      </c>
      <c r="BJ868" s="166">
        <v>0.14947596002236799</v>
      </c>
      <c r="BK868" s="166">
        <v>0.30133551100200301</v>
      </c>
      <c r="BL868" s="166">
        <v>0.33502597504689002</v>
      </c>
      <c r="BM868" s="166">
        <v>0.21990758265758401</v>
      </c>
      <c r="BN868" s="166">
        <v>0.20597377023670599</v>
      </c>
      <c r="BO868" s="166">
        <v>0.13765064673154301</v>
      </c>
      <c r="BP868" s="166">
        <v>0.160224880438703</v>
      </c>
      <c r="BQ868" s="166">
        <v>7.4629983524577906E-2</v>
      </c>
      <c r="BR868" s="166">
        <v>0.59230416197271896</v>
      </c>
      <c r="BS868" s="166">
        <v>0.33641245554735499</v>
      </c>
      <c r="BT868" s="166">
        <v>0.29974602490697</v>
      </c>
    </row>
    <row r="869" spans="1:72" hidden="1">
      <c r="A869" s="98" t="s">
        <v>538</v>
      </c>
      <c r="B869" s="98" t="s">
        <v>1330</v>
      </c>
      <c r="C869" s="98" t="s">
        <v>1399</v>
      </c>
      <c r="D869" s="98" t="s">
        <v>1400</v>
      </c>
      <c r="E869" s="98" t="s">
        <v>266</v>
      </c>
      <c r="F869" s="98" t="s">
        <v>216</v>
      </c>
      <c r="G869" s="166">
        <v>0</v>
      </c>
      <c r="H869" s="166">
        <v>9.4131937504683294E-2</v>
      </c>
      <c r="I869" s="166">
        <v>0</v>
      </c>
      <c r="J869" s="166">
        <v>2.9813551940576E-2</v>
      </c>
      <c r="K869" s="166">
        <v>3.2964284144154303E-2</v>
      </c>
      <c r="L869" s="166">
        <v>0</v>
      </c>
      <c r="M869" s="166">
        <v>5.2153081241405198E-2</v>
      </c>
      <c r="N869" s="166">
        <v>8.7427144052825007E-3</v>
      </c>
      <c r="O869" s="166">
        <v>0.117438022820558</v>
      </c>
      <c r="P869" s="166">
        <v>1.6580216168965999E-2</v>
      </c>
      <c r="Q869" s="166">
        <v>1.9352194434693801E-2</v>
      </c>
      <c r="R869" s="166">
        <v>0</v>
      </c>
      <c r="S869" s="166">
        <v>6.2988454522305603E-3</v>
      </c>
      <c r="T869" s="166">
        <v>0</v>
      </c>
      <c r="U869" s="166">
        <v>6.4636466634875496E-3</v>
      </c>
      <c r="V869" s="166">
        <v>0</v>
      </c>
      <c r="W869" s="166">
        <v>6.1296481546255797E-2</v>
      </c>
      <c r="X869" s="166">
        <v>2.0863153688163799E-2</v>
      </c>
      <c r="Y869" s="166">
        <v>1.8190869797558198E-2</v>
      </c>
      <c r="Z869" s="166">
        <v>8.1524234412379604E-2</v>
      </c>
      <c r="AA869" s="166">
        <v>0</v>
      </c>
      <c r="AB869" s="166">
        <v>0</v>
      </c>
      <c r="AC869" s="166">
        <v>0</v>
      </c>
      <c r="AD869" s="166">
        <v>4.6980426103809002E-2</v>
      </c>
      <c r="AE869" s="166">
        <v>1.3037659075041E-2</v>
      </c>
      <c r="AF869" s="166">
        <v>3.8537332100758999E-2</v>
      </c>
      <c r="AG869" s="166">
        <v>7.7405694799793104E-2</v>
      </c>
      <c r="AH869" s="166">
        <v>1.9140997683695399E-2</v>
      </c>
      <c r="AI869" s="166">
        <v>0</v>
      </c>
      <c r="AJ869" s="166">
        <v>1.0803586013639699E-3</v>
      </c>
      <c r="AK869" s="166">
        <v>4.85119831033619E-3</v>
      </c>
      <c r="AL869" s="166">
        <v>0</v>
      </c>
      <c r="AM869" s="166">
        <v>4.23444222282752E-3</v>
      </c>
      <c r="AN869" s="166">
        <v>3.1326268160006398E-3</v>
      </c>
      <c r="AO869" s="166">
        <v>3.3894081316030097E-2</v>
      </c>
      <c r="AP869" s="166">
        <v>9.8633915772263596E-3</v>
      </c>
      <c r="AQ869" s="166">
        <v>1.8864649015802398E-2</v>
      </c>
      <c r="AR869" s="166">
        <v>2.7003729562352901E-4</v>
      </c>
      <c r="AS869" s="166">
        <v>3.2192843577816599E-2</v>
      </c>
      <c r="AT869" s="166">
        <v>0</v>
      </c>
      <c r="AU869" s="166">
        <v>1.4316368616820599E-2</v>
      </c>
      <c r="AV869" s="166">
        <v>3.13610235550561E-2</v>
      </c>
      <c r="AW869" s="166">
        <v>4.9453856225947897E-2</v>
      </c>
      <c r="AX869" s="166">
        <v>0</v>
      </c>
      <c r="AY869" s="166">
        <v>7.0173784416006704E-3</v>
      </c>
      <c r="AZ869" s="166">
        <v>3.3195015592977703E-2</v>
      </c>
      <c r="BA869" s="166">
        <v>1.5553363958169799E-2</v>
      </c>
      <c r="BB869" s="166">
        <v>0</v>
      </c>
      <c r="BC869" s="166">
        <v>5.1677686476359799E-2</v>
      </c>
      <c r="BD869" s="166">
        <v>4.4979830695222999E-3</v>
      </c>
      <c r="BE869" s="166">
        <v>4.8090457408620897E-2</v>
      </c>
      <c r="BF869" s="166">
        <v>4.3935333882967199E-2</v>
      </c>
      <c r="BG869" s="166">
        <v>0.103735728225441</v>
      </c>
      <c r="BH869" s="166">
        <v>2.7722194245874E-2</v>
      </c>
      <c r="BI869" s="166">
        <v>7.2766493111276198E-2</v>
      </c>
      <c r="BJ869" s="166">
        <v>0</v>
      </c>
      <c r="BK869" s="166">
        <v>1.2372770634518301E-2</v>
      </c>
      <c r="BL869" s="166">
        <v>2.6520921426454101E-2</v>
      </c>
      <c r="BM869" s="166">
        <v>2.4216925927653499E-2</v>
      </c>
      <c r="BN869" s="166">
        <v>0</v>
      </c>
      <c r="BO869" s="166">
        <v>8.6182610010684304E-3</v>
      </c>
      <c r="BP869" s="166">
        <v>6.8368032557741699E-3</v>
      </c>
      <c r="BQ869" s="166">
        <v>8.3485407522552995E-3</v>
      </c>
      <c r="BR869" s="166">
        <v>7.6766758477259502E-3</v>
      </c>
      <c r="BS869" s="166">
        <v>5.87064058205366E-2</v>
      </c>
      <c r="BT869" s="166">
        <v>8.3088988530875402E-3</v>
      </c>
    </row>
    <row r="870" spans="1:72" hidden="1">
      <c r="A870" s="98" t="s">
        <v>538</v>
      </c>
      <c r="B870" s="98" t="s">
        <v>1330</v>
      </c>
      <c r="C870" s="98" t="s">
        <v>1401</v>
      </c>
      <c r="D870" s="98" t="s">
        <v>1402</v>
      </c>
      <c r="E870" s="98" t="s">
        <v>266</v>
      </c>
      <c r="F870" s="98" t="s">
        <v>216</v>
      </c>
      <c r="G870" s="166">
        <v>1.2529883843309501E-2</v>
      </c>
      <c r="H870" s="166">
        <v>0.13603033246494001</v>
      </c>
      <c r="I870" s="166">
        <v>0</v>
      </c>
      <c r="J870" s="166">
        <v>2.4357880810638E-2</v>
      </c>
      <c r="K870" s="166">
        <v>4.1710754258888399E-2</v>
      </c>
      <c r="L870" s="166">
        <v>2.60931089969056E-2</v>
      </c>
      <c r="M870" s="166">
        <v>3.8348026199412702E-2</v>
      </c>
      <c r="N870" s="166">
        <v>1.9027722875540502E-2</v>
      </c>
      <c r="O870" s="166">
        <v>5.38519709993249E-2</v>
      </c>
      <c r="P870" s="166">
        <v>2.85203507858077E-2</v>
      </c>
      <c r="Q870" s="166">
        <v>4.0545429600506902E-2</v>
      </c>
      <c r="R870" s="166">
        <v>7.1859990770917301E-2</v>
      </c>
      <c r="S870" s="166">
        <v>7.9577081069098707E-2</v>
      </c>
      <c r="T870" s="166">
        <v>7.35783332711083E-3</v>
      </c>
      <c r="U870" s="166">
        <v>8.1966629003580403E-3</v>
      </c>
      <c r="V870" s="166">
        <v>2.4030798963981998E-3</v>
      </c>
      <c r="W870" s="166">
        <v>0.15412950377857701</v>
      </c>
      <c r="X870" s="166">
        <v>4.6394664637584501E-2</v>
      </c>
      <c r="Y870" s="166">
        <v>4.2737313839187697E-2</v>
      </c>
      <c r="Z870" s="166">
        <v>1.8715774189490199E-2</v>
      </c>
      <c r="AA870" s="166">
        <v>0</v>
      </c>
      <c r="AB870" s="166">
        <v>2.37131893213154E-2</v>
      </c>
      <c r="AC870" s="166">
        <v>3.62816381966636E-2</v>
      </c>
      <c r="AD870" s="166">
        <v>3.6942036681677698E-2</v>
      </c>
      <c r="AE870" s="166">
        <v>1.9563536158033398E-2</v>
      </c>
      <c r="AF870" s="166">
        <v>5.2811108569933402E-2</v>
      </c>
      <c r="AG870" s="166">
        <v>2.6119453852224001E-2</v>
      </c>
      <c r="AH870" s="166">
        <v>6.05373279393693E-2</v>
      </c>
      <c r="AI870" s="166">
        <v>6.49276844166813E-2</v>
      </c>
      <c r="AJ870" s="166">
        <v>4.6239405184769398E-2</v>
      </c>
      <c r="AK870" s="166">
        <v>1.4445808108855399E-3</v>
      </c>
      <c r="AL870" s="166">
        <v>2.04554231522826E-2</v>
      </c>
      <c r="AM870" s="166">
        <v>0</v>
      </c>
      <c r="AN870" s="166">
        <v>4.2013488101458801E-2</v>
      </c>
      <c r="AO870" s="166">
        <v>0</v>
      </c>
      <c r="AP870" s="166">
        <v>3.2220544683810299E-3</v>
      </c>
      <c r="AQ870" s="166">
        <v>0</v>
      </c>
      <c r="AR870" s="166">
        <v>2.8504335466564999E-3</v>
      </c>
      <c r="AS870" s="166">
        <v>2.0580142690461399E-2</v>
      </c>
      <c r="AT870" s="166">
        <v>5.6535738477140902E-4</v>
      </c>
      <c r="AU870" s="166">
        <v>5.9894542804420697E-3</v>
      </c>
      <c r="AV870" s="166">
        <v>9.1707903426953105E-2</v>
      </c>
      <c r="AW870" s="166">
        <v>5.1290916315875297E-2</v>
      </c>
      <c r="AX870" s="166">
        <v>6.4371840289895704E-2</v>
      </c>
      <c r="AY870" s="166">
        <v>4.2964027729920501E-2</v>
      </c>
      <c r="AZ870" s="166">
        <v>5.6312356610575903E-2</v>
      </c>
      <c r="BA870" s="166">
        <v>4.9329003723219501E-2</v>
      </c>
      <c r="BB870" s="166">
        <v>1.00768360110899E-2</v>
      </c>
      <c r="BC870" s="166">
        <v>9.96252679611071E-2</v>
      </c>
      <c r="BD870" s="166">
        <v>2.36433138220217E-2</v>
      </c>
      <c r="BE870" s="166">
        <v>7.4881062832055506E-2</v>
      </c>
      <c r="BF870" s="166">
        <v>0.13917623806363</v>
      </c>
      <c r="BG870" s="166">
        <v>3.9157603825835802E-2</v>
      </c>
      <c r="BH870" s="166">
        <v>1.18975235137461E-2</v>
      </c>
      <c r="BI870" s="166">
        <v>8.7774423110998298E-2</v>
      </c>
      <c r="BJ870" s="166">
        <v>1.66925638296631E-4</v>
      </c>
      <c r="BK870" s="166">
        <v>4.0656433551346599E-2</v>
      </c>
      <c r="BL870" s="166">
        <v>9.3357738500524697E-3</v>
      </c>
      <c r="BM870" s="166">
        <v>6.2973796884870203E-2</v>
      </c>
      <c r="BN870" s="166">
        <v>3.9764966217234196E-3</v>
      </c>
      <c r="BO870" s="166">
        <v>7.1790783356028606E-2</v>
      </c>
      <c r="BP870" s="166">
        <v>1.03861235882158E-2</v>
      </c>
      <c r="BQ870" s="166">
        <v>1.08992244287424E-2</v>
      </c>
      <c r="BR870" s="166">
        <v>3.30823700722385E-2</v>
      </c>
      <c r="BS870" s="166">
        <v>0.115436853450122</v>
      </c>
      <c r="BT870" s="166">
        <v>6.0838227102838302E-2</v>
      </c>
    </row>
    <row r="871" spans="1:72" hidden="1">
      <c r="A871" s="98" t="s">
        <v>538</v>
      </c>
      <c r="B871" s="98" t="s">
        <v>1330</v>
      </c>
      <c r="C871" s="98" t="s">
        <v>1403</v>
      </c>
      <c r="D871" s="98" t="s">
        <v>1404</v>
      </c>
      <c r="E871" s="98" t="s">
        <v>266</v>
      </c>
      <c r="F871" s="98" t="s">
        <v>216</v>
      </c>
      <c r="G871" s="166">
        <v>1.1935301016893499E-2</v>
      </c>
      <c r="H871" s="166">
        <v>9.43203827670515E-2</v>
      </c>
      <c r="I871" s="166">
        <v>3.4476320785060799E-2</v>
      </c>
      <c r="J871" s="166">
        <v>0</v>
      </c>
      <c r="K871" s="166">
        <v>1.7683362914363E-2</v>
      </c>
      <c r="L871" s="166">
        <v>1.6161143304769799E-2</v>
      </c>
      <c r="M871" s="166">
        <v>1.05357114802284E-2</v>
      </c>
      <c r="N871" s="166">
        <v>2.4244271422941201E-2</v>
      </c>
      <c r="O871" s="166">
        <v>4.8855026644372801E-2</v>
      </c>
      <c r="P871" s="166">
        <v>0</v>
      </c>
      <c r="Q871" s="166">
        <v>1.7948431650224101E-2</v>
      </c>
      <c r="R871" s="166">
        <v>3.3397325566044099E-3</v>
      </c>
      <c r="S871" s="166">
        <v>3.2971360148067501E-2</v>
      </c>
      <c r="T871" s="166">
        <v>8.6177032392450708E-3</v>
      </c>
      <c r="U871" s="166">
        <v>0</v>
      </c>
      <c r="V871" s="166">
        <v>2.2010921944271102E-2</v>
      </c>
      <c r="W871" s="166">
        <v>5.0787891224201201E-2</v>
      </c>
      <c r="X871" s="166">
        <v>1.72853066076732E-2</v>
      </c>
      <c r="Y871" s="166">
        <v>0</v>
      </c>
      <c r="Z871" s="166">
        <v>6.6625665178116994E-2</v>
      </c>
      <c r="AA871" s="166">
        <v>0</v>
      </c>
      <c r="AB871" s="166">
        <v>0</v>
      </c>
      <c r="AC871" s="166">
        <v>0</v>
      </c>
      <c r="AD871" s="166">
        <v>4.8699762416590103E-3</v>
      </c>
      <c r="AE871" s="166">
        <v>0</v>
      </c>
      <c r="AF871" s="166">
        <v>0</v>
      </c>
      <c r="AG871" s="166">
        <v>4.4763999117447802E-3</v>
      </c>
      <c r="AH871" s="166">
        <v>1.9107750759529099E-2</v>
      </c>
      <c r="AI871" s="166">
        <v>0</v>
      </c>
      <c r="AJ871" s="166">
        <v>4.9500650614440096E-3</v>
      </c>
      <c r="AK871" s="166">
        <v>0</v>
      </c>
      <c r="AL871" s="166">
        <v>3.9125834685796897E-2</v>
      </c>
      <c r="AM871" s="166">
        <v>3.9262611344643497E-2</v>
      </c>
      <c r="AN871" s="166">
        <v>4.24763745106906E-3</v>
      </c>
      <c r="AO871" s="166">
        <v>4.53997354549534E-3</v>
      </c>
      <c r="AP871" s="166">
        <v>3.2624896860282498E-2</v>
      </c>
      <c r="AQ871" s="166">
        <v>0</v>
      </c>
      <c r="AR871" s="166">
        <v>2.4820996704676499E-3</v>
      </c>
      <c r="AS871" s="166">
        <v>1.09855062862975E-2</v>
      </c>
      <c r="AT871" s="166">
        <v>5.3021595455565998E-3</v>
      </c>
      <c r="AU871" s="166">
        <v>1.55976875328351E-2</v>
      </c>
      <c r="AV871" s="166">
        <v>2.1558207120371001E-2</v>
      </c>
      <c r="AW871" s="166">
        <v>4.7486995095258701E-2</v>
      </c>
      <c r="AX871" s="166">
        <v>5.0951623929381398E-3</v>
      </c>
      <c r="AY871" s="166">
        <v>5.3225157516399403E-3</v>
      </c>
      <c r="AZ871" s="166">
        <v>4.3601557076699299E-2</v>
      </c>
      <c r="BA871" s="166">
        <v>4.8879797366812097E-2</v>
      </c>
      <c r="BB871" s="166">
        <v>0</v>
      </c>
      <c r="BC871" s="166">
        <v>0.109735696358166</v>
      </c>
      <c r="BD871" s="166">
        <v>0</v>
      </c>
      <c r="BE871" s="166">
        <v>2.7420022241331402E-2</v>
      </c>
      <c r="BF871" s="166">
        <v>6.75245551819844E-2</v>
      </c>
      <c r="BG871" s="166">
        <v>8.2613671259878493E-2</v>
      </c>
      <c r="BH871" s="166">
        <v>4.58558649765907E-2</v>
      </c>
      <c r="BI871" s="166">
        <v>1.17471513630333E-2</v>
      </c>
      <c r="BJ871" s="166">
        <v>0</v>
      </c>
      <c r="BK871" s="166">
        <v>1.2686039199818399E-2</v>
      </c>
      <c r="BL871" s="166">
        <v>2.2907068724313299E-3</v>
      </c>
      <c r="BM871" s="166">
        <v>2.62313590519639E-3</v>
      </c>
      <c r="BN871" s="166">
        <v>0</v>
      </c>
      <c r="BO871" s="166">
        <v>0</v>
      </c>
      <c r="BP871" s="166">
        <v>3.6748829323877297E-2</v>
      </c>
      <c r="BQ871" s="166">
        <v>0</v>
      </c>
      <c r="BR871" s="166">
        <v>2.0643127755221601E-2</v>
      </c>
      <c r="BS871" s="166">
        <v>5.5271607779544103E-2</v>
      </c>
      <c r="BT871" s="166">
        <v>1.3735700234013999E-2</v>
      </c>
    </row>
    <row r="872" spans="1:72" hidden="1">
      <c r="A872" s="98" t="s">
        <v>538</v>
      </c>
      <c r="B872" s="98" t="s">
        <v>1330</v>
      </c>
      <c r="C872" s="98" t="s">
        <v>1405</v>
      </c>
      <c r="D872" s="98" t="s">
        <v>1406</v>
      </c>
      <c r="E872" s="98" t="s">
        <v>266</v>
      </c>
      <c r="F872" s="98" t="s">
        <v>216</v>
      </c>
      <c r="G872" s="166">
        <v>7.6964886274592498E-2</v>
      </c>
      <c r="H872" s="166">
        <v>0.115351302060584</v>
      </c>
      <c r="I872" s="166">
        <v>0</v>
      </c>
      <c r="J872" s="166">
        <v>4.40065170313515E-2</v>
      </c>
      <c r="K872" s="166">
        <v>1.9358575198380801E-2</v>
      </c>
      <c r="L872" s="166">
        <v>2.6194120064359401E-2</v>
      </c>
      <c r="M872" s="166">
        <v>3.5025297897777898E-2</v>
      </c>
      <c r="N872" s="166">
        <v>0</v>
      </c>
      <c r="O872" s="166">
        <v>2.0278016924736301E-2</v>
      </c>
      <c r="P872" s="166">
        <v>8.59258683753014E-3</v>
      </c>
      <c r="Q872" s="166">
        <v>1.43726443186445E-2</v>
      </c>
      <c r="R872" s="166">
        <v>3.65479324815342E-2</v>
      </c>
      <c r="S872" s="166">
        <v>0.130575254100773</v>
      </c>
      <c r="T872" s="166">
        <v>0</v>
      </c>
      <c r="U872" s="166">
        <v>6.27766131128031E-3</v>
      </c>
      <c r="V872" s="166">
        <v>3.0556581374656801E-2</v>
      </c>
      <c r="W872" s="166">
        <v>0.139922211899767</v>
      </c>
      <c r="X872" s="166">
        <v>1.86845850903938E-2</v>
      </c>
      <c r="Y872" s="166">
        <v>7.8350282769728496E-2</v>
      </c>
      <c r="Z872" s="166">
        <v>4.8954586552080202E-2</v>
      </c>
      <c r="AA872" s="166">
        <v>0</v>
      </c>
      <c r="AB872" s="166">
        <v>8.5730063337284799E-3</v>
      </c>
      <c r="AC872" s="166">
        <v>9.9220784194107708E-3</v>
      </c>
      <c r="AD872" s="166">
        <v>9.9730525770480305E-2</v>
      </c>
      <c r="AE872" s="166">
        <v>2.0401854363278099E-2</v>
      </c>
      <c r="AF872" s="166">
        <v>9.0047466219342398E-2</v>
      </c>
      <c r="AG872" s="166">
        <v>4.2165737353910904E-3</v>
      </c>
      <c r="AH872" s="166">
        <v>7.1897645690700104E-2</v>
      </c>
      <c r="AI872" s="166">
        <v>2.3724373091724801E-2</v>
      </c>
      <c r="AJ872" s="166">
        <v>4.8813311640033899E-3</v>
      </c>
      <c r="AK872" s="166">
        <v>5.9695426663467097E-2</v>
      </c>
      <c r="AL872" s="166">
        <v>4.6316429864325999E-2</v>
      </c>
      <c r="AM872" s="166">
        <v>2.7382624923061798E-2</v>
      </c>
      <c r="AN872" s="166">
        <v>2.40356288267085E-2</v>
      </c>
      <c r="AO872" s="166">
        <v>5.3376202461305602E-2</v>
      </c>
      <c r="AP872" s="166">
        <v>1.70990239376104E-2</v>
      </c>
      <c r="AQ872" s="166">
        <v>2.34006501660073E-2</v>
      </c>
      <c r="AR872" s="166">
        <v>2.24559811438962E-2</v>
      </c>
      <c r="AS872" s="166">
        <v>3.4178249088002002E-2</v>
      </c>
      <c r="AT872" s="166">
        <v>1.7118234487384001E-2</v>
      </c>
      <c r="AU872" s="166">
        <v>6.9042647783558201E-3</v>
      </c>
      <c r="AV872" s="166">
        <v>0.106613225991534</v>
      </c>
      <c r="AW872" s="166">
        <v>8.42385693526468E-2</v>
      </c>
      <c r="AX872" s="166">
        <v>4.0885672610844498E-2</v>
      </c>
      <c r="AY872" s="166">
        <v>4.9770511523583902E-2</v>
      </c>
      <c r="AZ872" s="166">
        <v>0.111219162615871</v>
      </c>
      <c r="BA872" s="166">
        <v>2.69646505231779E-2</v>
      </c>
      <c r="BB872" s="166">
        <v>1.2296704718006E-2</v>
      </c>
      <c r="BC872" s="166">
        <v>9.4599422224396906E-2</v>
      </c>
      <c r="BD872" s="166">
        <v>2.7097548717102401E-2</v>
      </c>
      <c r="BE872" s="166">
        <v>0.159759674775942</v>
      </c>
      <c r="BF872" s="166">
        <v>0.11542596707241801</v>
      </c>
      <c r="BG872" s="166">
        <v>9.1410087833841205E-3</v>
      </c>
      <c r="BH872" s="166">
        <v>5.8298669845726903E-2</v>
      </c>
      <c r="BI872" s="166">
        <v>5.6674678722095799E-2</v>
      </c>
      <c r="BJ872" s="166">
        <v>8.1775465007931803E-4</v>
      </c>
      <c r="BK872" s="166">
        <v>5.46437379601298E-2</v>
      </c>
      <c r="BL872" s="166">
        <v>6.4452759712528204E-4</v>
      </c>
      <c r="BM872" s="166">
        <v>4.3666994788126398E-2</v>
      </c>
      <c r="BN872" s="166">
        <v>9.2808794346120604E-3</v>
      </c>
      <c r="BO872" s="166">
        <v>2.29466764740275E-2</v>
      </c>
      <c r="BP872" s="166">
        <v>2.1250772538370401E-2</v>
      </c>
      <c r="BQ872" s="166">
        <v>0</v>
      </c>
      <c r="BR872" s="166">
        <v>8.4349583344614804E-3</v>
      </c>
      <c r="BS872" s="166">
        <v>0.17048893367492499</v>
      </c>
      <c r="BT872" s="166">
        <v>4.5372438980577801E-2</v>
      </c>
    </row>
    <row r="873" spans="1:72" hidden="1">
      <c r="A873" s="98" t="s">
        <v>538</v>
      </c>
      <c r="B873" s="98" t="s">
        <v>1330</v>
      </c>
      <c r="C873" s="98" t="s">
        <v>1407</v>
      </c>
      <c r="D873" s="98" t="s">
        <v>1408</v>
      </c>
      <c r="E873" s="98" t="s">
        <v>266</v>
      </c>
      <c r="F873" s="98" t="s">
        <v>216</v>
      </c>
      <c r="G873" s="166">
        <v>0.175006625303713</v>
      </c>
      <c r="H873" s="166">
        <v>8.9512182979945704E-2</v>
      </c>
      <c r="I873" s="166">
        <v>5.2894283751046899E-2</v>
      </c>
      <c r="J873" s="166">
        <v>4.2866360383556297E-2</v>
      </c>
      <c r="K873" s="166">
        <v>0.20108708539245501</v>
      </c>
      <c r="L873" s="166">
        <v>0.13051731170915501</v>
      </c>
      <c r="M873" s="166">
        <v>0.23088901366116299</v>
      </c>
      <c r="N873" s="166">
        <v>0.109829110666462</v>
      </c>
      <c r="O873" s="166">
        <v>3.87982772653385E-2</v>
      </c>
      <c r="P873" s="166">
        <v>0.26935265873916597</v>
      </c>
      <c r="Q873" s="166">
        <v>2.7981533762904801E-2</v>
      </c>
      <c r="R873" s="166">
        <v>9.5652552171349797E-2</v>
      </c>
      <c r="S873" s="166">
        <v>2.89437313696864E-2</v>
      </c>
      <c r="T873" s="166">
        <v>1.00568255097719E-2</v>
      </c>
      <c r="U873" s="166">
        <v>0</v>
      </c>
      <c r="V873" s="166">
        <v>2.4122633157411401E-2</v>
      </c>
      <c r="W873" s="166">
        <v>7.8296728680212493E-2</v>
      </c>
      <c r="X873" s="166">
        <v>2.0863153688163799E-2</v>
      </c>
      <c r="Y873" s="166">
        <v>9.0773252506041305E-2</v>
      </c>
      <c r="Z873" s="166">
        <v>2.4346847017951E-2</v>
      </c>
      <c r="AA873" s="166">
        <v>2.5406690736841601E-2</v>
      </c>
      <c r="AB873" s="166">
        <v>2.8886948985801901E-2</v>
      </c>
      <c r="AC873" s="166">
        <v>8.83445354630529E-3</v>
      </c>
      <c r="AD873" s="166">
        <v>0.113788310421804</v>
      </c>
      <c r="AE873" s="166">
        <v>5.35458156235505E-2</v>
      </c>
      <c r="AF873" s="166">
        <v>0.14999602038328799</v>
      </c>
      <c r="AG873" s="166">
        <v>0.191915543476219</v>
      </c>
      <c r="AH873" s="166">
        <v>4.4385347623882798E-2</v>
      </c>
      <c r="AI873" s="166">
        <v>0.108722458442899</v>
      </c>
      <c r="AJ873" s="166">
        <v>6.1453059393829702E-2</v>
      </c>
      <c r="AK873" s="166">
        <v>3.3454448252531202E-2</v>
      </c>
      <c r="AL873" s="166">
        <v>1.0738760086976801E-2</v>
      </c>
      <c r="AM873" s="166">
        <v>1.62938214608624E-2</v>
      </c>
      <c r="AN873" s="166">
        <v>3.9998071364316198E-2</v>
      </c>
      <c r="AO873" s="166">
        <v>7.92176365277978E-2</v>
      </c>
      <c r="AP873" s="166">
        <v>0.20430174962537301</v>
      </c>
      <c r="AQ873" s="166">
        <v>3.1269008538164E-2</v>
      </c>
      <c r="AR873" s="166">
        <v>0.176429807283638</v>
      </c>
      <c r="AS873" s="166">
        <v>0.15710387049725399</v>
      </c>
      <c r="AT873" s="166">
        <v>3.2898354388081599E-2</v>
      </c>
      <c r="AU873" s="166">
        <v>3.2052169482222198E-2</v>
      </c>
      <c r="AV873" s="166">
        <v>0.18443294410130501</v>
      </c>
      <c r="AW873" s="166">
        <v>0.12320065333333099</v>
      </c>
      <c r="AX873" s="166">
        <v>0.110457063126429</v>
      </c>
      <c r="AY873" s="166">
        <v>6.5589833357344404E-2</v>
      </c>
      <c r="AZ873" s="166">
        <v>0.10385921743625599</v>
      </c>
      <c r="BA873" s="166">
        <v>0</v>
      </c>
      <c r="BB873" s="166">
        <v>9.9193247098972107E-2</v>
      </c>
      <c r="BC873" s="166">
        <v>5.5330550126168498E-2</v>
      </c>
      <c r="BD873" s="166">
        <v>2.7812978810229198E-2</v>
      </c>
      <c r="BE873" s="166">
        <v>9.0811637164566597E-2</v>
      </c>
      <c r="BF873" s="166">
        <v>5.4577215587262598E-2</v>
      </c>
      <c r="BG873" s="166">
        <v>8.0017905679140605E-2</v>
      </c>
      <c r="BH873" s="166">
        <v>8.3136343279858096E-2</v>
      </c>
      <c r="BI873" s="166">
        <v>7.4322470798471402E-2</v>
      </c>
      <c r="BJ873" s="166">
        <v>1.1116155203771801E-2</v>
      </c>
      <c r="BK873" s="166">
        <v>9.6487364574835505E-2</v>
      </c>
      <c r="BL873" s="166">
        <v>7.6647738660174602E-2</v>
      </c>
      <c r="BM873" s="166">
        <v>4.3668588138548299E-2</v>
      </c>
      <c r="BN873" s="166">
        <v>0.15572394157557901</v>
      </c>
      <c r="BO873" s="166">
        <v>0.200935649749509</v>
      </c>
      <c r="BP873" s="166">
        <v>4.7719855873751597E-2</v>
      </c>
      <c r="BQ873" s="166">
        <v>2.50456222567659E-2</v>
      </c>
      <c r="BR873" s="166">
        <v>5.6431423410512202E-2</v>
      </c>
      <c r="BS873" s="166">
        <v>0.12908948280177901</v>
      </c>
      <c r="BT873" s="166">
        <v>0.19074730125751199</v>
      </c>
    </row>
    <row r="874" spans="1:72" hidden="1">
      <c r="A874" s="98" t="s">
        <v>538</v>
      </c>
      <c r="B874" s="98" t="s">
        <v>1330</v>
      </c>
      <c r="C874" s="98" t="s">
        <v>1409</v>
      </c>
      <c r="D874" s="98" t="s">
        <v>1410</v>
      </c>
      <c r="E874" s="98" t="s">
        <v>266</v>
      </c>
      <c r="F874" s="98" t="s">
        <v>216</v>
      </c>
      <c r="G874" s="166">
        <v>7.4969407219797501E-2</v>
      </c>
      <c r="H874" s="166">
        <v>8.0732004438085606E-2</v>
      </c>
      <c r="I874" s="166">
        <v>1.42372440664261E-2</v>
      </c>
      <c r="J874" s="166">
        <v>0.12997774006236601</v>
      </c>
      <c r="K874" s="166">
        <v>5.7192807133997201E-2</v>
      </c>
      <c r="L874" s="166">
        <v>0.105659365682224</v>
      </c>
      <c r="M874" s="166">
        <v>0.10326715917261201</v>
      </c>
      <c r="N874" s="166">
        <v>4.45405196085518E-2</v>
      </c>
      <c r="O874" s="166">
        <v>1.5507824157460199E-2</v>
      </c>
      <c r="P874" s="166">
        <v>0.15780415066402401</v>
      </c>
      <c r="Q874" s="166">
        <v>1.2593603168331399E-2</v>
      </c>
      <c r="R874" s="166">
        <v>4.8530308463161601E-2</v>
      </c>
      <c r="S874" s="166">
        <v>0.14393976924735</v>
      </c>
      <c r="T874" s="166">
        <v>1.6265112652076301E-2</v>
      </c>
      <c r="U874" s="166">
        <v>6.5437362827655304E-2</v>
      </c>
      <c r="V874" s="166">
        <v>1.6300828450889801E-3</v>
      </c>
      <c r="W874" s="166">
        <v>2.4209331189521701E-2</v>
      </c>
      <c r="X874" s="166">
        <v>7.1707386870001305E-2</v>
      </c>
      <c r="Y874" s="166">
        <v>3.0319524516218201E-2</v>
      </c>
      <c r="Z874" s="166">
        <v>7.0866888345851803E-3</v>
      </c>
      <c r="AA874" s="166">
        <v>4.0248490178377604E-3</v>
      </c>
      <c r="AB874" s="166">
        <v>4.4786166715778203E-2</v>
      </c>
      <c r="AC874" s="166">
        <v>3.94789775922713E-2</v>
      </c>
      <c r="AD874" s="166">
        <v>7.2441175129692698E-2</v>
      </c>
      <c r="AE874" s="166">
        <v>4.0078274876043402E-2</v>
      </c>
      <c r="AF874" s="166">
        <v>6.0956414933502102E-2</v>
      </c>
      <c r="AG874" s="166">
        <v>4.1248055939340098E-2</v>
      </c>
      <c r="AH874" s="166">
        <v>6.9651123763387501E-2</v>
      </c>
      <c r="AI874" s="166">
        <v>5.46601930546112E-2</v>
      </c>
      <c r="AJ874" s="166">
        <v>4.0460811200880999E-2</v>
      </c>
      <c r="AK874" s="166">
        <v>1.14593921042057E-2</v>
      </c>
      <c r="AL874" s="166">
        <v>3.2292828420886197E-2</v>
      </c>
      <c r="AM874" s="166">
        <v>1.7393721168572501E-2</v>
      </c>
      <c r="AN874" s="166">
        <v>5.6433497044437501E-2</v>
      </c>
      <c r="AO874" s="166">
        <v>0.123464246887745</v>
      </c>
      <c r="AP874" s="166">
        <v>0.11880855042841899</v>
      </c>
      <c r="AQ874" s="166">
        <v>3.9711980324852E-2</v>
      </c>
      <c r="AR874" s="166">
        <v>3.06029595805602E-2</v>
      </c>
      <c r="AS874" s="166">
        <v>8.0327506093329004E-2</v>
      </c>
      <c r="AT874" s="166">
        <v>2.3956477537585098E-2</v>
      </c>
      <c r="AU874" s="166">
        <v>3.3852890313150301E-2</v>
      </c>
      <c r="AV874" s="166">
        <v>0.11002779541895</v>
      </c>
      <c r="AW874" s="166">
        <v>5.5122278657191701E-2</v>
      </c>
      <c r="AX874" s="166">
        <v>5.9667003826363398E-2</v>
      </c>
      <c r="AY874" s="166">
        <v>7.0492988673110601E-2</v>
      </c>
      <c r="AZ874" s="166">
        <v>8.4624056556858798E-2</v>
      </c>
      <c r="BA874" s="166">
        <v>1.2452893944013501E-2</v>
      </c>
      <c r="BB874" s="166">
        <v>4.0718877701811998E-2</v>
      </c>
      <c r="BC874" s="166">
        <v>3.3578015942395498E-2</v>
      </c>
      <c r="BD874" s="166">
        <v>6.8215524661485505E-2</v>
      </c>
      <c r="BE874" s="166">
        <v>6.7271058294806896E-2</v>
      </c>
      <c r="BF874" s="166">
        <v>0.135393979847272</v>
      </c>
      <c r="BG874" s="166">
        <v>4.0899597364442597E-2</v>
      </c>
      <c r="BH874" s="166">
        <v>7.27504455551162E-2</v>
      </c>
      <c r="BI874" s="166">
        <v>5.0110733174790999E-2</v>
      </c>
      <c r="BJ874" s="166">
        <v>7.3190775005350895E-4</v>
      </c>
      <c r="BK874" s="166">
        <v>0.168975206697217</v>
      </c>
      <c r="BL874" s="166">
        <v>9.4065311277486602E-2</v>
      </c>
      <c r="BM874" s="166">
        <v>7.3363383272769103E-2</v>
      </c>
      <c r="BN874" s="166">
        <v>7.89407140140439E-2</v>
      </c>
      <c r="BO874" s="166">
        <v>8.9617734800879104E-2</v>
      </c>
      <c r="BP874" s="166">
        <v>3.0863736805880899E-2</v>
      </c>
      <c r="BQ874" s="166">
        <v>3.7266540087296102E-2</v>
      </c>
      <c r="BR874" s="166">
        <v>9.9883185334711702E-2</v>
      </c>
      <c r="BS874" s="166">
        <v>0.100980510605851</v>
      </c>
      <c r="BT874" s="166">
        <v>0.14142171485121</v>
      </c>
    </row>
    <row r="875" spans="1:72" hidden="1">
      <c r="A875" s="98" t="s">
        <v>538</v>
      </c>
      <c r="B875" s="98" t="s">
        <v>1330</v>
      </c>
      <c r="C875" s="98" t="s">
        <v>1411</v>
      </c>
      <c r="D875" s="98" t="s">
        <v>1412</v>
      </c>
      <c r="E875" s="98" t="s">
        <v>266</v>
      </c>
      <c r="F875" s="98" t="s">
        <v>216</v>
      </c>
      <c r="G875" s="166">
        <v>7.4111706096301494E-2</v>
      </c>
      <c r="H875" s="166">
        <v>8.1561486350546497E-2</v>
      </c>
      <c r="I875" s="166">
        <v>3.3901408398388698E-2</v>
      </c>
      <c r="J875" s="166">
        <v>4.93084197505003E-2</v>
      </c>
      <c r="K875" s="166">
        <v>0.183918892476402</v>
      </c>
      <c r="L875" s="166">
        <v>0.12642047035078299</v>
      </c>
      <c r="M875" s="166">
        <v>0.19179440714672799</v>
      </c>
      <c r="N875" s="166">
        <v>7.6159337954433595E-2</v>
      </c>
      <c r="O875" s="166">
        <v>4.1529763100057203E-2</v>
      </c>
      <c r="P875" s="166">
        <v>0.172562991425698</v>
      </c>
      <c r="Q875" s="166">
        <v>4.8037718640996999E-2</v>
      </c>
      <c r="R875" s="166">
        <v>3.5978104658749899E-2</v>
      </c>
      <c r="S875" s="166">
        <v>3.1098787963505199E-2</v>
      </c>
      <c r="T875" s="166">
        <v>1.81427840447601E-2</v>
      </c>
      <c r="U875" s="166">
        <v>6.1136047995491799E-2</v>
      </c>
      <c r="V875" s="166">
        <v>6.0780946297336699E-2</v>
      </c>
      <c r="W875" s="166">
        <v>9.8550222693278705E-2</v>
      </c>
      <c r="X875" s="166">
        <v>5.9493524582564003E-2</v>
      </c>
      <c r="Y875" s="166">
        <v>0.11524522235724501</v>
      </c>
      <c r="Z875" s="166">
        <v>8.9092260732035206E-3</v>
      </c>
      <c r="AA875" s="166">
        <v>0</v>
      </c>
      <c r="AB875" s="166">
        <v>1.21524111037421E-2</v>
      </c>
      <c r="AC875" s="166">
        <v>1.35387930478802E-2</v>
      </c>
      <c r="AD875" s="166">
        <v>7.4851773346980302E-2</v>
      </c>
      <c r="AE875" s="166">
        <v>9.0576331181439207E-2</v>
      </c>
      <c r="AF875" s="166">
        <v>6.63294555021193E-2</v>
      </c>
      <c r="AG875" s="166">
        <v>3.3331769179476597E-2</v>
      </c>
      <c r="AH875" s="166">
        <v>5.6700678172963398E-2</v>
      </c>
      <c r="AI875" s="166">
        <v>6.5185532826903397E-3</v>
      </c>
      <c r="AJ875" s="166">
        <v>6.15620079735789E-2</v>
      </c>
      <c r="AK875" s="166">
        <v>4.9747930153277798E-3</v>
      </c>
      <c r="AL875" s="166">
        <v>3.61866208083753E-2</v>
      </c>
      <c r="AM875" s="166">
        <v>5.0641552695207703E-2</v>
      </c>
      <c r="AN875" s="166">
        <v>5.6727171409086299E-2</v>
      </c>
      <c r="AO875" s="166">
        <v>0.10411093517872901</v>
      </c>
      <c r="AP875" s="166">
        <v>8.2213321457803204E-2</v>
      </c>
      <c r="AQ875" s="166">
        <v>0.10129058637497899</v>
      </c>
      <c r="AR875" s="166">
        <v>0.14885877939470801</v>
      </c>
      <c r="AS875" s="166">
        <v>9.6348965661827005E-2</v>
      </c>
      <c r="AT875" s="166">
        <v>1.9890351490520101E-2</v>
      </c>
      <c r="AU875" s="166">
        <v>2.7527278584715899E-2</v>
      </c>
      <c r="AV875" s="166">
        <v>7.1190353790388503E-2</v>
      </c>
      <c r="AW875" s="166">
        <v>4.5422093813676699E-2</v>
      </c>
      <c r="AX875" s="166">
        <v>0.112073167969611</v>
      </c>
      <c r="AY875" s="166">
        <v>1.93722561456392E-2</v>
      </c>
      <c r="AZ875" s="166">
        <v>0.120651102434967</v>
      </c>
      <c r="BA875" s="166">
        <v>6.2966640008255303E-2</v>
      </c>
      <c r="BB875" s="166">
        <v>7.6523845395883403E-2</v>
      </c>
      <c r="BC875" s="166">
        <v>4.5074861616968803E-2</v>
      </c>
      <c r="BD875" s="166">
        <v>2.8618587941933098E-2</v>
      </c>
      <c r="BE875" s="166">
        <v>4.0641891018331697E-2</v>
      </c>
      <c r="BF875" s="166">
        <v>0.100390624390162</v>
      </c>
      <c r="BG875" s="166">
        <v>8.1519706075711601E-2</v>
      </c>
      <c r="BH875" s="166">
        <v>4.9664749977803103E-2</v>
      </c>
      <c r="BI875" s="166">
        <v>5.0620479847279701E-2</v>
      </c>
      <c r="BJ875" s="166">
        <v>1.6709458602092001E-2</v>
      </c>
      <c r="BK875" s="166">
        <v>0.15064274190649801</v>
      </c>
      <c r="BL875" s="166">
        <v>4.9164823751201098E-2</v>
      </c>
      <c r="BM875" s="166">
        <v>3.7929763859430102E-2</v>
      </c>
      <c r="BN875" s="166">
        <v>0.263456852391588</v>
      </c>
      <c r="BO875" s="166">
        <v>0.15642417404625</v>
      </c>
      <c r="BP875" s="166">
        <v>6.3572733908828505E-2</v>
      </c>
      <c r="BQ875" s="166">
        <v>2.6165480840420401E-2</v>
      </c>
      <c r="BR875" s="166">
        <v>7.9023062963715099E-2</v>
      </c>
      <c r="BS875" s="166">
        <v>0.13651745074473201</v>
      </c>
      <c r="BT875" s="166">
        <v>4.8071663858376898E-2</v>
      </c>
    </row>
    <row r="876" spans="1:72" hidden="1">
      <c r="A876" s="98" t="s">
        <v>538</v>
      </c>
      <c r="B876" s="98" t="s">
        <v>1330</v>
      </c>
      <c r="C876" s="98" t="s">
        <v>1413</v>
      </c>
      <c r="D876" s="98" t="s">
        <v>1414</v>
      </c>
      <c r="E876" s="98" t="s">
        <v>266</v>
      </c>
      <c r="F876" s="98" t="s">
        <v>216</v>
      </c>
      <c r="G876" s="166">
        <v>9.7442806088567799E-2</v>
      </c>
      <c r="H876" s="166">
        <v>3.3368242520019298E-2</v>
      </c>
      <c r="I876" s="166">
        <v>6.0779085946003897E-3</v>
      </c>
      <c r="J876" s="166">
        <v>4.5403548715532302E-2</v>
      </c>
      <c r="K876" s="166">
        <v>5.4931671941274601E-2</v>
      </c>
      <c r="L876" s="166">
        <v>7.9905633264461998E-2</v>
      </c>
      <c r="M876" s="166">
        <v>8.3785488683326304E-2</v>
      </c>
      <c r="N876" s="166">
        <v>4.3772720473804698E-2</v>
      </c>
      <c r="O876" s="166">
        <v>9.0258744857612996E-2</v>
      </c>
      <c r="P876" s="166">
        <v>9.6842345965802407E-2</v>
      </c>
      <c r="Q876" s="166">
        <v>3.8219670871107198E-2</v>
      </c>
      <c r="R876" s="166">
        <v>3.0458911413483201E-2</v>
      </c>
      <c r="S876" s="166">
        <v>4.2827208130305001E-2</v>
      </c>
      <c r="T876" s="166">
        <v>2.1932915976039899E-2</v>
      </c>
      <c r="U876" s="166">
        <v>2.9709971268329499E-2</v>
      </c>
      <c r="V876" s="166">
        <v>2.0237875700170899E-2</v>
      </c>
      <c r="W876" s="166">
        <v>3.6742143639167099E-2</v>
      </c>
      <c r="X876" s="166">
        <v>2.39655983843515E-2</v>
      </c>
      <c r="Y876" s="166">
        <v>3.1841650183117097E-2</v>
      </c>
      <c r="Z876" s="166">
        <v>0</v>
      </c>
      <c r="AA876" s="166">
        <v>0</v>
      </c>
      <c r="AB876" s="166">
        <v>2.5719019001185402E-2</v>
      </c>
      <c r="AC876" s="166">
        <v>3.5366769056544803E-2</v>
      </c>
      <c r="AD876" s="166">
        <v>2.5496304552312998E-2</v>
      </c>
      <c r="AE876" s="166">
        <v>1.9115751543530499E-2</v>
      </c>
      <c r="AF876" s="166">
        <v>3.3857756991753002E-2</v>
      </c>
      <c r="AG876" s="166">
        <v>2.22909058905768E-2</v>
      </c>
      <c r="AH876" s="166">
        <v>4.52322320149229E-2</v>
      </c>
      <c r="AI876" s="166">
        <v>7.3132175301858096E-3</v>
      </c>
      <c r="AJ876" s="166">
        <v>3.1436039674305701E-2</v>
      </c>
      <c r="AK876" s="166">
        <v>1.45221954550125E-2</v>
      </c>
      <c r="AL876" s="166">
        <v>3.8382589613528799E-2</v>
      </c>
      <c r="AM876" s="166">
        <v>4.3870111639945399E-2</v>
      </c>
      <c r="AN876" s="166">
        <v>6.7252799975906002E-3</v>
      </c>
      <c r="AO876" s="166">
        <v>3.6222613213017701E-2</v>
      </c>
      <c r="AP876" s="166">
        <v>9.4103732161518794E-2</v>
      </c>
      <c r="AQ876" s="166">
        <v>7.1005713968362902E-2</v>
      </c>
      <c r="AR876" s="166">
        <v>0.10331145253132799</v>
      </c>
      <c r="AS876" s="166">
        <v>2.6254730101491101E-2</v>
      </c>
      <c r="AT876" s="166">
        <v>2.33941088900518E-2</v>
      </c>
      <c r="AU876" s="166">
        <v>2.72149890897046E-2</v>
      </c>
      <c r="AV876" s="166">
        <v>9.4143853655020093E-2</v>
      </c>
      <c r="AW876" s="166">
        <v>3.68729122313112E-2</v>
      </c>
      <c r="AX876" s="166">
        <v>7.4515475108267698E-2</v>
      </c>
      <c r="AY876" s="166">
        <v>3.4969391783475197E-2</v>
      </c>
      <c r="AZ876" s="166">
        <v>7.4775244066619104E-2</v>
      </c>
      <c r="BA876" s="166">
        <v>9.3581568551260996E-3</v>
      </c>
      <c r="BB876" s="166">
        <v>1.5177844527847499E-2</v>
      </c>
      <c r="BC876" s="166">
        <v>4.4821471342223702E-2</v>
      </c>
      <c r="BD876" s="166">
        <v>1.8635132113838899E-2</v>
      </c>
      <c r="BE876" s="166">
        <v>7.2652665832543095E-2</v>
      </c>
      <c r="BF876" s="166">
        <v>1.77167266687232E-2</v>
      </c>
      <c r="BG876" s="166">
        <v>4.5077139443506699E-2</v>
      </c>
      <c r="BH876" s="166">
        <v>8.1969396752092603E-3</v>
      </c>
      <c r="BI876" s="166">
        <v>1.9478202995027401E-2</v>
      </c>
      <c r="BJ876" s="166">
        <v>1.1782559322036101E-2</v>
      </c>
      <c r="BK876" s="166">
        <v>0.16957662148546801</v>
      </c>
      <c r="BL876" s="166">
        <v>3.1655177800047202E-2</v>
      </c>
      <c r="BM876" s="166">
        <v>4.92395363814912E-2</v>
      </c>
      <c r="BN876" s="166">
        <v>0.14536963323442401</v>
      </c>
      <c r="BO876" s="166">
        <v>9.8749047963834699E-3</v>
      </c>
      <c r="BP876" s="166">
        <v>4.4988053923964398E-2</v>
      </c>
      <c r="BQ876" s="166">
        <v>7.3852856506505596E-3</v>
      </c>
      <c r="BR876" s="166">
        <v>1.6869916668922999E-2</v>
      </c>
      <c r="BS876" s="166">
        <v>9.4711422038184501E-2</v>
      </c>
      <c r="BT876" s="166">
        <v>0.14531538590155901</v>
      </c>
    </row>
    <row r="877" spans="1:72" hidden="1">
      <c r="A877" s="98" t="s">
        <v>538</v>
      </c>
      <c r="B877" s="98" t="s">
        <v>1330</v>
      </c>
      <c r="C877" s="98" t="s">
        <v>1415</v>
      </c>
      <c r="D877" s="98" t="s">
        <v>1416</v>
      </c>
      <c r="E877" s="98" t="s">
        <v>266</v>
      </c>
      <c r="F877" s="98" t="s">
        <v>216</v>
      </c>
      <c r="G877" s="166">
        <v>2.7660559520765599E-2</v>
      </c>
      <c r="H877" s="166">
        <v>0</v>
      </c>
      <c r="I877" s="166">
        <v>0</v>
      </c>
      <c r="J877" s="166">
        <v>5.4124464826278897E-2</v>
      </c>
      <c r="K877" s="166">
        <v>1.0342333076530701E-2</v>
      </c>
      <c r="L877" s="166">
        <v>1.96888573401327E-2</v>
      </c>
      <c r="M877" s="166">
        <v>0</v>
      </c>
      <c r="N877" s="166">
        <v>8.7427144052825007E-3</v>
      </c>
      <c r="O877" s="166">
        <v>0</v>
      </c>
      <c r="P877" s="166">
        <v>1.0465219854322E-2</v>
      </c>
      <c r="Q877" s="166">
        <v>3.0247430022185498E-4</v>
      </c>
      <c r="R877" s="166">
        <v>5.3839588506932098E-3</v>
      </c>
      <c r="S877" s="166">
        <v>1.9794693377329299E-3</v>
      </c>
      <c r="T877" s="166">
        <v>0</v>
      </c>
      <c r="U877" s="166">
        <v>0</v>
      </c>
      <c r="V877" s="166">
        <v>0</v>
      </c>
      <c r="W877" s="166">
        <v>3.0461528127209898E-4</v>
      </c>
      <c r="X877" s="166">
        <v>1.18047547859677E-2</v>
      </c>
      <c r="Y877" s="166">
        <v>0</v>
      </c>
      <c r="Z877" s="166">
        <v>6.9289070526278806E-2</v>
      </c>
      <c r="AA877" s="166">
        <v>0</v>
      </c>
      <c r="AB877" s="166">
        <v>1.0342406484692699E-2</v>
      </c>
      <c r="AC877" s="166">
        <v>0</v>
      </c>
      <c r="AD877" s="166">
        <v>2.5117541419851E-3</v>
      </c>
      <c r="AE877" s="166">
        <v>0</v>
      </c>
      <c r="AF877" s="166">
        <v>0</v>
      </c>
      <c r="AG877" s="166">
        <v>7.6751400103679104E-2</v>
      </c>
      <c r="AH877" s="166">
        <v>3.0352623507391198E-4</v>
      </c>
      <c r="AI877" s="166">
        <v>2.39427032871702E-2</v>
      </c>
      <c r="AJ877" s="166">
        <v>4.8134537872408503E-3</v>
      </c>
      <c r="AK877" s="166">
        <v>2.1185226240815602E-2</v>
      </c>
      <c r="AL877" s="166">
        <v>0</v>
      </c>
      <c r="AM877" s="166">
        <v>0</v>
      </c>
      <c r="AN877" s="166">
        <v>8.5530713778664506E-3</v>
      </c>
      <c r="AO877" s="166">
        <v>4.8976858336629701E-2</v>
      </c>
      <c r="AP877" s="166">
        <v>9.8633915772263596E-3</v>
      </c>
      <c r="AQ877" s="166">
        <v>0</v>
      </c>
      <c r="AR877" s="166">
        <v>0</v>
      </c>
      <c r="AS877" s="166">
        <v>0</v>
      </c>
      <c r="AT877" s="166">
        <v>1.2508036696644499E-2</v>
      </c>
      <c r="AU877" s="166">
        <v>6.8065655412108302E-3</v>
      </c>
      <c r="AV877" s="166">
        <v>3.6638460631918203E-2</v>
      </c>
      <c r="AW877" s="166">
        <v>0</v>
      </c>
      <c r="AX877" s="166">
        <v>4.5373913986403898E-2</v>
      </c>
      <c r="AY877" s="166">
        <v>0</v>
      </c>
      <c r="AZ877" s="166">
        <v>4.1883919030146897E-2</v>
      </c>
      <c r="BA877" s="166">
        <v>2.98082894189628E-2</v>
      </c>
      <c r="BB877" s="166">
        <v>1.2010908703410801E-2</v>
      </c>
      <c r="BC877" s="166">
        <v>7.2141892096920001E-3</v>
      </c>
      <c r="BD877" s="166">
        <v>0</v>
      </c>
      <c r="BE877" s="166">
        <v>1.03936538140325E-2</v>
      </c>
      <c r="BF877" s="166">
        <v>0</v>
      </c>
      <c r="BG877" s="166">
        <v>2.4747001386303698E-2</v>
      </c>
      <c r="BH877" s="166">
        <v>0</v>
      </c>
      <c r="BI877" s="166">
        <v>1.9392944801593E-3</v>
      </c>
      <c r="BJ877" s="166">
        <v>0</v>
      </c>
      <c r="BK877" s="166">
        <v>0</v>
      </c>
      <c r="BL877" s="166">
        <v>0</v>
      </c>
      <c r="BM877" s="166">
        <v>6.76156138683515E-3</v>
      </c>
      <c r="BN877" s="166">
        <v>2.1844542101625699E-2</v>
      </c>
      <c r="BO877" s="166">
        <v>0</v>
      </c>
      <c r="BP877" s="166">
        <v>0</v>
      </c>
      <c r="BQ877" s="166">
        <v>0</v>
      </c>
      <c r="BR877" s="166">
        <v>0</v>
      </c>
      <c r="BS877" s="166">
        <v>0</v>
      </c>
      <c r="BT877" s="166">
        <v>0</v>
      </c>
    </row>
    <row r="878" spans="1:72" hidden="1">
      <c r="A878" s="98" t="s">
        <v>538</v>
      </c>
      <c r="B878" s="98" t="s">
        <v>1330</v>
      </c>
      <c r="C878" s="98" t="s">
        <v>1417</v>
      </c>
      <c r="D878" s="98" t="s">
        <v>1418</v>
      </c>
      <c r="E878" s="98" t="s">
        <v>266</v>
      </c>
      <c r="F878" s="98" t="s">
        <v>216</v>
      </c>
      <c r="G878" s="166">
        <v>1.13632449212794E-2</v>
      </c>
      <c r="H878" s="166">
        <v>6.5368288698190301E-4</v>
      </c>
      <c r="I878" s="166">
        <v>0</v>
      </c>
      <c r="J878" s="166">
        <v>0</v>
      </c>
      <c r="K878" s="166">
        <v>1.22672494483525E-2</v>
      </c>
      <c r="L878" s="166">
        <v>1.22643015776807E-2</v>
      </c>
      <c r="M878" s="166">
        <v>5.0656770154228702E-4</v>
      </c>
      <c r="N878" s="166">
        <v>1.40590593388807E-2</v>
      </c>
      <c r="O878" s="166">
        <v>8.1741243072031202E-3</v>
      </c>
      <c r="P878" s="166">
        <v>7.6305483695215497E-3</v>
      </c>
      <c r="Q878" s="166">
        <v>3.1448164058533001E-3</v>
      </c>
      <c r="R878" s="166">
        <v>1.03774079620301E-2</v>
      </c>
      <c r="S878" s="166">
        <v>3.4599942585876301E-4</v>
      </c>
      <c r="T878" s="166">
        <v>0</v>
      </c>
      <c r="U878" s="166">
        <v>0</v>
      </c>
      <c r="V878" s="166">
        <v>0</v>
      </c>
      <c r="W878" s="166">
        <v>1.4687853400181E-4</v>
      </c>
      <c r="X878" s="166">
        <v>0</v>
      </c>
      <c r="Y878" s="166">
        <v>7.5657059698092397E-3</v>
      </c>
      <c r="Z878" s="166">
        <v>0</v>
      </c>
      <c r="AA878" s="166">
        <v>0</v>
      </c>
      <c r="AB878" s="166">
        <v>0</v>
      </c>
      <c r="AC878" s="166">
        <v>1.87894464446219E-3</v>
      </c>
      <c r="AD878" s="166">
        <v>0</v>
      </c>
      <c r="AE878" s="166">
        <v>1.2078180912226E-2</v>
      </c>
      <c r="AF878" s="166">
        <v>0</v>
      </c>
      <c r="AG878" s="166">
        <v>0</v>
      </c>
      <c r="AH878" s="166">
        <v>1.063970328483E-2</v>
      </c>
      <c r="AI878" s="166">
        <v>6.1014631924143203E-3</v>
      </c>
      <c r="AJ878" s="166">
        <v>1.9402404082301101E-3</v>
      </c>
      <c r="AK878" s="166">
        <v>0</v>
      </c>
      <c r="AL878" s="166">
        <v>0</v>
      </c>
      <c r="AM878" s="166">
        <v>0</v>
      </c>
      <c r="AN878" s="166">
        <v>3.41392125729545E-3</v>
      </c>
      <c r="AO878" s="166">
        <v>0</v>
      </c>
      <c r="AP878" s="166">
        <v>3.0943056368335701E-3</v>
      </c>
      <c r="AQ878" s="166">
        <v>0</v>
      </c>
      <c r="AR878" s="166">
        <v>0</v>
      </c>
      <c r="AS878" s="166">
        <v>0</v>
      </c>
      <c r="AT878" s="166">
        <v>6.3920441974780598E-2</v>
      </c>
      <c r="AU878" s="166">
        <v>0</v>
      </c>
      <c r="AV878" s="166">
        <v>0</v>
      </c>
      <c r="AW878" s="166">
        <v>0</v>
      </c>
      <c r="AX878" s="166">
        <v>1.7821782952260098E-2</v>
      </c>
      <c r="AY878" s="166">
        <v>0</v>
      </c>
      <c r="AZ878" s="166">
        <v>1.04822736799673E-2</v>
      </c>
      <c r="BA878" s="166">
        <v>0</v>
      </c>
      <c r="BB878" s="166">
        <v>1.00768360110899E-2</v>
      </c>
      <c r="BC878" s="166">
        <v>0</v>
      </c>
      <c r="BD878" s="166">
        <v>0</v>
      </c>
      <c r="BE878" s="166">
        <v>4.3824150660524801E-2</v>
      </c>
      <c r="BF878" s="166">
        <v>5.5180862580395699E-3</v>
      </c>
      <c r="BG878" s="166">
        <v>0</v>
      </c>
      <c r="BH878" s="166">
        <v>0</v>
      </c>
      <c r="BI878" s="166">
        <v>0</v>
      </c>
      <c r="BJ878" s="166">
        <v>0</v>
      </c>
      <c r="BK878" s="166">
        <v>0</v>
      </c>
      <c r="BL878" s="166">
        <v>2.4239143811626701E-3</v>
      </c>
      <c r="BM878" s="166">
        <v>3.06525208040756E-3</v>
      </c>
      <c r="BN878" s="166">
        <v>5.0407647776036903E-3</v>
      </c>
      <c r="BO878" s="166">
        <v>1.8726546825988101E-2</v>
      </c>
      <c r="BP878" s="166">
        <v>0</v>
      </c>
      <c r="BQ878" s="166">
        <v>0</v>
      </c>
      <c r="BR878" s="166">
        <v>7.09523864932185E-3</v>
      </c>
      <c r="BS878" s="166">
        <v>0</v>
      </c>
      <c r="BT878" s="166">
        <v>0</v>
      </c>
    </row>
    <row r="879" spans="1:72" hidden="1">
      <c r="A879" s="98" t="s">
        <v>538</v>
      </c>
      <c r="B879" s="98" t="s">
        <v>1330</v>
      </c>
      <c r="C879" s="98" t="s">
        <v>1419</v>
      </c>
      <c r="D879" s="98" t="s">
        <v>1420</v>
      </c>
      <c r="E879" s="98" t="s">
        <v>266</v>
      </c>
      <c r="F879" s="98" t="s">
        <v>216</v>
      </c>
      <c r="G879" s="166">
        <v>0</v>
      </c>
      <c r="H879" s="166">
        <v>7.9698772773974195E-3</v>
      </c>
      <c r="I879" s="166">
        <v>0</v>
      </c>
      <c r="J879" s="166">
        <v>7.4884610892100197E-3</v>
      </c>
      <c r="K879" s="166">
        <v>2.1559589560464699E-2</v>
      </c>
      <c r="L879" s="166">
        <v>0</v>
      </c>
      <c r="M879" s="166">
        <v>3.4992344272095099E-3</v>
      </c>
      <c r="N879" s="166">
        <v>2.4244271422941201E-2</v>
      </c>
      <c r="O879" s="166">
        <v>0</v>
      </c>
      <c r="P879" s="166">
        <v>0</v>
      </c>
      <c r="Q879" s="166">
        <v>4.55763834830552E-3</v>
      </c>
      <c r="R879" s="166">
        <v>1.47323367763955E-2</v>
      </c>
      <c r="S879" s="166">
        <v>6.0109180768139403E-3</v>
      </c>
      <c r="T879" s="166">
        <v>0</v>
      </c>
      <c r="U879" s="166">
        <v>0</v>
      </c>
      <c r="V879" s="166">
        <v>1.8083630077613402E-2</v>
      </c>
      <c r="W879" s="166">
        <v>0</v>
      </c>
      <c r="X879" s="166">
        <v>0</v>
      </c>
      <c r="Y879" s="166">
        <v>2.5600805580081099E-2</v>
      </c>
      <c r="Z879" s="166">
        <v>8.9092260732035206E-3</v>
      </c>
      <c r="AA879" s="166">
        <v>0</v>
      </c>
      <c r="AB879" s="166">
        <v>0</v>
      </c>
      <c r="AC879" s="166">
        <v>0</v>
      </c>
      <c r="AD879" s="166">
        <v>1.6414693410593401E-2</v>
      </c>
      <c r="AE879" s="166">
        <v>1.88493107572138E-2</v>
      </c>
      <c r="AF879" s="166">
        <v>2.1294286021055499E-3</v>
      </c>
      <c r="AG879" s="166">
        <v>7.3428179446471398E-3</v>
      </c>
      <c r="AH879" s="166">
        <v>1.8173537101389099E-2</v>
      </c>
      <c r="AI879" s="166">
        <v>2.5132921251384999E-2</v>
      </c>
      <c r="AJ879" s="166">
        <v>8.8056593471033207E-5</v>
      </c>
      <c r="AK879" s="166">
        <v>0</v>
      </c>
      <c r="AL879" s="166">
        <v>1.0406684984150601E-2</v>
      </c>
      <c r="AM879" s="166">
        <v>0</v>
      </c>
      <c r="AN879" s="166">
        <v>0</v>
      </c>
      <c r="AO879" s="166">
        <v>3.1281106551412502E-2</v>
      </c>
      <c r="AP879" s="166">
        <v>1.61021964931105E-3</v>
      </c>
      <c r="AQ879" s="166">
        <v>1.4486743923213899E-2</v>
      </c>
      <c r="AR879" s="166">
        <v>0</v>
      </c>
      <c r="AS879" s="166">
        <v>2.7597157053355702E-3</v>
      </c>
      <c r="AT879" s="166">
        <v>0</v>
      </c>
      <c r="AU879" s="166">
        <v>9.1494978912500403E-3</v>
      </c>
      <c r="AV879" s="166">
        <v>2.2780565764352501E-2</v>
      </c>
      <c r="AW879" s="166">
        <v>4.8200403630711602E-4</v>
      </c>
      <c r="AX879" s="166">
        <v>0</v>
      </c>
      <c r="AY879" s="166">
        <v>0</v>
      </c>
      <c r="AZ879" s="166">
        <v>3.28379734687584E-2</v>
      </c>
      <c r="BA879" s="166">
        <v>1.17292219111299E-2</v>
      </c>
      <c r="BB879" s="166">
        <v>6.4382730374692304E-3</v>
      </c>
      <c r="BC879" s="166">
        <v>0</v>
      </c>
      <c r="BD879" s="166">
        <v>0</v>
      </c>
      <c r="BE879" s="166">
        <v>6.4622287739972598E-2</v>
      </c>
      <c r="BF879" s="166">
        <v>0</v>
      </c>
      <c r="BG879" s="166">
        <v>1.90083144348661E-2</v>
      </c>
      <c r="BH879" s="166">
        <v>0</v>
      </c>
      <c r="BI879" s="166">
        <v>6.1613516580998496E-4</v>
      </c>
      <c r="BJ879" s="166">
        <v>0</v>
      </c>
      <c r="BK879" s="166">
        <v>0</v>
      </c>
      <c r="BL879" s="166">
        <v>5.4342195021478499E-4</v>
      </c>
      <c r="BM879" s="166">
        <v>0.21599380078948099</v>
      </c>
      <c r="BN879" s="166">
        <v>1.38840036713757E-2</v>
      </c>
      <c r="BO879" s="166">
        <v>0</v>
      </c>
      <c r="BP879" s="166">
        <v>0</v>
      </c>
      <c r="BQ879" s="166">
        <v>7.8087718936472404E-3</v>
      </c>
      <c r="BR879" s="166">
        <v>0</v>
      </c>
      <c r="BS879" s="166">
        <v>0</v>
      </c>
      <c r="BT879" s="166">
        <v>9.9798960423883097E-4</v>
      </c>
    </row>
    <row r="880" spans="1:72" hidden="1">
      <c r="A880" s="98" t="s">
        <v>538</v>
      </c>
      <c r="B880" s="98" t="s">
        <v>1330</v>
      </c>
      <c r="C880" s="98" t="s">
        <v>1421</v>
      </c>
      <c r="D880" s="98" t="s">
        <v>1422</v>
      </c>
      <c r="E880" s="98" t="s">
        <v>266</v>
      </c>
      <c r="F880" s="98" t="s">
        <v>216</v>
      </c>
      <c r="G880" s="166">
        <v>0</v>
      </c>
      <c r="H880" s="166">
        <v>0</v>
      </c>
      <c r="I880" s="166">
        <v>0</v>
      </c>
      <c r="J880" s="166">
        <v>0</v>
      </c>
      <c r="K880" s="166">
        <v>0</v>
      </c>
      <c r="L880" s="166">
        <v>1.5581850555014799E-2</v>
      </c>
      <c r="M880" s="166">
        <v>0</v>
      </c>
      <c r="N880" s="166">
        <v>6.1351526247633197E-3</v>
      </c>
      <c r="O880" s="166">
        <v>0</v>
      </c>
      <c r="P880" s="166">
        <v>0</v>
      </c>
      <c r="Q880" s="166">
        <v>0</v>
      </c>
      <c r="R880" s="166">
        <v>0</v>
      </c>
      <c r="S880" s="166">
        <v>1.71066514597782E-3</v>
      </c>
      <c r="T880" s="166">
        <v>0</v>
      </c>
      <c r="U880" s="166">
        <v>4.3133967948248801E-3</v>
      </c>
      <c r="V880" s="166">
        <v>0</v>
      </c>
      <c r="W880" s="166">
        <v>0</v>
      </c>
      <c r="X880" s="166">
        <v>0</v>
      </c>
      <c r="Y880" s="166">
        <v>6.6111394879379099E-3</v>
      </c>
      <c r="Z880" s="166">
        <v>0</v>
      </c>
      <c r="AA880" s="166">
        <v>0</v>
      </c>
      <c r="AB880" s="166">
        <v>0</v>
      </c>
      <c r="AC880" s="166">
        <v>0</v>
      </c>
      <c r="AD880" s="166">
        <v>3.19839490753379E-2</v>
      </c>
      <c r="AE880" s="166">
        <v>0</v>
      </c>
      <c r="AF880" s="166">
        <v>0</v>
      </c>
      <c r="AG880" s="166">
        <v>0</v>
      </c>
      <c r="AH880" s="166">
        <v>6.23356541995619E-4</v>
      </c>
      <c r="AI880" s="166">
        <v>0</v>
      </c>
      <c r="AJ880" s="166">
        <v>1.83381077380048E-3</v>
      </c>
      <c r="AK880" s="166">
        <v>0</v>
      </c>
      <c r="AL880" s="166">
        <v>0</v>
      </c>
      <c r="AM880" s="166">
        <v>0</v>
      </c>
      <c r="AN880" s="166">
        <v>3.9270789946644E-3</v>
      </c>
      <c r="AO880" s="166">
        <v>4.2733362562316097E-3</v>
      </c>
      <c r="AP880" s="166">
        <v>5.4359701421924499E-2</v>
      </c>
      <c r="AQ880" s="166">
        <v>0</v>
      </c>
      <c r="AR880" s="166">
        <v>0</v>
      </c>
      <c r="AS880" s="166">
        <v>0</v>
      </c>
      <c r="AT880" s="166">
        <v>0</v>
      </c>
      <c r="AU880" s="166">
        <v>2.8246238584758601E-4</v>
      </c>
      <c r="AV880" s="166">
        <v>0</v>
      </c>
      <c r="AW880" s="166">
        <v>0</v>
      </c>
      <c r="AX880" s="166">
        <v>2.2979797745266199E-2</v>
      </c>
      <c r="AY880" s="166">
        <v>1.4231539950319101E-2</v>
      </c>
      <c r="AZ880" s="166">
        <v>1.0569224090201499E-2</v>
      </c>
      <c r="BA880" s="166">
        <v>0</v>
      </c>
      <c r="BB880" s="166">
        <v>1.5177844527847499E-2</v>
      </c>
      <c r="BC880" s="166">
        <v>0</v>
      </c>
      <c r="BD880" s="166">
        <v>4.0176547238588598E-3</v>
      </c>
      <c r="BE880" s="166">
        <v>0</v>
      </c>
      <c r="BF880" s="166">
        <v>1.15949429571194E-2</v>
      </c>
      <c r="BG880" s="166">
        <v>0</v>
      </c>
      <c r="BH880" s="166">
        <v>0</v>
      </c>
      <c r="BI880" s="166">
        <v>0</v>
      </c>
      <c r="BJ880" s="166">
        <v>0</v>
      </c>
      <c r="BK880" s="166">
        <v>1.0265997950933199E-2</v>
      </c>
      <c r="BL880" s="166">
        <v>0</v>
      </c>
      <c r="BM880" s="166">
        <v>5.4403473046442403E-3</v>
      </c>
      <c r="BN880" s="166">
        <v>6.91420052107437E-3</v>
      </c>
      <c r="BO880" s="166">
        <v>1.47206684855443E-2</v>
      </c>
      <c r="BP880" s="166">
        <v>0</v>
      </c>
      <c r="BQ880" s="166">
        <v>0</v>
      </c>
      <c r="BR880" s="166">
        <v>0</v>
      </c>
      <c r="BS880" s="166">
        <v>0</v>
      </c>
      <c r="BT880" s="166">
        <v>0</v>
      </c>
    </row>
    <row r="881" spans="1:72" hidden="1">
      <c r="A881" s="98" t="s">
        <v>538</v>
      </c>
      <c r="B881" s="98" t="s">
        <v>1330</v>
      </c>
      <c r="C881" s="98" t="s">
        <v>1423</v>
      </c>
      <c r="D881" s="98" t="s">
        <v>1424</v>
      </c>
      <c r="E881" s="98" t="s">
        <v>266</v>
      </c>
      <c r="F881" s="98" t="s">
        <v>216</v>
      </c>
      <c r="G881" s="166">
        <v>0</v>
      </c>
      <c r="H881" s="166">
        <v>1.1587540816395099E-2</v>
      </c>
      <c r="I881" s="166">
        <v>0</v>
      </c>
      <c r="J881" s="166">
        <v>2.00501299139293E-2</v>
      </c>
      <c r="K881" s="166">
        <v>2.3236499970280999E-2</v>
      </c>
      <c r="L881" s="166">
        <v>0</v>
      </c>
      <c r="M881" s="166">
        <v>2.9488133995921902E-4</v>
      </c>
      <c r="N881" s="166">
        <v>8.7427144052825007E-3</v>
      </c>
      <c r="O881" s="166">
        <v>0</v>
      </c>
      <c r="P881" s="166">
        <v>0</v>
      </c>
      <c r="Q881" s="166">
        <v>0</v>
      </c>
      <c r="R881" s="166">
        <v>0</v>
      </c>
      <c r="S881" s="166">
        <v>2.5730963646023101E-3</v>
      </c>
      <c r="T881" s="166">
        <v>0</v>
      </c>
      <c r="U881" s="166">
        <v>0</v>
      </c>
      <c r="V881" s="166">
        <v>0</v>
      </c>
      <c r="W881" s="166">
        <v>0</v>
      </c>
      <c r="X881" s="166">
        <v>0</v>
      </c>
      <c r="Y881" s="166">
        <v>7.9739619768729106E-3</v>
      </c>
      <c r="Z881" s="166">
        <v>0</v>
      </c>
      <c r="AA881" s="166">
        <v>0</v>
      </c>
      <c r="AB881" s="166">
        <v>0</v>
      </c>
      <c r="AC881" s="166">
        <v>1.1886738625298199E-2</v>
      </c>
      <c r="AD881" s="166">
        <v>2.9821291492972799E-3</v>
      </c>
      <c r="AE881" s="166">
        <v>0</v>
      </c>
      <c r="AF881" s="166">
        <v>1.28457773669197E-2</v>
      </c>
      <c r="AG881" s="166">
        <v>0</v>
      </c>
      <c r="AH881" s="166">
        <v>0</v>
      </c>
      <c r="AI881" s="166">
        <v>0</v>
      </c>
      <c r="AJ881" s="166">
        <v>5.61592699418968E-5</v>
      </c>
      <c r="AK881" s="166">
        <v>3.3797498492475599E-3</v>
      </c>
      <c r="AL881" s="166">
        <v>0</v>
      </c>
      <c r="AM881" s="166">
        <v>0</v>
      </c>
      <c r="AN881" s="166">
        <v>0</v>
      </c>
      <c r="AO881" s="166">
        <v>3.3979963611265297E-2</v>
      </c>
      <c r="AP881" s="166">
        <v>0</v>
      </c>
      <c r="AQ881" s="166">
        <v>1.06238871636622E-2</v>
      </c>
      <c r="AR881" s="166">
        <v>0</v>
      </c>
      <c r="AS881" s="166">
        <v>2.2116230446961298E-2</v>
      </c>
      <c r="AT881" s="166">
        <v>0</v>
      </c>
      <c r="AU881" s="166">
        <v>1.5545345980007999E-3</v>
      </c>
      <c r="AV881" s="166">
        <v>0</v>
      </c>
      <c r="AW881" s="166">
        <v>7.7850761287160198E-3</v>
      </c>
      <c r="AX881" s="166">
        <v>0</v>
      </c>
      <c r="AY881" s="166">
        <v>0</v>
      </c>
      <c r="AZ881" s="166">
        <v>0</v>
      </c>
      <c r="BA881" s="166">
        <v>0</v>
      </c>
      <c r="BB881" s="166">
        <v>0</v>
      </c>
      <c r="BC881" s="166">
        <v>0</v>
      </c>
      <c r="BD881" s="166">
        <v>0</v>
      </c>
      <c r="BE881" s="166">
        <v>0</v>
      </c>
      <c r="BF881" s="166">
        <v>0</v>
      </c>
      <c r="BG881" s="166">
        <v>0</v>
      </c>
      <c r="BH881" s="166">
        <v>0</v>
      </c>
      <c r="BI881" s="166">
        <v>0</v>
      </c>
      <c r="BJ881" s="166">
        <v>0</v>
      </c>
      <c r="BK881" s="166">
        <v>0</v>
      </c>
      <c r="BL881" s="166">
        <v>0</v>
      </c>
      <c r="BM881" s="166">
        <v>0</v>
      </c>
      <c r="BN881" s="166">
        <v>0</v>
      </c>
      <c r="BO881" s="166">
        <v>0</v>
      </c>
      <c r="BP881" s="166">
        <v>0</v>
      </c>
      <c r="BQ881" s="166">
        <v>0</v>
      </c>
      <c r="BR881" s="166">
        <v>0</v>
      </c>
      <c r="BS881" s="166">
        <v>0</v>
      </c>
      <c r="BT881" s="166">
        <v>4.34324297139732E-3</v>
      </c>
    </row>
    <row r="882" spans="1:72" hidden="1">
      <c r="A882" s="98" t="s">
        <v>538</v>
      </c>
      <c r="B882" s="98" t="s">
        <v>1330</v>
      </c>
      <c r="C882" s="98" t="s">
        <v>1425</v>
      </c>
      <c r="D882" s="98" t="s">
        <v>1426</v>
      </c>
      <c r="E882" s="98" t="s">
        <v>266</v>
      </c>
      <c r="F882" s="98" t="s">
        <v>216</v>
      </c>
      <c r="G882" s="166">
        <v>1.6703327816430202E-2</v>
      </c>
      <c r="H882" s="166">
        <v>7.3438541742764599E-3</v>
      </c>
      <c r="I882" s="166">
        <v>0</v>
      </c>
      <c r="J882" s="166">
        <v>3.2151614709227398E-3</v>
      </c>
      <c r="K882" s="166">
        <v>1.2698698088251401E-2</v>
      </c>
      <c r="L882" s="166">
        <v>0</v>
      </c>
      <c r="M882" s="166">
        <v>1.1077835666853601E-3</v>
      </c>
      <c r="N882" s="166">
        <v>0</v>
      </c>
      <c r="O882" s="166">
        <v>3.03117745046542E-2</v>
      </c>
      <c r="P882" s="166">
        <v>1.40127724945125E-2</v>
      </c>
      <c r="Q882" s="166">
        <v>0</v>
      </c>
      <c r="R882" s="166">
        <v>0</v>
      </c>
      <c r="S882" s="166">
        <v>0</v>
      </c>
      <c r="T882" s="166">
        <v>0</v>
      </c>
      <c r="U882" s="166">
        <v>0</v>
      </c>
      <c r="V882" s="166">
        <v>0</v>
      </c>
      <c r="W882" s="166">
        <v>0</v>
      </c>
      <c r="X882" s="166">
        <v>0</v>
      </c>
      <c r="Y882" s="166">
        <v>0</v>
      </c>
      <c r="Z882" s="166">
        <v>0</v>
      </c>
      <c r="AA882" s="166">
        <v>0</v>
      </c>
      <c r="AB882" s="166">
        <v>0</v>
      </c>
      <c r="AC882" s="166">
        <v>0</v>
      </c>
      <c r="AD882" s="166">
        <v>0</v>
      </c>
      <c r="AE882" s="166">
        <v>0</v>
      </c>
      <c r="AF882" s="166">
        <v>0</v>
      </c>
      <c r="AG882" s="166">
        <v>0</v>
      </c>
      <c r="AH882" s="166">
        <v>2.34132008023721E-4</v>
      </c>
      <c r="AI882" s="166">
        <v>0</v>
      </c>
      <c r="AJ882" s="166">
        <v>6.6465203728450399E-3</v>
      </c>
      <c r="AK882" s="166">
        <v>0</v>
      </c>
      <c r="AL882" s="166">
        <v>9.0444671535344304E-3</v>
      </c>
      <c r="AM882" s="166">
        <v>0</v>
      </c>
      <c r="AN882" s="166">
        <v>0</v>
      </c>
      <c r="AO882" s="166">
        <v>4.1455521703831297E-3</v>
      </c>
      <c r="AP882" s="166">
        <v>0</v>
      </c>
      <c r="AQ882" s="166">
        <v>0</v>
      </c>
      <c r="AR882" s="166">
        <v>0</v>
      </c>
      <c r="AS882" s="166">
        <v>0</v>
      </c>
      <c r="AT882" s="166">
        <v>0</v>
      </c>
      <c r="AU882" s="166">
        <v>1.1894611216288599E-3</v>
      </c>
      <c r="AV882" s="166">
        <v>2.6032395602749302E-2</v>
      </c>
      <c r="AW882" s="166">
        <v>1.5743207308648E-3</v>
      </c>
      <c r="AX882" s="166">
        <v>0</v>
      </c>
      <c r="AY882" s="166">
        <v>0</v>
      </c>
      <c r="AZ882" s="166">
        <v>1.71054084307703E-2</v>
      </c>
      <c r="BA882" s="166">
        <v>0</v>
      </c>
      <c r="BB882" s="166">
        <v>0</v>
      </c>
      <c r="BC882" s="166">
        <v>0</v>
      </c>
      <c r="BD882" s="166">
        <v>5.6808077045148999E-3</v>
      </c>
      <c r="BE882" s="166">
        <v>0</v>
      </c>
      <c r="BF882" s="166">
        <v>0</v>
      </c>
      <c r="BG882" s="166">
        <v>1.48712365773131E-2</v>
      </c>
      <c r="BH882" s="166">
        <v>7.5237039175756696E-3</v>
      </c>
      <c r="BI882" s="166">
        <v>0</v>
      </c>
      <c r="BJ882" s="166">
        <v>0</v>
      </c>
      <c r="BK882" s="166">
        <v>0</v>
      </c>
      <c r="BL882" s="166">
        <v>0</v>
      </c>
      <c r="BM882" s="166">
        <v>0</v>
      </c>
      <c r="BN882" s="166">
        <v>6.7661807054316698E-3</v>
      </c>
      <c r="BO882" s="166">
        <v>0</v>
      </c>
      <c r="BP882" s="166">
        <v>0</v>
      </c>
      <c r="BQ882" s="166">
        <v>0</v>
      </c>
      <c r="BR882" s="166">
        <v>0</v>
      </c>
      <c r="BS882" s="166">
        <v>0</v>
      </c>
      <c r="BT882" s="166">
        <v>0</v>
      </c>
    </row>
    <row r="883" spans="1:72" hidden="1">
      <c r="A883" s="98" t="s">
        <v>538</v>
      </c>
      <c r="B883" s="98" t="s">
        <v>1330</v>
      </c>
      <c r="C883" s="98" t="s">
        <v>1427</v>
      </c>
      <c r="D883" s="98" t="s">
        <v>1428</v>
      </c>
      <c r="E883" s="98" t="s">
        <v>266</v>
      </c>
      <c r="F883" s="98" t="s">
        <v>216</v>
      </c>
      <c r="G883" s="166">
        <v>0</v>
      </c>
      <c r="H883" s="166">
        <v>0</v>
      </c>
      <c r="I883" s="166">
        <v>3.4476320785060799E-2</v>
      </c>
      <c r="J883" s="166">
        <v>5.4575354717889702E-3</v>
      </c>
      <c r="K883" s="166">
        <v>6.6216436013278096E-3</v>
      </c>
      <c r="L883" s="166">
        <v>0</v>
      </c>
      <c r="M883" s="166">
        <v>5.64691891859391E-2</v>
      </c>
      <c r="N883" s="166">
        <v>8.14607519976435E-3</v>
      </c>
      <c r="O883" s="166">
        <v>0</v>
      </c>
      <c r="P883" s="166">
        <v>0</v>
      </c>
      <c r="Q883" s="166">
        <v>0</v>
      </c>
      <c r="R883" s="166">
        <v>0</v>
      </c>
      <c r="S883" s="166">
        <v>0</v>
      </c>
      <c r="T883" s="166">
        <v>0</v>
      </c>
      <c r="U883" s="166">
        <v>0</v>
      </c>
      <c r="V883" s="166">
        <v>0</v>
      </c>
      <c r="W883" s="166">
        <v>0</v>
      </c>
      <c r="X883" s="166">
        <v>0</v>
      </c>
      <c r="Y883" s="166">
        <v>0</v>
      </c>
      <c r="Z883" s="166">
        <v>0</v>
      </c>
      <c r="AA883" s="166">
        <v>0</v>
      </c>
      <c r="AB883" s="166">
        <v>0</v>
      </c>
      <c r="AC883" s="166">
        <v>0</v>
      </c>
      <c r="AD883" s="166">
        <v>0</v>
      </c>
      <c r="AE883" s="166">
        <v>0</v>
      </c>
      <c r="AF883" s="166">
        <v>0</v>
      </c>
      <c r="AG883" s="166">
        <v>0</v>
      </c>
      <c r="AH883" s="166">
        <v>0</v>
      </c>
      <c r="AI883" s="166">
        <v>0</v>
      </c>
      <c r="AJ883" s="166">
        <v>0</v>
      </c>
      <c r="AK883" s="166">
        <v>1.9865445736545399E-3</v>
      </c>
      <c r="AL883" s="166">
        <v>0</v>
      </c>
      <c r="AM883" s="166">
        <v>0</v>
      </c>
      <c r="AN883" s="166">
        <v>0</v>
      </c>
      <c r="AO883" s="166">
        <v>0</v>
      </c>
      <c r="AP883" s="166">
        <v>2.5674794645396998E-3</v>
      </c>
      <c r="AQ883" s="166">
        <v>0</v>
      </c>
      <c r="AR883" s="166">
        <v>0</v>
      </c>
      <c r="AS883" s="166">
        <v>2.2184622319279299E-2</v>
      </c>
      <c r="AT883" s="166">
        <v>5.3021595455565998E-3</v>
      </c>
      <c r="AU883" s="166">
        <v>0</v>
      </c>
      <c r="AV883" s="166">
        <v>0</v>
      </c>
      <c r="AW883" s="166">
        <v>0</v>
      </c>
      <c r="AX883" s="166">
        <v>0</v>
      </c>
      <c r="AY883" s="166">
        <v>0</v>
      </c>
      <c r="AZ883" s="166">
        <v>0</v>
      </c>
      <c r="BA883" s="166">
        <v>0</v>
      </c>
      <c r="BB883" s="166">
        <v>2.9785141914190599E-2</v>
      </c>
      <c r="BC883" s="166">
        <v>6.4049502900558997E-2</v>
      </c>
      <c r="BD883" s="166">
        <v>0</v>
      </c>
      <c r="BE883" s="166">
        <v>0</v>
      </c>
      <c r="BF883" s="166">
        <v>0</v>
      </c>
      <c r="BG883" s="166">
        <v>0</v>
      </c>
      <c r="BH883" s="166">
        <v>0</v>
      </c>
      <c r="BI883" s="166">
        <v>0</v>
      </c>
      <c r="BJ883" s="166">
        <v>0</v>
      </c>
      <c r="BK883" s="166">
        <v>0</v>
      </c>
      <c r="BL883" s="166">
        <v>0</v>
      </c>
      <c r="BM883" s="166">
        <v>0</v>
      </c>
      <c r="BN883" s="166">
        <v>0</v>
      </c>
      <c r="BO883" s="166">
        <v>0</v>
      </c>
      <c r="BP883" s="166">
        <v>0</v>
      </c>
      <c r="BQ883" s="166">
        <v>0</v>
      </c>
      <c r="BR883" s="166">
        <v>3.18241682901222E-3</v>
      </c>
      <c r="BS883" s="166">
        <v>0</v>
      </c>
      <c r="BT883" s="166">
        <v>0</v>
      </c>
    </row>
    <row r="884" spans="1:72" hidden="1">
      <c r="A884" s="98" t="s">
        <v>538</v>
      </c>
      <c r="B884" s="98" t="s">
        <v>1330</v>
      </c>
      <c r="C884" s="98" t="s">
        <v>1429</v>
      </c>
      <c r="D884" s="98" t="s">
        <v>1430</v>
      </c>
      <c r="E884" s="98" t="s">
        <v>266</v>
      </c>
      <c r="F884" s="98" t="s">
        <v>216</v>
      </c>
      <c r="G884" s="166">
        <v>0</v>
      </c>
      <c r="H884" s="166">
        <v>9.30342383487252E-3</v>
      </c>
      <c r="I884" s="166">
        <v>0</v>
      </c>
      <c r="J884" s="166">
        <v>5.3426714698391903E-3</v>
      </c>
      <c r="K884" s="166">
        <v>0</v>
      </c>
      <c r="L884" s="166">
        <v>0</v>
      </c>
      <c r="M884" s="166">
        <v>0</v>
      </c>
      <c r="N884" s="166">
        <v>0</v>
      </c>
      <c r="O884" s="166">
        <v>4.4460806870493398E-2</v>
      </c>
      <c r="P884" s="166">
        <v>2.2828863586511601E-2</v>
      </c>
      <c r="Q884" s="166">
        <v>1.2443810474891399E-3</v>
      </c>
      <c r="R884" s="166">
        <v>0</v>
      </c>
      <c r="S884" s="166">
        <v>0</v>
      </c>
      <c r="T884" s="166">
        <v>0</v>
      </c>
      <c r="U884" s="166">
        <v>3.8275180389208802E-3</v>
      </c>
      <c r="V884" s="166">
        <v>0</v>
      </c>
      <c r="W884" s="166">
        <v>0</v>
      </c>
      <c r="X884" s="166">
        <v>9.5389990662237602E-3</v>
      </c>
      <c r="Y884" s="166">
        <v>0</v>
      </c>
      <c r="Z884" s="166">
        <v>0</v>
      </c>
      <c r="AA884" s="166">
        <v>0</v>
      </c>
      <c r="AB884" s="166">
        <v>0</v>
      </c>
      <c r="AC884" s="166">
        <v>0</v>
      </c>
      <c r="AD884" s="166">
        <v>0</v>
      </c>
      <c r="AE884" s="166">
        <v>0</v>
      </c>
      <c r="AF884" s="166">
        <v>1.0786355812205099E-2</v>
      </c>
      <c r="AG884" s="166">
        <v>0</v>
      </c>
      <c r="AH884" s="166">
        <v>0</v>
      </c>
      <c r="AI884" s="166">
        <v>0</v>
      </c>
      <c r="AJ884" s="166">
        <v>4.1936432028080099E-4</v>
      </c>
      <c r="AK884" s="166">
        <v>5.8902549897100103E-3</v>
      </c>
      <c r="AL884" s="166">
        <v>8.66786851219104E-3</v>
      </c>
      <c r="AM884" s="166">
        <v>9.1728619036346003E-3</v>
      </c>
      <c r="AN884" s="166">
        <v>6.7987614538821102E-3</v>
      </c>
      <c r="AO884" s="166">
        <v>0</v>
      </c>
      <c r="AP884" s="166">
        <v>0</v>
      </c>
      <c r="AQ884" s="166">
        <v>0</v>
      </c>
      <c r="AR884" s="166">
        <v>0</v>
      </c>
      <c r="AS884" s="166">
        <v>3.9637352675198502E-2</v>
      </c>
      <c r="AT884" s="166">
        <v>0</v>
      </c>
      <c r="AU884" s="166">
        <v>6.2303506757453997E-3</v>
      </c>
      <c r="AV884" s="166">
        <v>3.6910579990980601E-3</v>
      </c>
      <c r="AW884" s="166">
        <v>0</v>
      </c>
      <c r="AX884" s="166">
        <v>1.6472259019112201E-2</v>
      </c>
      <c r="AY884" s="166">
        <v>1.4180020471023E-2</v>
      </c>
      <c r="AZ884" s="166">
        <v>0</v>
      </c>
      <c r="BA884" s="166">
        <v>0</v>
      </c>
      <c r="BB884" s="166">
        <v>0</v>
      </c>
      <c r="BC884" s="166">
        <v>2.1383014800558701E-3</v>
      </c>
      <c r="BD884" s="166">
        <v>0</v>
      </c>
      <c r="BE884" s="166">
        <v>0</v>
      </c>
      <c r="BF884" s="166">
        <v>0</v>
      </c>
      <c r="BG884" s="166">
        <v>0</v>
      </c>
      <c r="BH884" s="166">
        <v>0</v>
      </c>
      <c r="BI884" s="166">
        <v>0</v>
      </c>
      <c r="BJ884" s="166">
        <v>1.1301312859952201E-2</v>
      </c>
      <c r="BK884" s="166">
        <v>0</v>
      </c>
      <c r="BL884" s="166">
        <v>0</v>
      </c>
      <c r="BM884" s="166">
        <v>0</v>
      </c>
      <c r="BN884" s="166">
        <v>9.2808794346120604E-3</v>
      </c>
      <c r="BO884" s="166">
        <v>0</v>
      </c>
      <c r="BP884" s="166">
        <v>0</v>
      </c>
      <c r="BQ884" s="166">
        <v>0</v>
      </c>
      <c r="BR884" s="166">
        <v>0</v>
      </c>
      <c r="BS884" s="166">
        <v>1.5694888876172201E-2</v>
      </c>
      <c r="BT884" s="166">
        <v>1.5025944090453601E-2</v>
      </c>
    </row>
    <row r="885" spans="1:72" hidden="1">
      <c r="A885" s="98" t="s">
        <v>538</v>
      </c>
      <c r="B885" s="98" t="s">
        <v>1330</v>
      </c>
      <c r="C885" s="98" t="s">
        <v>1431</v>
      </c>
      <c r="D885" s="98" t="s">
        <v>1432</v>
      </c>
      <c r="E885" s="98" t="s">
        <v>266</v>
      </c>
      <c r="F885" s="98" t="s">
        <v>216</v>
      </c>
      <c r="G885" s="166">
        <v>0</v>
      </c>
      <c r="H885" s="166">
        <v>0</v>
      </c>
      <c r="I885" s="166">
        <v>0</v>
      </c>
      <c r="J885" s="166">
        <v>0</v>
      </c>
      <c r="K885" s="166">
        <v>1.5490999980187299E-2</v>
      </c>
      <c r="L885" s="166">
        <v>0</v>
      </c>
      <c r="M885" s="166">
        <v>8.9242725870218708E-3</v>
      </c>
      <c r="N885" s="166">
        <v>0</v>
      </c>
      <c r="O885" s="166">
        <v>0</v>
      </c>
      <c r="P885" s="166">
        <v>8.0414806927223605E-3</v>
      </c>
      <c r="Q885" s="166">
        <v>0</v>
      </c>
      <c r="R885" s="166">
        <v>0</v>
      </c>
      <c r="S885" s="166">
        <v>0</v>
      </c>
      <c r="T885" s="166">
        <v>0</v>
      </c>
      <c r="U885" s="166">
        <v>0</v>
      </c>
      <c r="V885" s="166">
        <v>0</v>
      </c>
      <c r="W885" s="166">
        <v>0</v>
      </c>
      <c r="X885" s="166">
        <v>0</v>
      </c>
      <c r="Y885" s="166">
        <v>0</v>
      </c>
      <c r="Z885" s="166">
        <v>0</v>
      </c>
      <c r="AA885" s="166">
        <v>0</v>
      </c>
      <c r="AB885" s="166">
        <v>0</v>
      </c>
      <c r="AC885" s="166">
        <v>0</v>
      </c>
      <c r="AD885" s="166">
        <v>0</v>
      </c>
      <c r="AE885" s="166">
        <v>0</v>
      </c>
      <c r="AF885" s="166">
        <v>0</v>
      </c>
      <c r="AG885" s="166">
        <v>0</v>
      </c>
      <c r="AH885" s="166">
        <v>0</v>
      </c>
      <c r="AI885" s="166">
        <v>0</v>
      </c>
      <c r="AJ885" s="166">
        <v>0</v>
      </c>
      <c r="AK885" s="166">
        <v>0</v>
      </c>
      <c r="AL885" s="166">
        <v>0</v>
      </c>
      <c r="AM885" s="166">
        <v>0</v>
      </c>
      <c r="AN885" s="166">
        <v>0</v>
      </c>
      <c r="AO885" s="166">
        <v>0</v>
      </c>
      <c r="AP885" s="166">
        <v>2.6576584507396199E-3</v>
      </c>
      <c r="AQ885" s="166">
        <v>0</v>
      </c>
      <c r="AR885" s="166">
        <v>4.8368478561055098E-2</v>
      </c>
      <c r="AS885" s="166">
        <v>3.2847178306233502E-2</v>
      </c>
      <c r="AT885" s="166">
        <v>0</v>
      </c>
      <c r="AU885" s="166">
        <v>0</v>
      </c>
      <c r="AV885" s="166">
        <v>0</v>
      </c>
      <c r="AW885" s="166">
        <v>0</v>
      </c>
      <c r="AX885" s="166">
        <v>0</v>
      </c>
      <c r="AY885" s="166">
        <v>0</v>
      </c>
      <c r="AZ885" s="166">
        <v>0</v>
      </c>
      <c r="BA885" s="166">
        <v>0</v>
      </c>
      <c r="BB885" s="166">
        <v>0</v>
      </c>
      <c r="BC885" s="166">
        <v>0</v>
      </c>
      <c r="BD885" s="166">
        <v>0</v>
      </c>
      <c r="BE885" s="166">
        <v>0</v>
      </c>
      <c r="BF885" s="166">
        <v>0</v>
      </c>
      <c r="BG885" s="166">
        <v>0</v>
      </c>
      <c r="BH885" s="166">
        <v>0</v>
      </c>
      <c r="BI885" s="166">
        <v>0</v>
      </c>
      <c r="BJ885" s="166">
        <v>0</v>
      </c>
      <c r="BK885" s="166">
        <v>2.0894068471892699E-3</v>
      </c>
      <c r="BL885" s="166">
        <v>5.3749189781740498E-3</v>
      </c>
      <c r="BM885" s="166">
        <v>0</v>
      </c>
      <c r="BN885" s="166">
        <v>8.7686660002107997E-3</v>
      </c>
      <c r="BO885" s="166">
        <v>1.7580768802451099E-2</v>
      </c>
      <c r="BP885" s="166">
        <v>0</v>
      </c>
      <c r="BQ885" s="166">
        <v>0</v>
      </c>
      <c r="BR885" s="166">
        <v>0</v>
      </c>
      <c r="BS885" s="166">
        <v>0</v>
      </c>
      <c r="BT885" s="166">
        <v>0</v>
      </c>
    </row>
    <row r="886" spans="1:72" hidden="1">
      <c r="A886" s="98" t="s">
        <v>538</v>
      </c>
      <c r="B886" s="98" t="s">
        <v>1330</v>
      </c>
      <c r="C886" s="98" t="s">
        <v>1433</v>
      </c>
      <c r="D886" s="98" t="s">
        <v>1434</v>
      </c>
      <c r="E886" s="98" t="s">
        <v>266</v>
      </c>
      <c r="F886" s="98" t="s">
        <v>216</v>
      </c>
      <c r="G886" s="166">
        <v>0</v>
      </c>
      <c r="H886" s="166">
        <v>0</v>
      </c>
      <c r="I886" s="166">
        <v>0</v>
      </c>
      <c r="J886" s="166">
        <v>0</v>
      </c>
      <c r="K886" s="166">
        <v>5.4377860274619E-3</v>
      </c>
      <c r="L886" s="166">
        <v>0</v>
      </c>
      <c r="M886" s="166">
        <v>6.9766202007603001E-3</v>
      </c>
      <c r="N886" s="166">
        <v>0</v>
      </c>
      <c r="O886" s="166">
        <v>0</v>
      </c>
      <c r="P886" s="166">
        <v>0</v>
      </c>
      <c r="Q886" s="166">
        <v>0</v>
      </c>
      <c r="R886" s="166">
        <v>0</v>
      </c>
      <c r="S886" s="166">
        <v>0</v>
      </c>
      <c r="T886" s="166">
        <v>0</v>
      </c>
      <c r="U886" s="166">
        <v>0</v>
      </c>
      <c r="V886" s="166">
        <v>0</v>
      </c>
      <c r="W886" s="166">
        <v>0</v>
      </c>
      <c r="X886" s="166">
        <v>0</v>
      </c>
      <c r="Y886" s="166">
        <v>0</v>
      </c>
      <c r="Z886" s="166">
        <v>0</v>
      </c>
      <c r="AA886" s="166">
        <v>0</v>
      </c>
      <c r="AB886" s="166">
        <v>0</v>
      </c>
      <c r="AC886" s="166">
        <v>0</v>
      </c>
      <c r="AD886" s="166">
        <v>0</v>
      </c>
      <c r="AE886" s="166">
        <v>0</v>
      </c>
      <c r="AF886" s="166">
        <v>0</v>
      </c>
      <c r="AG886" s="166">
        <v>0</v>
      </c>
      <c r="AH886" s="166">
        <v>0</v>
      </c>
      <c r="AI886" s="166">
        <v>0</v>
      </c>
      <c r="AJ886" s="166">
        <v>1.9402404082301101E-3</v>
      </c>
      <c r="AK886" s="166">
        <v>0</v>
      </c>
      <c r="AL886" s="166">
        <v>0</v>
      </c>
      <c r="AM886" s="166">
        <v>0</v>
      </c>
      <c r="AN886" s="166">
        <v>0</v>
      </c>
      <c r="AO886" s="166">
        <v>0</v>
      </c>
      <c r="AP886" s="166">
        <v>0</v>
      </c>
      <c r="AQ886" s="166">
        <v>0</v>
      </c>
      <c r="AR886" s="166">
        <v>4.3300170071744601E-4</v>
      </c>
      <c r="AS886" s="166">
        <v>1.0190991022754E-2</v>
      </c>
      <c r="AT886" s="166">
        <v>0</v>
      </c>
      <c r="AU886" s="166">
        <v>4.75381961248142E-3</v>
      </c>
      <c r="AV886" s="166">
        <v>0</v>
      </c>
      <c r="AW886" s="166">
        <v>0</v>
      </c>
      <c r="AX886" s="166">
        <v>0</v>
      </c>
      <c r="AY886" s="166">
        <v>0</v>
      </c>
      <c r="AZ886" s="166">
        <v>0</v>
      </c>
      <c r="BA886" s="166">
        <v>0</v>
      </c>
      <c r="BB886" s="166">
        <v>0</v>
      </c>
      <c r="BC886" s="166">
        <v>0</v>
      </c>
      <c r="BD886" s="166">
        <v>0</v>
      </c>
      <c r="BE886" s="166">
        <v>0</v>
      </c>
      <c r="BF886" s="166">
        <v>0</v>
      </c>
      <c r="BG886" s="166">
        <v>0</v>
      </c>
      <c r="BH886" s="166">
        <v>0</v>
      </c>
      <c r="BI886" s="166">
        <v>0</v>
      </c>
      <c r="BJ886" s="166">
        <v>0</v>
      </c>
      <c r="BK886" s="166">
        <v>0</v>
      </c>
      <c r="BL886" s="166">
        <v>5.7502262555619399E-4</v>
      </c>
      <c r="BM886" s="166">
        <v>0</v>
      </c>
      <c r="BN886" s="166">
        <v>1.47899156090426E-2</v>
      </c>
      <c r="BO886" s="166">
        <v>0</v>
      </c>
      <c r="BP886" s="166">
        <v>0</v>
      </c>
      <c r="BQ886" s="166">
        <v>0</v>
      </c>
      <c r="BR886" s="166">
        <v>0</v>
      </c>
      <c r="BS886" s="166">
        <v>0</v>
      </c>
      <c r="BT886" s="166">
        <v>0</v>
      </c>
    </row>
    <row r="887" spans="1:72" hidden="1">
      <c r="A887" s="98" t="s">
        <v>538</v>
      </c>
      <c r="B887" s="98" t="s">
        <v>1330</v>
      </c>
      <c r="C887" s="98" t="s">
        <v>1435</v>
      </c>
      <c r="D887" s="98" t="s">
        <v>1436</v>
      </c>
      <c r="E887" s="98" t="s">
        <v>266</v>
      </c>
      <c r="F887" s="98" t="s">
        <v>216</v>
      </c>
      <c r="G887" s="166">
        <v>0</v>
      </c>
      <c r="H887" s="166">
        <v>0</v>
      </c>
      <c r="I887" s="166">
        <v>0</v>
      </c>
      <c r="J887" s="166">
        <v>0</v>
      </c>
      <c r="K887" s="166">
        <v>6.6216436013278096E-3</v>
      </c>
      <c r="L887" s="166">
        <v>6.3335765088985601E-3</v>
      </c>
      <c r="M887" s="166">
        <v>9.2755842411217492E-3</v>
      </c>
      <c r="N887" s="166">
        <v>0</v>
      </c>
      <c r="O887" s="166">
        <v>0</v>
      </c>
      <c r="P887" s="166">
        <v>0</v>
      </c>
      <c r="Q887" s="166">
        <v>0</v>
      </c>
      <c r="R887" s="166">
        <v>0</v>
      </c>
      <c r="S887" s="166">
        <v>0</v>
      </c>
      <c r="T887" s="166">
        <v>0</v>
      </c>
      <c r="U887" s="166">
        <v>0</v>
      </c>
      <c r="V887" s="166">
        <v>0</v>
      </c>
      <c r="W887" s="166">
        <v>0</v>
      </c>
      <c r="X887" s="166">
        <v>0</v>
      </c>
      <c r="Y887" s="166">
        <v>0</v>
      </c>
      <c r="Z887" s="166">
        <v>0</v>
      </c>
      <c r="AA887" s="166">
        <v>0</v>
      </c>
      <c r="AB887" s="166">
        <v>0</v>
      </c>
      <c r="AC887" s="166">
        <v>0</v>
      </c>
      <c r="AD887" s="166">
        <v>0</v>
      </c>
      <c r="AE887" s="166">
        <v>0</v>
      </c>
      <c r="AF887" s="166">
        <v>0</v>
      </c>
      <c r="AG887" s="166">
        <v>0</v>
      </c>
      <c r="AH887" s="166">
        <v>0</v>
      </c>
      <c r="AI887" s="166">
        <v>0</v>
      </c>
      <c r="AJ887" s="166">
        <v>1.27178048783994E-4</v>
      </c>
      <c r="AK887" s="166">
        <v>0</v>
      </c>
      <c r="AL887" s="166">
        <v>0</v>
      </c>
      <c r="AM887" s="166">
        <v>0</v>
      </c>
      <c r="AN887" s="166">
        <v>2.12381872553453E-3</v>
      </c>
      <c r="AO887" s="166">
        <v>0</v>
      </c>
      <c r="AP887" s="166">
        <v>3.5482689569595299E-2</v>
      </c>
      <c r="AQ887" s="166">
        <v>0</v>
      </c>
      <c r="AR887" s="166">
        <v>4.2491573119159298E-2</v>
      </c>
      <c r="AS887" s="166">
        <v>2.2077817445937099E-2</v>
      </c>
      <c r="AT887" s="166">
        <v>0</v>
      </c>
      <c r="AU887" s="166">
        <v>0</v>
      </c>
      <c r="AV887" s="166">
        <v>0</v>
      </c>
      <c r="AW887" s="166">
        <v>0</v>
      </c>
      <c r="AX887" s="166">
        <v>0</v>
      </c>
      <c r="AY887" s="166">
        <v>0</v>
      </c>
      <c r="AZ887" s="166">
        <v>0</v>
      </c>
      <c r="BA887" s="166">
        <v>0</v>
      </c>
      <c r="BB887" s="166">
        <v>0</v>
      </c>
      <c r="BC887" s="166">
        <v>0</v>
      </c>
      <c r="BD887" s="166">
        <v>0</v>
      </c>
      <c r="BE887" s="166">
        <v>0</v>
      </c>
      <c r="BF887" s="166">
        <v>0</v>
      </c>
      <c r="BG887" s="166">
        <v>0</v>
      </c>
      <c r="BH887" s="166">
        <v>0</v>
      </c>
      <c r="BI887" s="166">
        <v>0</v>
      </c>
      <c r="BJ887" s="166">
        <v>0</v>
      </c>
      <c r="BK887" s="166">
        <v>0</v>
      </c>
      <c r="BL887" s="166">
        <v>0</v>
      </c>
      <c r="BM887" s="166">
        <v>0</v>
      </c>
      <c r="BN887" s="166">
        <v>1.0987115164655699E-2</v>
      </c>
      <c r="BO887" s="166">
        <v>0</v>
      </c>
      <c r="BP887" s="166">
        <v>0</v>
      </c>
      <c r="BQ887" s="166">
        <v>0</v>
      </c>
      <c r="BR887" s="166">
        <v>0</v>
      </c>
      <c r="BS887" s="166">
        <v>0</v>
      </c>
      <c r="BT887" s="166">
        <v>0</v>
      </c>
    </row>
    <row r="888" spans="1:72" hidden="1">
      <c r="A888" s="98" t="s">
        <v>538</v>
      </c>
      <c r="B888" s="98" t="s">
        <v>1330</v>
      </c>
      <c r="C888" s="98" t="s">
        <v>1437</v>
      </c>
      <c r="D888" s="98" t="s">
        <v>1438</v>
      </c>
      <c r="E888" s="98" t="s">
        <v>266</v>
      </c>
      <c r="F888" s="98" t="s">
        <v>216</v>
      </c>
      <c r="G888" s="166">
        <v>0</v>
      </c>
      <c r="H888" s="166">
        <v>0</v>
      </c>
      <c r="I888" s="166">
        <v>0</v>
      </c>
      <c r="J888" s="166">
        <v>0</v>
      </c>
      <c r="K888" s="166">
        <v>3.2264291997301298E-2</v>
      </c>
      <c r="L888" s="166">
        <v>0</v>
      </c>
      <c r="M888" s="166">
        <v>0</v>
      </c>
      <c r="N888" s="166">
        <v>0</v>
      </c>
      <c r="O888" s="166">
        <v>0</v>
      </c>
      <c r="P888" s="166">
        <v>0</v>
      </c>
      <c r="Q888" s="166">
        <v>0</v>
      </c>
      <c r="R888" s="166">
        <v>0</v>
      </c>
      <c r="S888" s="166">
        <v>0</v>
      </c>
      <c r="T888" s="166">
        <v>0</v>
      </c>
      <c r="U888" s="166">
        <v>4.3133967948248801E-3</v>
      </c>
      <c r="V888" s="166">
        <v>0</v>
      </c>
      <c r="W888" s="166">
        <v>0</v>
      </c>
      <c r="X888" s="166">
        <v>0</v>
      </c>
      <c r="Y888" s="166">
        <v>0</v>
      </c>
      <c r="Z888" s="166">
        <v>0</v>
      </c>
      <c r="AA888" s="166">
        <v>0</v>
      </c>
      <c r="AB888" s="166">
        <v>0</v>
      </c>
      <c r="AC888" s="166">
        <v>0</v>
      </c>
      <c r="AD888" s="166">
        <v>0</v>
      </c>
      <c r="AE888" s="166">
        <v>0</v>
      </c>
      <c r="AF888" s="166">
        <v>0</v>
      </c>
      <c r="AG888" s="166">
        <v>0</v>
      </c>
      <c r="AH888" s="166">
        <v>0</v>
      </c>
      <c r="AI888" s="166">
        <v>0</v>
      </c>
      <c r="AJ888" s="166">
        <v>0</v>
      </c>
      <c r="AK888" s="166">
        <v>0</v>
      </c>
      <c r="AL888" s="166">
        <v>0</v>
      </c>
      <c r="AM888" s="166">
        <v>0</v>
      </c>
      <c r="AN888" s="166">
        <v>0</v>
      </c>
      <c r="AO888" s="166">
        <v>0</v>
      </c>
      <c r="AP888" s="166">
        <v>0</v>
      </c>
      <c r="AQ888" s="166">
        <v>0</v>
      </c>
      <c r="AR888" s="166">
        <v>2.5225730311966802E-4</v>
      </c>
      <c r="AS888" s="166">
        <v>3.1753523083356598E-2</v>
      </c>
      <c r="AT888" s="166">
        <v>0</v>
      </c>
      <c r="AU888" s="166">
        <v>0</v>
      </c>
      <c r="AV888" s="166">
        <v>0</v>
      </c>
      <c r="AW888" s="166">
        <v>0</v>
      </c>
      <c r="AX888" s="166">
        <v>0</v>
      </c>
      <c r="AY888" s="166">
        <v>0</v>
      </c>
      <c r="AZ888" s="166">
        <v>0</v>
      </c>
      <c r="BA888" s="166">
        <v>0</v>
      </c>
      <c r="BB888" s="166">
        <v>0</v>
      </c>
      <c r="BC888" s="166">
        <v>0</v>
      </c>
      <c r="BD888" s="166">
        <v>0</v>
      </c>
      <c r="BE888" s="166">
        <v>0</v>
      </c>
      <c r="BF888" s="166">
        <v>0</v>
      </c>
      <c r="BG888" s="166">
        <v>0</v>
      </c>
      <c r="BH888" s="166">
        <v>0</v>
      </c>
      <c r="BI888" s="166">
        <v>0</v>
      </c>
      <c r="BJ888" s="166">
        <v>0</v>
      </c>
      <c r="BK888" s="166">
        <v>0</v>
      </c>
      <c r="BL888" s="166">
        <v>2.7169012875224901E-3</v>
      </c>
      <c r="BM888" s="166">
        <v>0</v>
      </c>
      <c r="BN888" s="166">
        <v>0</v>
      </c>
      <c r="BO888" s="166">
        <v>0</v>
      </c>
      <c r="BP888" s="166">
        <v>0</v>
      </c>
      <c r="BQ888" s="166">
        <v>0</v>
      </c>
      <c r="BR888" s="166">
        <v>0</v>
      </c>
      <c r="BS888" s="166">
        <v>0</v>
      </c>
      <c r="BT888" s="166">
        <v>0</v>
      </c>
    </row>
    <row r="889" spans="1:72" hidden="1">
      <c r="A889" s="98" t="s">
        <v>538</v>
      </c>
      <c r="B889" s="98" t="s">
        <v>1330</v>
      </c>
      <c r="C889" s="98" t="s">
        <v>1439</v>
      </c>
      <c r="D889" s="98" t="s">
        <v>1440</v>
      </c>
      <c r="E889" s="98" t="s">
        <v>266</v>
      </c>
      <c r="F889" s="98" t="s">
        <v>216</v>
      </c>
      <c r="G889" s="166">
        <v>1.1176622971125901E-2</v>
      </c>
      <c r="H889" s="166">
        <v>0</v>
      </c>
      <c r="I889" s="166">
        <v>0</v>
      </c>
      <c r="J889" s="166">
        <v>0</v>
      </c>
      <c r="K889" s="166">
        <v>0</v>
      </c>
      <c r="L889" s="166">
        <v>0</v>
      </c>
      <c r="M889" s="166">
        <v>0</v>
      </c>
      <c r="N889" s="166">
        <v>0</v>
      </c>
      <c r="O889" s="166">
        <v>0</v>
      </c>
      <c r="P889" s="166">
        <v>0</v>
      </c>
      <c r="Q889" s="166">
        <v>0</v>
      </c>
      <c r="R889" s="166">
        <v>0</v>
      </c>
      <c r="S889" s="166">
        <v>0</v>
      </c>
      <c r="T889" s="166">
        <v>0</v>
      </c>
      <c r="U889" s="166">
        <v>0</v>
      </c>
      <c r="V889" s="166">
        <v>0</v>
      </c>
      <c r="W889" s="166">
        <v>0</v>
      </c>
      <c r="X889" s="166">
        <v>0</v>
      </c>
      <c r="Y889" s="166">
        <v>0</v>
      </c>
      <c r="Z889" s="166">
        <v>0</v>
      </c>
      <c r="AA889" s="166">
        <v>0</v>
      </c>
      <c r="AB889" s="166">
        <v>0</v>
      </c>
      <c r="AC889" s="166">
        <v>0</v>
      </c>
      <c r="AD889" s="166">
        <v>0</v>
      </c>
      <c r="AE889" s="166">
        <v>0</v>
      </c>
      <c r="AF889" s="166">
        <v>0</v>
      </c>
      <c r="AG889" s="166">
        <v>0</v>
      </c>
      <c r="AH889" s="166">
        <v>0</v>
      </c>
      <c r="AI889" s="166">
        <v>0</v>
      </c>
      <c r="AJ889" s="166">
        <v>0</v>
      </c>
      <c r="AK889" s="166">
        <v>0</v>
      </c>
      <c r="AL889" s="166">
        <v>0</v>
      </c>
      <c r="AM889" s="166">
        <v>0</v>
      </c>
      <c r="AN889" s="166">
        <v>0</v>
      </c>
      <c r="AO889" s="166">
        <v>0</v>
      </c>
      <c r="AP889" s="166">
        <v>0</v>
      </c>
      <c r="AQ889" s="166">
        <v>0</v>
      </c>
      <c r="AR889" s="166">
        <v>0</v>
      </c>
      <c r="AS889" s="166">
        <v>0</v>
      </c>
      <c r="AT889" s="166">
        <v>0</v>
      </c>
      <c r="AU889" s="166">
        <v>0</v>
      </c>
      <c r="AV889" s="166">
        <v>0</v>
      </c>
      <c r="AW889" s="166">
        <v>0</v>
      </c>
      <c r="AX889" s="166">
        <v>0</v>
      </c>
      <c r="AY889" s="166">
        <v>0</v>
      </c>
      <c r="AZ889" s="166">
        <v>0</v>
      </c>
      <c r="BA889" s="166">
        <v>0</v>
      </c>
      <c r="BB889" s="166">
        <v>0</v>
      </c>
      <c r="BC889" s="166">
        <v>0</v>
      </c>
      <c r="BD889" s="166">
        <v>0</v>
      </c>
      <c r="BE889" s="166">
        <v>0</v>
      </c>
      <c r="BF889" s="166">
        <v>0</v>
      </c>
      <c r="BG889" s="166">
        <v>0</v>
      </c>
      <c r="BH889" s="166">
        <v>0</v>
      </c>
      <c r="BI889" s="166">
        <v>9.6964724007965204E-4</v>
      </c>
      <c r="BJ889" s="166">
        <v>0</v>
      </c>
      <c r="BK889" s="166">
        <v>0</v>
      </c>
      <c r="BL889" s="166">
        <v>0</v>
      </c>
      <c r="BM889" s="166">
        <v>0</v>
      </c>
      <c r="BN889" s="166">
        <v>0</v>
      </c>
      <c r="BO889" s="166">
        <v>0</v>
      </c>
      <c r="BP889" s="166">
        <v>0</v>
      </c>
      <c r="BQ889" s="166">
        <v>0</v>
      </c>
      <c r="BR889" s="166">
        <v>0</v>
      </c>
      <c r="BS889" s="166">
        <v>0</v>
      </c>
      <c r="BT889" s="166">
        <v>0</v>
      </c>
    </row>
    <row r="890" spans="1:72" hidden="1">
      <c r="A890" s="98" t="s">
        <v>538</v>
      </c>
      <c r="B890" s="98" t="s">
        <v>1330</v>
      </c>
      <c r="C890" s="98" t="s">
        <v>1441</v>
      </c>
      <c r="D890" s="98" t="s">
        <v>1442</v>
      </c>
      <c r="E890" s="98" t="s">
        <v>266</v>
      </c>
      <c r="F890" s="98" t="s">
        <v>216</v>
      </c>
      <c r="G890" s="166">
        <v>0</v>
      </c>
      <c r="H890" s="166">
        <v>0</v>
      </c>
      <c r="I890" s="166">
        <v>0</v>
      </c>
      <c r="J890" s="166">
        <v>0</v>
      </c>
      <c r="K890" s="166">
        <v>0</v>
      </c>
      <c r="L890" s="166">
        <v>0</v>
      </c>
      <c r="M890" s="166">
        <v>0</v>
      </c>
      <c r="N890" s="166">
        <v>0</v>
      </c>
      <c r="O890" s="166">
        <v>0</v>
      </c>
      <c r="P890" s="166">
        <v>0</v>
      </c>
      <c r="Q890" s="166">
        <v>2.7903464366740502E-3</v>
      </c>
      <c r="R890" s="166">
        <v>0</v>
      </c>
      <c r="S890" s="166">
        <v>0</v>
      </c>
      <c r="T890" s="166">
        <v>0</v>
      </c>
      <c r="U890" s="166">
        <v>1.1379877738253901E-2</v>
      </c>
      <c r="V890" s="166">
        <v>5.4707992958388796E-4</v>
      </c>
      <c r="W890" s="166">
        <v>0</v>
      </c>
      <c r="X890" s="166">
        <v>0</v>
      </c>
      <c r="Y890" s="166">
        <v>0</v>
      </c>
      <c r="Z890" s="166">
        <v>0</v>
      </c>
      <c r="AA890" s="166">
        <v>0</v>
      </c>
      <c r="AB890" s="166">
        <v>0</v>
      </c>
      <c r="AC890" s="166">
        <v>0</v>
      </c>
      <c r="AD890" s="166">
        <v>0</v>
      </c>
      <c r="AE890" s="166">
        <v>0</v>
      </c>
      <c r="AF890" s="166">
        <v>0</v>
      </c>
      <c r="AG890" s="166">
        <v>2.9003440763847202E-4</v>
      </c>
      <c r="AH890" s="166">
        <v>0</v>
      </c>
      <c r="AI890" s="166">
        <v>0</v>
      </c>
      <c r="AJ890" s="166">
        <v>0</v>
      </c>
      <c r="AK890" s="166">
        <v>7.1231238874543898E-2</v>
      </c>
      <c r="AL890" s="166">
        <v>0</v>
      </c>
      <c r="AM890" s="166">
        <v>0</v>
      </c>
      <c r="AN890" s="166">
        <v>0</v>
      </c>
      <c r="AO890" s="166">
        <v>0</v>
      </c>
      <c r="AP890" s="166">
        <v>0</v>
      </c>
      <c r="AQ890" s="166">
        <v>0</v>
      </c>
      <c r="AR890" s="166">
        <v>0</v>
      </c>
      <c r="AS890" s="166">
        <v>0</v>
      </c>
      <c r="AT890" s="166">
        <v>0</v>
      </c>
      <c r="AU890" s="166">
        <v>0</v>
      </c>
      <c r="AV890" s="166">
        <v>8.7570874968819594E-3</v>
      </c>
      <c r="AW890" s="166">
        <v>0</v>
      </c>
      <c r="AX890" s="166">
        <v>0</v>
      </c>
      <c r="AY890" s="166">
        <v>0</v>
      </c>
      <c r="AZ890" s="166">
        <v>0</v>
      </c>
      <c r="BA890" s="166">
        <v>0</v>
      </c>
      <c r="BB890" s="166">
        <v>0</v>
      </c>
      <c r="BC890" s="166">
        <v>0</v>
      </c>
      <c r="BD890" s="166">
        <v>0</v>
      </c>
      <c r="BE890" s="166">
        <v>0</v>
      </c>
      <c r="BF890" s="166">
        <v>0</v>
      </c>
      <c r="BG890" s="166">
        <v>0</v>
      </c>
      <c r="BH890" s="166">
        <v>0</v>
      </c>
      <c r="BI890" s="166">
        <v>1.3079478871703999E-2</v>
      </c>
      <c r="BJ890" s="166">
        <v>0</v>
      </c>
      <c r="BK890" s="166">
        <v>9.6405142634617899E-3</v>
      </c>
      <c r="BL890" s="166">
        <v>0</v>
      </c>
      <c r="BM890" s="166">
        <v>0</v>
      </c>
      <c r="BN890" s="166">
        <v>9.7491508314388603E-3</v>
      </c>
      <c r="BO890" s="166">
        <v>0</v>
      </c>
      <c r="BP890" s="166">
        <v>0</v>
      </c>
      <c r="BQ890" s="166">
        <v>0</v>
      </c>
      <c r="BR890" s="166">
        <v>0</v>
      </c>
      <c r="BS890" s="166">
        <v>0</v>
      </c>
      <c r="BT890" s="166">
        <v>1.1171037271943501E-2</v>
      </c>
    </row>
    <row r="891" spans="1:72" hidden="1">
      <c r="A891" s="98" t="s">
        <v>538</v>
      </c>
      <c r="B891" s="98" t="s">
        <v>1330</v>
      </c>
      <c r="C891" s="98" t="s">
        <v>1443</v>
      </c>
      <c r="D891" s="98" t="s">
        <v>1444</v>
      </c>
      <c r="E891" s="98" t="s">
        <v>266</v>
      </c>
      <c r="F891" s="98" t="s">
        <v>216</v>
      </c>
      <c r="G891" s="166">
        <v>0</v>
      </c>
      <c r="H891" s="166">
        <v>0</v>
      </c>
      <c r="I891" s="166">
        <v>0</v>
      </c>
      <c r="J891" s="166">
        <v>0</v>
      </c>
      <c r="K891" s="166">
        <v>0</v>
      </c>
      <c r="L891" s="166">
        <v>0</v>
      </c>
      <c r="M891" s="166">
        <v>0</v>
      </c>
      <c r="N891" s="166">
        <v>0</v>
      </c>
      <c r="O891" s="166">
        <v>0</v>
      </c>
      <c r="P891" s="166">
        <v>0</v>
      </c>
      <c r="Q891" s="166">
        <v>0</v>
      </c>
      <c r="R891" s="166">
        <v>0</v>
      </c>
      <c r="S891" s="166">
        <v>0</v>
      </c>
      <c r="T891" s="166">
        <v>0</v>
      </c>
      <c r="U891" s="166">
        <v>0</v>
      </c>
      <c r="V891" s="166">
        <v>0</v>
      </c>
      <c r="W891" s="166">
        <v>0</v>
      </c>
      <c r="X891" s="166">
        <v>0</v>
      </c>
      <c r="Y891" s="166">
        <v>0</v>
      </c>
      <c r="Z891" s="166">
        <v>0</v>
      </c>
      <c r="AA891" s="166">
        <v>0</v>
      </c>
      <c r="AB891" s="166">
        <v>0</v>
      </c>
      <c r="AC891" s="166">
        <v>0</v>
      </c>
      <c r="AD891" s="166">
        <v>0</v>
      </c>
      <c r="AE891" s="166">
        <v>0</v>
      </c>
      <c r="AF891" s="166">
        <v>0</v>
      </c>
      <c r="AG891" s="166">
        <v>0</v>
      </c>
      <c r="AH891" s="166">
        <v>0</v>
      </c>
      <c r="AI891" s="166">
        <v>0</v>
      </c>
      <c r="AJ891" s="166">
        <v>0</v>
      </c>
      <c r="AK891" s="166">
        <v>0</v>
      </c>
      <c r="AL891" s="166">
        <v>0</v>
      </c>
      <c r="AM891" s="166">
        <v>0</v>
      </c>
      <c r="AN891" s="166">
        <v>0</v>
      </c>
      <c r="AO891" s="166">
        <v>0</v>
      </c>
      <c r="AP891" s="166">
        <v>0</v>
      </c>
      <c r="AQ891" s="166">
        <v>0</v>
      </c>
      <c r="AR891" s="166">
        <v>0</v>
      </c>
      <c r="AS891" s="166">
        <v>0</v>
      </c>
      <c r="AT891" s="166">
        <v>0</v>
      </c>
      <c r="AU891" s="166">
        <v>0</v>
      </c>
      <c r="AV891" s="166">
        <v>0</v>
      </c>
      <c r="AW891" s="166">
        <v>0</v>
      </c>
      <c r="AX891" s="166">
        <v>0</v>
      </c>
      <c r="AY891" s="166">
        <v>0</v>
      </c>
      <c r="AZ891" s="166">
        <v>0</v>
      </c>
      <c r="BA891" s="166">
        <v>0</v>
      </c>
      <c r="BB891" s="166">
        <v>0</v>
      </c>
      <c r="BC891" s="166">
        <v>0</v>
      </c>
      <c r="BD891" s="166">
        <v>0</v>
      </c>
      <c r="BE891" s="166">
        <v>0</v>
      </c>
      <c r="BF891" s="166">
        <v>0</v>
      </c>
      <c r="BG891" s="166">
        <v>0</v>
      </c>
      <c r="BH891" s="166">
        <v>0</v>
      </c>
      <c r="BI891" s="166">
        <v>6.1613516580998496E-4</v>
      </c>
      <c r="BJ891" s="166">
        <v>0</v>
      </c>
      <c r="BK891" s="166">
        <v>1.0414774351740501E-3</v>
      </c>
      <c r="BL891" s="166">
        <v>0</v>
      </c>
      <c r="BM891" s="166">
        <v>0</v>
      </c>
      <c r="BN891" s="166">
        <v>0</v>
      </c>
      <c r="BO891" s="166">
        <v>0</v>
      </c>
      <c r="BP891" s="166">
        <v>0</v>
      </c>
      <c r="BQ891" s="166">
        <v>0</v>
      </c>
      <c r="BR891" s="166">
        <v>0</v>
      </c>
      <c r="BS891" s="166">
        <v>0</v>
      </c>
      <c r="BT891" s="166">
        <v>0</v>
      </c>
    </row>
    <row r="892" spans="1:72" hidden="1">
      <c r="A892" s="98" t="s">
        <v>538</v>
      </c>
      <c r="B892" s="98" t="s">
        <v>1330</v>
      </c>
      <c r="C892" s="98" t="s">
        <v>1445</v>
      </c>
      <c r="D892" s="98" t="s">
        <v>1446</v>
      </c>
      <c r="E892" s="98" t="s">
        <v>266</v>
      </c>
      <c r="F892" s="98" t="s">
        <v>216</v>
      </c>
      <c r="G892" s="166">
        <v>0</v>
      </c>
      <c r="H892" s="166">
        <v>0</v>
      </c>
      <c r="I892" s="166">
        <v>0</v>
      </c>
      <c r="J892" s="166">
        <v>0</v>
      </c>
      <c r="K892" s="166">
        <v>0</v>
      </c>
      <c r="L892" s="166">
        <v>0</v>
      </c>
      <c r="M892" s="166">
        <v>0</v>
      </c>
      <c r="N892" s="166">
        <v>0</v>
      </c>
      <c r="O892" s="166">
        <v>0</v>
      </c>
      <c r="P892" s="166">
        <v>0</v>
      </c>
      <c r="Q892" s="166">
        <v>0</v>
      </c>
      <c r="R892" s="166">
        <v>0</v>
      </c>
      <c r="S892" s="166">
        <v>0</v>
      </c>
      <c r="T892" s="166">
        <v>0</v>
      </c>
      <c r="U892" s="166">
        <v>4.3133967948248801E-3</v>
      </c>
      <c r="V892" s="166">
        <v>0</v>
      </c>
      <c r="W892" s="166">
        <v>0</v>
      </c>
      <c r="X892" s="166">
        <v>0</v>
      </c>
      <c r="Y892" s="166">
        <v>0</v>
      </c>
      <c r="Z892" s="166">
        <v>0</v>
      </c>
      <c r="AA892" s="166">
        <v>0</v>
      </c>
      <c r="AB892" s="166">
        <v>0</v>
      </c>
      <c r="AC892" s="166">
        <v>0</v>
      </c>
      <c r="AD892" s="166">
        <v>0</v>
      </c>
      <c r="AE892" s="166">
        <v>0</v>
      </c>
      <c r="AF892" s="166">
        <v>0</v>
      </c>
      <c r="AG892" s="166">
        <v>0</v>
      </c>
      <c r="AH892" s="166">
        <v>0</v>
      </c>
      <c r="AI892" s="166">
        <v>0</v>
      </c>
      <c r="AJ892" s="166">
        <v>0</v>
      </c>
      <c r="AK892" s="166">
        <v>0</v>
      </c>
      <c r="AL892" s="166">
        <v>0</v>
      </c>
      <c r="AM892" s="166">
        <v>0</v>
      </c>
      <c r="AN892" s="166">
        <v>0</v>
      </c>
      <c r="AO892" s="166">
        <v>0</v>
      </c>
      <c r="AP892" s="166">
        <v>0</v>
      </c>
      <c r="AQ892" s="166">
        <v>1.0094113294225901E-2</v>
      </c>
      <c r="AR892" s="166">
        <v>0</v>
      </c>
      <c r="AS892" s="166">
        <v>0</v>
      </c>
      <c r="AT892" s="166">
        <v>0</v>
      </c>
      <c r="AU892" s="166">
        <v>0</v>
      </c>
      <c r="AV892" s="166">
        <v>0</v>
      </c>
      <c r="AW892" s="166">
        <v>0</v>
      </c>
      <c r="AX892" s="166">
        <v>0</v>
      </c>
      <c r="AY892" s="166">
        <v>0</v>
      </c>
      <c r="AZ892" s="166">
        <v>0</v>
      </c>
      <c r="BA892" s="166">
        <v>0</v>
      </c>
      <c r="BB892" s="166">
        <v>0</v>
      </c>
      <c r="BC892" s="166">
        <v>0</v>
      </c>
      <c r="BD892" s="166">
        <v>0</v>
      </c>
      <c r="BE892" s="166">
        <v>0</v>
      </c>
      <c r="BF892" s="166">
        <v>0</v>
      </c>
      <c r="BG892" s="166">
        <v>0</v>
      </c>
      <c r="BH892" s="166">
        <v>0</v>
      </c>
      <c r="BI892" s="166">
        <v>2.00358738745465E-2</v>
      </c>
      <c r="BJ892" s="166">
        <v>0</v>
      </c>
      <c r="BK892" s="166">
        <v>0</v>
      </c>
      <c r="BL892" s="166">
        <v>0</v>
      </c>
      <c r="BM892" s="166">
        <v>0</v>
      </c>
      <c r="BN892" s="166">
        <v>0</v>
      </c>
      <c r="BO892" s="166">
        <v>0</v>
      </c>
      <c r="BP892" s="166">
        <v>0</v>
      </c>
      <c r="BQ892" s="166">
        <v>0</v>
      </c>
      <c r="BR892" s="166">
        <v>0</v>
      </c>
      <c r="BS892" s="166">
        <v>0</v>
      </c>
      <c r="BT892" s="166">
        <v>1.26720973320959E-2</v>
      </c>
    </row>
    <row r="893" spans="1:72" hidden="1">
      <c r="A893" s="98" t="s">
        <v>538</v>
      </c>
      <c r="B893" s="98" t="s">
        <v>1330</v>
      </c>
      <c r="C893" s="98" t="s">
        <v>1447</v>
      </c>
      <c r="D893" s="98" t="s">
        <v>1448</v>
      </c>
      <c r="E893" s="98" t="s">
        <v>266</v>
      </c>
      <c r="F893" s="98" t="s">
        <v>216</v>
      </c>
      <c r="G893" s="166">
        <v>0</v>
      </c>
      <c r="H893" s="166">
        <v>0</v>
      </c>
      <c r="I893" s="166">
        <v>0</v>
      </c>
      <c r="J893" s="166">
        <v>0</v>
      </c>
      <c r="K893" s="166">
        <v>9.7277841738733096E-3</v>
      </c>
      <c r="L893" s="166">
        <v>0</v>
      </c>
      <c r="M893" s="166">
        <v>0</v>
      </c>
      <c r="N893" s="166">
        <v>0</v>
      </c>
      <c r="O893" s="166">
        <v>0</v>
      </c>
      <c r="P893" s="166">
        <v>2.2194248820132701E-2</v>
      </c>
      <c r="Q893" s="166">
        <v>0</v>
      </c>
      <c r="R893" s="166">
        <v>6.5231439846278102E-3</v>
      </c>
      <c r="S893" s="166">
        <v>1.2596984351362899E-3</v>
      </c>
      <c r="T893" s="166">
        <v>0</v>
      </c>
      <c r="U893" s="166">
        <v>0</v>
      </c>
      <c r="V893" s="166">
        <v>0</v>
      </c>
      <c r="W893" s="166">
        <v>0</v>
      </c>
      <c r="X893" s="166">
        <v>0</v>
      </c>
      <c r="Y893" s="166">
        <v>1.16733234281278E-2</v>
      </c>
      <c r="Z893" s="166">
        <v>0</v>
      </c>
      <c r="AA893" s="166">
        <v>0</v>
      </c>
      <c r="AB893" s="166">
        <v>1.300680226929E-2</v>
      </c>
      <c r="AC893" s="166">
        <v>0</v>
      </c>
      <c r="AD893" s="166">
        <v>0</v>
      </c>
      <c r="AE893" s="166">
        <v>0</v>
      </c>
      <c r="AF893" s="166">
        <v>0</v>
      </c>
      <c r="AG893" s="166">
        <v>2.8415831897846402E-3</v>
      </c>
      <c r="AH893" s="166">
        <v>0</v>
      </c>
      <c r="AI893" s="166">
        <v>0</v>
      </c>
      <c r="AJ893" s="166">
        <v>0</v>
      </c>
      <c r="AK893" s="166">
        <v>6.7383226491541895E-2</v>
      </c>
      <c r="AL893" s="166">
        <v>0</v>
      </c>
      <c r="AM893" s="166">
        <v>0</v>
      </c>
      <c r="AN893" s="166">
        <v>0</v>
      </c>
      <c r="AO893" s="166">
        <v>3.3894081316030097E-2</v>
      </c>
      <c r="AP893" s="166">
        <v>0</v>
      </c>
      <c r="AQ893" s="166">
        <v>0</v>
      </c>
      <c r="AR893" s="166">
        <v>2.81358243107216E-3</v>
      </c>
      <c r="AS893" s="166">
        <v>0</v>
      </c>
      <c r="AT893" s="166">
        <v>0</v>
      </c>
      <c r="AU893" s="166">
        <v>0</v>
      </c>
      <c r="AV893" s="166">
        <v>0</v>
      </c>
      <c r="AW893" s="166">
        <v>0</v>
      </c>
      <c r="AX893" s="166">
        <v>0</v>
      </c>
      <c r="AY893" s="166">
        <v>0</v>
      </c>
      <c r="AZ893" s="166">
        <v>0</v>
      </c>
      <c r="BA893" s="166">
        <v>0</v>
      </c>
      <c r="BB893" s="166">
        <v>0</v>
      </c>
      <c r="BC893" s="166">
        <v>0</v>
      </c>
      <c r="BD893" s="166">
        <v>0</v>
      </c>
      <c r="BE893" s="166">
        <v>0</v>
      </c>
      <c r="BF893" s="166">
        <v>1.3354377068018499E-2</v>
      </c>
      <c r="BG893" s="166">
        <v>0</v>
      </c>
      <c r="BH893" s="166">
        <v>0</v>
      </c>
      <c r="BI893" s="166">
        <v>0</v>
      </c>
      <c r="BJ893" s="166">
        <v>0</v>
      </c>
      <c r="BK893" s="166">
        <v>0</v>
      </c>
      <c r="BL893" s="166">
        <v>2.40248947959273E-3</v>
      </c>
      <c r="BM893" s="166">
        <v>0</v>
      </c>
      <c r="BN893" s="166">
        <v>0</v>
      </c>
      <c r="BO893" s="166">
        <v>0</v>
      </c>
      <c r="BP893" s="166">
        <v>0</v>
      </c>
      <c r="BQ893" s="166">
        <v>0</v>
      </c>
      <c r="BR893" s="166">
        <v>3.6752846357079E-3</v>
      </c>
      <c r="BS893" s="166">
        <v>0</v>
      </c>
      <c r="BT893" s="166">
        <v>1.45529073581228E-3</v>
      </c>
    </row>
    <row r="894" spans="1:72" hidden="1">
      <c r="A894" s="98" t="s">
        <v>538</v>
      </c>
      <c r="B894" s="98" t="s">
        <v>1330</v>
      </c>
      <c r="C894" s="98" t="s">
        <v>1449</v>
      </c>
      <c r="D894" s="98" t="s">
        <v>1450</v>
      </c>
      <c r="E894" s="98" t="s">
        <v>266</v>
      </c>
      <c r="F894" s="98" t="s">
        <v>216</v>
      </c>
      <c r="G894" s="166">
        <v>0</v>
      </c>
      <c r="H894" s="166">
        <v>2.3689470284221901E-3</v>
      </c>
      <c r="I894" s="166">
        <v>6.1858100139063499E-3</v>
      </c>
      <c r="J894" s="166">
        <v>8.7652817971941594E-3</v>
      </c>
      <c r="K894" s="166">
        <v>1.22672494483525E-2</v>
      </c>
      <c r="L894" s="166">
        <v>0</v>
      </c>
      <c r="M894" s="166">
        <v>0</v>
      </c>
      <c r="N894" s="166">
        <v>0</v>
      </c>
      <c r="O894" s="166">
        <v>0</v>
      </c>
      <c r="P894" s="166">
        <v>5.0537443932501102E-3</v>
      </c>
      <c r="Q894" s="166">
        <v>0</v>
      </c>
      <c r="R894" s="166">
        <v>1.15290351930309E-2</v>
      </c>
      <c r="S894" s="166">
        <v>5.58091570765945E-2</v>
      </c>
      <c r="T894" s="166">
        <v>0</v>
      </c>
      <c r="U894" s="166">
        <v>0</v>
      </c>
      <c r="V894" s="166">
        <v>5.3592298592120501E-4</v>
      </c>
      <c r="W894" s="166">
        <v>0</v>
      </c>
      <c r="X894" s="166">
        <v>0</v>
      </c>
      <c r="Y894" s="166">
        <v>0</v>
      </c>
      <c r="Z894" s="166">
        <v>0</v>
      </c>
      <c r="AA894" s="166">
        <v>0</v>
      </c>
      <c r="AB894" s="166">
        <v>0</v>
      </c>
      <c r="AC894" s="166">
        <v>0</v>
      </c>
      <c r="AD894" s="166">
        <v>1.3545792685618399E-3</v>
      </c>
      <c r="AE894" s="166">
        <v>0</v>
      </c>
      <c r="AF894" s="166">
        <v>0</v>
      </c>
      <c r="AG894" s="166">
        <v>4.1000682136758202E-3</v>
      </c>
      <c r="AH894" s="166">
        <v>0</v>
      </c>
      <c r="AI894" s="166">
        <v>0</v>
      </c>
      <c r="AJ894" s="166">
        <v>0</v>
      </c>
      <c r="AK894" s="166">
        <v>0</v>
      </c>
      <c r="AL894" s="166">
        <v>2.90322447404304E-2</v>
      </c>
      <c r="AM894" s="166">
        <v>0</v>
      </c>
      <c r="AN894" s="166">
        <v>0</v>
      </c>
      <c r="AO894" s="166">
        <v>0</v>
      </c>
      <c r="AP894" s="166">
        <v>0</v>
      </c>
      <c r="AQ894" s="166">
        <v>9.7019461311239497E-3</v>
      </c>
      <c r="AR894" s="166">
        <v>2.41743184593905E-3</v>
      </c>
      <c r="AS894" s="166">
        <v>0</v>
      </c>
      <c r="AT894" s="166">
        <v>0</v>
      </c>
      <c r="AU894" s="166">
        <v>4.1474981857772897E-3</v>
      </c>
      <c r="AV894" s="166">
        <v>0</v>
      </c>
      <c r="AW894" s="166">
        <v>0</v>
      </c>
      <c r="AX894" s="166">
        <v>5.63774048947313E-3</v>
      </c>
      <c r="AY894" s="166">
        <v>0</v>
      </c>
      <c r="AZ894" s="166">
        <v>0</v>
      </c>
      <c r="BA894" s="166">
        <v>0</v>
      </c>
      <c r="BB894" s="166">
        <v>0</v>
      </c>
      <c r="BC894" s="166">
        <v>0</v>
      </c>
      <c r="BD894" s="166">
        <v>0</v>
      </c>
      <c r="BE894" s="166">
        <v>0</v>
      </c>
      <c r="BF894" s="166">
        <v>0</v>
      </c>
      <c r="BG894" s="166">
        <v>0</v>
      </c>
      <c r="BH894" s="166">
        <v>3.3742528466532301E-3</v>
      </c>
      <c r="BI894" s="166">
        <v>1.35695575971883E-2</v>
      </c>
      <c r="BJ894" s="166">
        <v>0</v>
      </c>
      <c r="BK894" s="166">
        <v>1.9281028526923601E-2</v>
      </c>
      <c r="BL894" s="166">
        <v>0</v>
      </c>
      <c r="BM894" s="166">
        <v>0</v>
      </c>
      <c r="BN894" s="166">
        <v>1.33816811606515E-2</v>
      </c>
      <c r="BO894" s="166">
        <v>0</v>
      </c>
      <c r="BP894" s="166">
        <v>0</v>
      </c>
      <c r="BQ894" s="166">
        <v>0</v>
      </c>
      <c r="BR894" s="166">
        <v>0</v>
      </c>
      <c r="BS894" s="166">
        <v>0</v>
      </c>
      <c r="BT894" s="166">
        <v>2.4352894802718698E-3</v>
      </c>
    </row>
    <row r="895" spans="1:72" hidden="1">
      <c r="A895" s="98" t="s">
        <v>538</v>
      </c>
      <c r="B895" s="98" t="s">
        <v>1330</v>
      </c>
      <c r="C895" s="98" t="s">
        <v>1451</v>
      </c>
      <c r="D895" s="98" t="s">
        <v>1452</v>
      </c>
      <c r="E895" s="98" t="s">
        <v>266</v>
      </c>
      <c r="F895" s="98" t="s">
        <v>216</v>
      </c>
      <c r="G895" s="166">
        <v>0</v>
      </c>
      <c r="H895" s="166">
        <v>0</v>
      </c>
      <c r="I895" s="166">
        <v>0</v>
      </c>
      <c r="J895" s="166">
        <v>0</v>
      </c>
      <c r="K895" s="166">
        <v>0</v>
      </c>
      <c r="L895" s="166">
        <v>0</v>
      </c>
      <c r="M895" s="166">
        <v>0</v>
      </c>
      <c r="N895" s="166">
        <v>0</v>
      </c>
      <c r="O895" s="166">
        <v>0</v>
      </c>
      <c r="P895" s="166">
        <v>0</v>
      </c>
      <c r="Q895" s="166">
        <v>0</v>
      </c>
      <c r="R895" s="166">
        <v>0</v>
      </c>
      <c r="S895" s="166">
        <v>3.48875389611558E-3</v>
      </c>
      <c r="T895" s="166">
        <v>0</v>
      </c>
      <c r="U895" s="166">
        <v>0</v>
      </c>
      <c r="V895" s="166">
        <v>0</v>
      </c>
      <c r="W895" s="166">
        <v>0</v>
      </c>
      <c r="X895" s="166">
        <v>0</v>
      </c>
      <c r="Y895" s="166">
        <v>0</v>
      </c>
      <c r="Z895" s="166">
        <v>0</v>
      </c>
      <c r="AA895" s="166">
        <v>0</v>
      </c>
      <c r="AB895" s="166">
        <v>0</v>
      </c>
      <c r="AC895" s="166">
        <v>0</v>
      </c>
      <c r="AD895" s="166">
        <v>0</v>
      </c>
      <c r="AE895" s="166">
        <v>0</v>
      </c>
      <c r="AF895" s="166">
        <v>0</v>
      </c>
      <c r="AG895" s="166">
        <v>2.16825325060588E-3</v>
      </c>
      <c r="AH895" s="166">
        <v>0</v>
      </c>
      <c r="AI895" s="166">
        <v>2.4429720140251299E-2</v>
      </c>
      <c r="AJ895" s="166">
        <v>1.94355021799669E-3</v>
      </c>
      <c r="AK895" s="166">
        <v>3.1418142517896999E-3</v>
      </c>
      <c r="AL895" s="166">
        <v>0</v>
      </c>
      <c r="AM895" s="166">
        <v>0</v>
      </c>
      <c r="AN895" s="166">
        <v>6.9512443325457996E-3</v>
      </c>
      <c r="AO895" s="166">
        <v>0</v>
      </c>
      <c r="AP895" s="166">
        <v>5.2556412051775903E-4</v>
      </c>
      <c r="AQ895" s="166">
        <v>1.17687801863464E-2</v>
      </c>
      <c r="AR895" s="166">
        <v>0</v>
      </c>
      <c r="AS895" s="166">
        <v>0</v>
      </c>
      <c r="AT895" s="166">
        <v>0</v>
      </c>
      <c r="AU895" s="166">
        <v>0</v>
      </c>
      <c r="AV895" s="166">
        <v>0</v>
      </c>
      <c r="AW895" s="166">
        <v>0</v>
      </c>
      <c r="AX895" s="166">
        <v>0</v>
      </c>
      <c r="AY895" s="166">
        <v>0</v>
      </c>
      <c r="AZ895" s="166">
        <v>0</v>
      </c>
      <c r="BA895" s="166">
        <v>0</v>
      </c>
      <c r="BB895" s="166">
        <v>0</v>
      </c>
      <c r="BC895" s="166">
        <v>0</v>
      </c>
      <c r="BD895" s="166">
        <v>0</v>
      </c>
      <c r="BE895" s="166">
        <v>0</v>
      </c>
      <c r="BF895" s="166">
        <v>1.4191755615128501E-2</v>
      </c>
      <c r="BG895" s="166">
        <v>1.90083144348661E-2</v>
      </c>
      <c r="BH895" s="166">
        <v>0</v>
      </c>
      <c r="BI895" s="166">
        <v>6.1613516580998496E-4</v>
      </c>
      <c r="BJ895" s="166">
        <v>0</v>
      </c>
      <c r="BK895" s="166">
        <v>3.4525976679238299E-3</v>
      </c>
      <c r="BL895" s="166">
        <v>0</v>
      </c>
      <c r="BM895" s="166">
        <v>1.27423046814548E-3</v>
      </c>
      <c r="BN895" s="166">
        <v>0</v>
      </c>
      <c r="BO895" s="166">
        <v>1.4434673616222E-3</v>
      </c>
      <c r="BP895" s="166">
        <v>0</v>
      </c>
      <c r="BQ895" s="166">
        <v>0</v>
      </c>
      <c r="BR895" s="166">
        <v>0</v>
      </c>
      <c r="BS895" s="166">
        <v>0</v>
      </c>
      <c r="BT895" s="166">
        <v>8.2466040108573196E-4</v>
      </c>
    </row>
    <row r="896" spans="1:72" hidden="1">
      <c r="A896" s="98" t="s">
        <v>538</v>
      </c>
      <c r="B896" s="98" t="s">
        <v>1330</v>
      </c>
      <c r="C896" s="98" t="s">
        <v>1453</v>
      </c>
      <c r="D896" s="98" t="s">
        <v>1454</v>
      </c>
      <c r="E896" s="98" t="s">
        <v>266</v>
      </c>
      <c r="F896" s="98" t="s">
        <v>216</v>
      </c>
      <c r="G896" s="166">
        <v>0</v>
      </c>
      <c r="H896" s="166">
        <v>0</v>
      </c>
      <c r="I896" s="166">
        <v>0</v>
      </c>
      <c r="J896" s="166">
        <v>0</v>
      </c>
      <c r="K896" s="166">
        <v>0</v>
      </c>
      <c r="L896" s="166">
        <v>0</v>
      </c>
      <c r="M896" s="166">
        <v>5.4072707840348601E-3</v>
      </c>
      <c r="N896" s="166">
        <v>0</v>
      </c>
      <c r="O896" s="166">
        <v>0</v>
      </c>
      <c r="P896" s="166">
        <v>3.9116888609638098E-3</v>
      </c>
      <c r="Q896" s="166">
        <v>0</v>
      </c>
      <c r="R896" s="166">
        <v>0</v>
      </c>
      <c r="S896" s="166">
        <v>8.2580901975043502E-2</v>
      </c>
      <c r="T896" s="166">
        <v>0</v>
      </c>
      <c r="U896" s="166">
        <v>0</v>
      </c>
      <c r="V896" s="166">
        <v>0</v>
      </c>
      <c r="W896" s="166">
        <v>0</v>
      </c>
      <c r="X896" s="166">
        <v>0</v>
      </c>
      <c r="Y896" s="166">
        <v>2.32871356911345E-3</v>
      </c>
      <c r="Z896" s="166">
        <v>0</v>
      </c>
      <c r="AA896" s="166">
        <v>0</v>
      </c>
      <c r="AB896" s="166">
        <v>0</v>
      </c>
      <c r="AC896" s="166">
        <v>0</v>
      </c>
      <c r="AD896" s="166">
        <v>0</v>
      </c>
      <c r="AE896" s="166">
        <v>0</v>
      </c>
      <c r="AF896" s="166">
        <v>0</v>
      </c>
      <c r="AG896" s="166">
        <v>4.1625102851130203E-3</v>
      </c>
      <c r="AH896" s="166">
        <v>0</v>
      </c>
      <c r="AI896" s="166">
        <v>0</v>
      </c>
      <c r="AJ896" s="166">
        <v>0</v>
      </c>
      <c r="AK896" s="166">
        <v>0</v>
      </c>
      <c r="AL896" s="166">
        <v>0</v>
      </c>
      <c r="AM896" s="166">
        <v>3.2208916381375702E-3</v>
      </c>
      <c r="AN896" s="166">
        <v>7.8229150411699908E-3</v>
      </c>
      <c r="AO896" s="166">
        <v>0</v>
      </c>
      <c r="AP896" s="166">
        <v>0</v>
      </c>
      <c r="AQ896" s="166">
        <v>0</v>
      </c>
      <c r="AR896" s="166">
        <v>0</v>
      </c>
      <c r="AS896" s="166">
        <v>0</v>
      </c>
      <c r="AT896" s="166">
        <v>0</v>
      </c>
      <c r="AU896" s="166">
        <v>0</v>
      </c>
      <c r="AV896" s="166">
        <v>1.1324238834023901E-2</v>
      </c>
      <c r="AW896" s="166">
        <v>0</v>
      </c>
      <c r="AX896" s="166">
        <v>0</v>
      </c>
      <c r="AY896" s="166">
        <v>0</v>
      </c>
      <c r="AZ896" s="166">
        <v>0</v>
      </c>
      <c r="BA896" s="166">
        <v>0</v>
      </c>
      <c r="BB896" s="166">
        <v>0</v>
      </c>
      <c r="BC896" s="166">
        <v>6.35656500133945E-3</v>
      </c>
      <c r="BD896" s="166">
        <v>0</v>
      </c>
      <c r="BE896" s="166">
        <v>0</v>
      </c>
      <c r="BF896" s="166">
        <v>0</v>
      </c>
      <c r="BG896" s="166">
        <v>0</v>
      </c>
      <c r="BH896" s="166">
        <v>3.8975334871359899E-3</v>
      </c>
      <c r="BI896" s="166">
        <v>0</v>
      </c>
      <c r="BJ896" s="166">
        <v>0</v>
      </c>
      <c r="BK896" s="166">
        <v>1.0265997950933199E-2</v>
      </c>
      <c r="BL896" s="166">
        <v>2.7169012875224901E-3</v>
      </c>
      <c r="BM896" s="166">
        <v>0</v>
      </c>
      <c r="BN896" s="166">
        <v>9.2808794346120604E-3</v>
      </c>
      <c r="BO896" s="166">
        <v>0</v>
      </c>
      <c r="BP896" s="166">
        <v>0</v>
      </c>
      <c r="BQ896" s="166">
        <v>0</v>
      </c>
      <c r="BR896" s="166">
        <v>0</v>
      </c>
      <c r="BS896" s="166">
        <v>0</v>
      </c>
      <c r="BT896" s="166">
        <v>2.8895205429094002E-3</v>
      </c>
    </row>
    <row r="897" spans="1:72" hidden="1">
      <c r="A897" s="98" t="s">
        <v>538</v>
      </c>
      <c r="B897" s="98" t="s">
        <v>1330</v>
      </c>
      <c r="C897" s="98" t="s">
        <v>1455</v>
      </c>
      <c r="D897" s="98" t="s">
        <v>1448</v>
      </c>
      <c r="E897" s="98" t="s">
        <v>266</v>
      </c>
      <c r="F897" s="98" t="s">
        <v>216</v>
      </c>
      <c r="G897" s="166">
        <v>8.4541057791835406E-2</v>
      </c>
      <c r="H897" s="166">
        <v>3.5636968206756499E-2</v>
      </c>
      <c r="I897" s="166">
        <v>5.4416145417342E-2</v>
      </c>
      <c r="J897" s="166">
        <v>3.2843289717891702E-2</v>
      </c>
      <c r="K897" s="166">
        <v>2.0684666153061498E-2</v>
      </c>
      <c r="L897" s="166">
        <v>0.104028758091968</v>
      </c>
      <c r="M897" s="166">
        <v>2.2613033542097299E-2</v>
      </c>
      <c r="N897" s="166">
        <v>7.2429721263618393E-2</v>
      </c>
      <c r="O897" s="166">
        <v>1.4429949121160499E-2</v>
      </c>
      <c r="P897" s="166">
        <v>8.6782997551734201E-2</v>
      </c>
      <c r="Q897" s="166">
        <v>5.4830137135526098E-2</v>
      </c>
      <c r="R897" s="166">
        <v>8.4463901284507606E-2</v>
      </c>
      <c r="S897" s="166">
        <v>5.9565148513188698E-2</v>
      </c>
      <c r="T897" s="166">
        <v>1.5167031763261301E-2</v>
      </c>
      <c r="U897" s="166">
        <v>5.5543947661173203E-2</v>
      </c>
      <c r="V897" s="166">
        <v>9.2732644875484299E-2</v>
      </c>
      <c r="W897" s="166">
        <v>3.0461528127209898E-4</v>
      </c>
      <c r="X897" s="166">
        <v>0.109685026521412</v>
      </c>
      <c r="Y897" s="166">
        <v>2.3688298194779502E-3</v>
      </c>
      <c r="Z897" s="166">
        <v>4.9616134248902898E-3</v>
      </c>
      <c r="AA897" s="166">
        <v>1.9794444443108399E-2</v>
      </c>
      <c r="AB897" s="166">
        <v>1.2689703806729499E-2</v>
      </c>
      <c r="AC897" s="166">
        <v>5.6572912811146202E-2</v>
      </c>
      <c r="AD897" s="166">
        <v>2.5311976388387E-2</v>
      </c>
      <c r="AE897" s="166">
        <v>0.100323570381175</v>
      </c>
      <c r="AF897" s="166">
        <v>0</v>
      </c>
      <c r="AG897" s="166">
        <v>9.4332245874806805E-2</v>
      </c>
      <c r="AH897" s="166">
        <v>4.4561819431836701E-2</v>
      </c>
      <c r="AI897" s="166">
        <v>6.2349294534247597E-2</v>
      </c>
      <c r="AJ897" s="166">
        <v>1.2765858698223999E-2</v>
      </c>
      <c r="AK897" s="166">
        <v>1.7840984859321202E-2</v>
      </c>
      <c r="AL897" s="166">
        <v>0</v>
      </c>
      <c r="AM897" s="166">
        <v>4.23444222282752E-3</v>
      </c>
      <c r="AN897" s="166">
        <v>0.100909196637349</v>
      </c>
      <c r="AO897" s="166">
        <v>3.3894081316030097E-2</v>
      </c>
      <c r="AP897" s="166">
        <v>1.08963547790957E-2</v>
      </c>
      <c r="AQ897" s="166">
        <v>3.9249967245443697E-2</v>
      </c>
      <c r="AR897" s="166">
        <v>5.9300521602034299E-2</v>
      </c>
      <c r="AS897" s="166">
        <v>7.57709697433223E-2</v>
      </c>
      <c r="AT897" s="166">
        <v>4.6474879468708603E-2</v>
      </c>
      <c r="AU897" s="166">
        <v>3.6794744581648803E-2</v>
      </c>
      <c r="AV897" s="166">
        <v>8.9504431108936799E-2</v>
      </c>
      <c r="AW897" s="166">
        <v>3.81687259761486E-2</v>
      </c>
      <c r="AX897" s="166">
        <v>5.0106687453020299E-2</v>
      </c>
      <c r="AY897" s="166">
        <v>4.0754736594135602E-2</v>
      </c>
      <c r="AZ897" s="166">
        <v>9.5291413310103403E-3</v>
      </c>
      <c r="BA897" s="166">
        <v>7.6942742182762106E-2</v>
      </c>
      <c r="BB897" s="166">
        <v>5.7854367573354902E-2</v>
      </c>
      <c r="BC897" s="166">
        <v>0.10999057034321701</v>
      </c>
      <c r="BD897" s="166">
        <v>3.1032240519303499E-2</v>
      </c>
      <c r="BE897" s="166">
        <v>9.0037939159755498E-2</v>
      </c>
      <c r="BF897" s="166">
        <v>2.2030145256460899E-2</v>
      </c>
      <c r="BG897" s="166">
        <v>2.6008702872774399E-2</v>
      </c>
      <c r="BH897" s="166">
        <v>2.5767526075767402E-2</v>
      </c>
      <c r="BI897" s="166">
        <v>4.8292548865671601E-2</v>
      </c>
      <c r="BJ897" s="166">
        <v>1.23938738327151E-2</v>
      </c>
      <c r="BK897" s="166">
        <v>5.5551861310770598E-2</v>
      </c>
      <c r="BL897" s="166">
        <v>5.3562139243288502E-2</v>
      </c>
      <c r="BM897" s="166">
        <v>1.76664344476711E-2</v>
      </c>
      <c r="BN897" s="166">
        <v>0.15468256985899201</v>
      </c>
      <c r="BO897" s="166">
        <v>0.12662562812887701</v>
      </c>
      <c r="BP897" s="166">
        <v>2.8371442294968501E-2</v>
      </c>
      <c r="BQ897" s="166">
        <v>5.00912445135318E-2</v>
      </c>
      <c r="BR897" s="166">
        <v>9.4424447275222603E-2</v>
      </c>
      <c r="BS897" s="166">
        <v>0.10472733952063</v>
      </c>
      <c r="BT897" s="166">
        <v>3.9290678446307598E-2</v>
      </c>
    </row>
    <row r="898" spans="1:72" hidden="1">
      <c r="A898" s="98" t="s">
        <v>538</v>
      </c>
      <c r="B898" s="98" t="s">
        <v>1330</v>
      </c>
      <c r="C898" s="98" t="s">
        <v>1456</v>
      </c>
      <c r="D898" s="98" t="s">
        <v>1450</v>
      </c>
      <c r="E898" s="98" t="s">
        <v>266</v>
      </c>
      <c r="F898" s="98" t="s">
        <v>216</v>
      </c>
      <c r="G898" s="166">
        <v>0.13148008965076499</v>
      </c>
      <c r="H898" s="166">
        <v>9.4080586526257601E-2</v>
      </c>
      <c r="I898" s="166">
        <v>0.114425250774188</v>
      </c>
      <c r="J898" s="166">
        <v>0.122389099380077</v>
      </c>
      <c r="K898" s="166">
        <v>0.13206401328880699</v>
      </c>
      <c r="L898" s="166">
        <v>0.17409010716308301</v>
      </c>
      <c r="M898" s="166">
        <v>4.8273828546755403E-2</v>
      </c>
      <c r="N898" s="166">
        <v>9.2146123879255304E-2</v>
      </c>
      <c r="O898" s="166">
        <v>2.2953098163202401E-2</v>
      </c>
      <c r="P898" s="166">
        <v>0.250775815074265</v>
      </c>
      <c r="Q898" s="166">
        <v>6.1828669640753599E-2</v>
      </c>
      <c r="R898" s="166">
        <v>0.192901589480583</v>
      </c>
      <c r="S898" s="166">
        <v>2.1995807570220099E-2</v>
      </c>
      <c r="T898" s="166">
        <v>3.5887923629806702E-2</v>
      </c>
      <c r="U898" s="166">
        <v>8.9837709772708899E-2</v>
      </c>
      <c r="V898" s="166">
        <v>0.19494959835157899</v>
      </c>
      <c r="W898" s="166">
        <v>8.2911531486145204E-2</v>
      </c>
      <c r="X898" s="166">
        <v>0.232147458478379</v>
      </c>
      <c r="Y898" s="166">
        <v>8.5806942446228801E-2</v>
      </c>
      <c r="Z898" s="166">
        <v>1.3255332214174201E-2</v>
      </c>
      <c r="AA898" s="166">
        <v>1.39466278245527E-2</v>
      </c>
      <c r="AB898" s="166">
        <v>0.112592968322639</v>
      </c>
      <c r="AC898" s="166">
        <v>0.19733976208991999</v>
      </c>
      <c r="AD898" s="166">
        <v>7.7975762840168703E-2</v>
      </c>
      <c r="AE898" s="166">
        <v>0.28131749554520002</v>
      </c>
      <c r="AF898" s="166">
        <v>9.5995708451007605E-2</v>
      </c>
      <c r="AG898" s="166">
        <v>5.27907586710284E-2</v>
      </c>
      <c r="AH898" s="166">
        <v>0.10981931343370401</v>
      </c>
      <c r="AI898" s="166">
        <v>5.9307100584898097E-2</v>
      </c>
      <c r="AJ898" s="166">
        <v>7.85337501875253E-2</v>
      </c>
      <c r="AK898" s="166">
        <v>5.8619996221261197E-2</v>
      </c>
      <c r="AL898" s="166">
        <v>9.4986075861742805E-2</v>
      </c>
      <c r="AM898" s="166">
        <v>4.3163988893944502E-2</v>
      </c>
      <c r="AN898" s="166">
        <v>0.11644922175905099</v>
      </c>
      <c r="AO898" s="166">
        <v>5.1140206794206701E-2</v>
      </c>
      <c r="AP898" s="166">
        <v>0.13820930635186601</v>
      </c>
      <c r="AQ898" s="166">
        <v>0.110497539443633</v>
      </c>
      <c r="AR898" s="166">
        <v>6.6720816942500302E-2</v>
      </c>
      <c r="AS898" s="166">
        <v>0.207336320174002</v>
      </c>
      <c r="AT898" s="166">
        <v>9.0179176804615305E-2</v>
      </c>
      <c r="AU898" s="166">
        <v>5.5403073152137501E-2</v>
      </c>
      <c r="AV898" s="166">
        <v>0.1041626927293</v>
      </c>
      <c r="AW898" s="166">
        <v>9.2575973990644003E-2</v>
      </c>
      <c r="AX898" s="166">
        <v>8.0634414311131802E-2</v>
      </c>
      <c r="AY898" s="166">
        <v>0.17680081916031401</v>
      </c>
      <c r="AZ898" s="166">
        <v>5.5038133011881998E-2</v>
      </c>
      <c r="BA898" s="166">
        <v>1.8583413756280701E-2</v>
      </c>
      <c r="BB898" s="166">
        <v>0.12703382610106301</v>
      </c>
      <c r="BC898" s="166">
        <v>0.230549909247241</v>
      </c>
      <c r="BD898" s="166">
        <v>8.9926533867014394E-2</v>
      </c>
      <c r="BE898" s="166">
        <v>0.140844305820232</v>
      </c>
      <c r="BF898" s="166">
        <v>5.3420707524904097E-2</v>
      </c>
      <c r="BG898" s="166">
        <v>2.3757904199766498E-2</v>
      </c>
      <c r="BH898" s="166">
        <v>0.109885883190167</v>
      </c>
      <c r="BI898" s="166">
        <v>6.5448076978919106E-2</v>
      </c>
      <c r="BJ898" s="166">
        <v>5.8683371087558799E-2</v>
      </c>
      <c r="BK898" s="166">
        <v>5.7121569821085398E-2</v>
      </c>
      <c r="BL898" s="166">
        <v>0.119919684143067</v>
      </c>
      <c r="BM898" s="166">
        <v>0.21856649704419601</v>
      </c>
      <c r="BN898" s="166">
        <v>0.32720561744863802</v>
      </c>
      <c r="BO898" s="166">
        <v>0.14337512367892</v>
      </c>
      <c r="BP898" s="166">
        <v>0.13770670841533</v>
      </c>
      <c r="BQ898" s="166">
        <v>3.7900033992656797E-2</v>
      </c>
      <c r="BR898" s="166">
        <v>0.205524555732331</v>
      </c>
      <c r="BS898" s="166">
        <v>0.11476883258748501</v>
      </c>
      <c r="BT898" s="166">
        <v>0.27882518020659203</v>
      </c>
    </row>
    <row r="899" spans="1:72" hidden="1">
      <c r="A899" s="98" t="s">
        <v>538</v>
      </c>
      <c r="B899" s="98" t="s">
        <v>1330</v>
      </c>
      <c r="C899" s="98" t="s">
        <v>1457</v>
      </c>
      <c r="D899" s="98" t="s">
        <v>1452</v>
      </c>
      <c r="E899" s="98" t="s">
        <v>266</v>
      </c>
      <c r="F899" s="98" t="s">
        <v>216</v>
      </c>
      <c r="G899" s="166">
        <v>0.10783752581793001</v>
      </c>
      <c r="H899" s="166">
        <v>2.7331991188706301E-2</v>
      </c>
      <c r="I899" s="166">
        <v>3.4746515725958903E-2</v>
      </c>
      <c r="J899" s="166">
        <v>5.10950305354268E-2</v>
      </c>
      <c r="K899" s="166">
        <v>2.1559589560464699E-2</v>
      </c>
      <c r="L899" s="166">
        <v>2.6506394724430199E-2</v>
      </c>
      <c r="M899" s="166">
        <v>2.6436350454097701E-2</v>
      </c>
      <c r="N899" s="166">
        <v>7.3120722621527301E-2</v>
      </c>
      <c r="O899" s="166">
        <v>8.3964953809347008E-3</v>
      </c>
      <c r="P899" s="166">
        <v>8.6356561567873302E-2</v>
      </c>
      <c r="Q899" s="166">
        <v>2.2837380613442999E-2</v>
      </c>
      <c r="R899" s="166">
        <v>5.7917109600060697E-2</v>
      </c>
      <c r="S899" s="166">
        <v>6.4044284606659301E-3</v>
      </c>
      <c r="T899" s="166">
        <v>2.67604872840051E-2</v>
      </c>
      <c r="U899" s="166">
        <v>7.5578771804303696E-2</v>
      </c>
      <c r="V899" s="166">
        <v>0.17205916583405201</v>
      </c>
      <c r="W899" s="166">
        <v>0</v>
      </c>
      <c r="X899" s="166">
        <v>0.100375999112379</v>
      </c>
      <c r="Y899" s="166">
        <v>1.7604388773481101E-2</v>
      </c>
      <c r="Z899" s="166">
        <v>0</v>
      </c>
      <c r="AA899" s="166">
        <v>0</v>
      </c>
      <c r="AB899" s="166">
        <v>4.1504577821245399E-2</v>
      </c>
      <c r="AC899" s="166">
        <v>0.11024779351592399</v>
      </c>
      <c r="AD899" s="166">
        <v>7.0165153104283895E-2</v>
      </c>
      <c r="AE899" s="166">
        <v>0.172305177348474</v>
      </c>
      <c r="AF899" s="166">
        <v>5.2698526671627999E-2</v>
      </c>
      <c r="AG899" s="166">
        <v>8.0365737161043005E-2</v>
      </c>
      <c r="AH899" s="166">
        <v>2.4956222927450599E-2</v>
      </c>
      <c r="AI899" s="166">
        <v>3.08101766164602E-2</v>
      </c>
      <c r="AJ899" s="166">
        <v>1.2401040795855099E-2</v>
      </c>
      <c r="AK899" s="166">
        <v>7.7926124845017104E-3</v>
      </c>
      <c r="AL899" s="166">
        <v>1.8851320188482699E-2</v>
      </c>
      <c r="AM899" s="166">
        <v>3.17057648254611E-2</v>
      </c>
      <c r="AN899" s="166">
        <v>6.9693394409699003E-2</v>
      </c>
      <c r="AO899" s="166">
        <v>2.3311507196477201E-2</v>
      </c>
      <c r="AP899" s="166">
        <v>4.4721155293526098E-2</v>
      </c>
      <c r="AQ899" s="166">
        <v>6.4571912074001495E-2</v>
      </c>
      <c r="AR899" s="166">
        <v>6.8191377861442901E-2</v>
      </c>
      <c r="AS899" s="166">
        <v>5.01099844315493E-2</v>
      </c>
      <c r="AT899" s="166">
        <v>1.8797699888797901E-2</v>
      </c>
      <c r="AU899" s="166">
        <v>2.98232602272092E-2</v>
      </c>
      <c r="AV899" s="166">
        <v>7.2642164723163094E-2</v>
      </c>
      <c r="AW899" s="166">
        <v>1.5258803936455199E-2</v>
      </c>
      <c r="AX899" s="166">
        <v>8.8113192734477402E-2</v>
      </c>
      <c r="AY899" s="166">
        <v>1.7657047654789398E-2</v>
      </c>
      <c r="AZ899" s="166">
        <v>4.2103309452677498E-2</v>
      </c>
      <c r="BA899" s="166">
        <v>3.9834946988982602E-3</v>
      </c>
      <c r="BB899" s="166">
        <v>4.1111299807454697E-2</v>
      </c>
      <c r="BC899" s="166">
        <v>2.32988970040276E-2</v>
      </c>
      <c r="BD899" s="166">
        <v>3.1636132420987999E-2</v>
      </c>
      <c r="BE899" s="166">
        <v>3.5262627045344302E-2</v>
      </c>
      <c r="BF899" s="166">
        <v>4.3984966071588E-2</v>
      </c>
      <c r="BG899" s="166">
        <v>7.4899895523492703E-4</v>
      </c>
      <c r="BH899" s="166">
        <v>3.3667061829820197E-2</v>
      </c>
      <c r="BI899" s="166">
        <v>3.4953067299399503E-2</v>
      </c>
      <c r="BJ899" s="166">
        <v>1.5889310866821601E-2</v>
      </c>
      <c r="BK899" s="166">
        <v>2.10149776119022E-2</v>
      </c>
      <c r="BL899" s="166">
        <v>8.3500481104321997E-2</v>
      </c>
      <c r="BM899" s="166">
        <v>1.6528424054408901E-2</v>
      </c>
      <c r="BN899" s="166">
        <v>5.9199185141357802E-2</v>
      </c>
      <c r="BO899" s="166">
        <v>4.8745005205256098E-2</v>
      </c>
      <c r="BP899" s="166">
        <v>1.9542943142383699E-2</v>
      </c>
      <c r="BQ899" s="166">
        <v>1.56175437872945E-2</v>
      </c>
      <c r="BR899" s="166">
        <v>7.9277667424438494E-2</v>
      </c>
      <c r="BS899" s="166">
        <v>0.115556154299316</v>
      </c>
      <c r="BT899" s="166">
        <v>4.8346520452948197E-2</v>
      </c>
    </row>
    <row r="900" spans="1:72" hidden="1">
      <c r="A900" s="98" t="s">
        <v>538</v>
      </c>
      <c r="B900" s="98" t="s">
        <v>1330</v>
      </c>
      <c r="C900" s="98" t="s">
        <v>1458</v>
      </c>
      <c r="D900" s="98" t="s">
        <v>1454</v>
      </c>
      <c r="E900" s="98" t="s">
        <v>266</v>
      </c>
      <c r="F900" s="98" t="s">
        <v>216</v>
      </c>
      <c r="G900" s="166">
        <v>0.12484744212643099</v>
      </c>
      <c r="H900" s="166">
        <v>3.1310948594432599E-2</v>
      </c>
      <c r="I900" s="166">
        <v>2.8599139001291601E-2</v>
      </c>
      <c r="J900" s="166">
        <v>9.7178432005356197E-2</v>
      </c>
      <c r="K900" s="166">
        <v>0.155724057631765</v>
      </c>
      <c r="L900" s="166">
        <v>0.180070491126818</v>
      </c>
      <c r="M900" s="166">
        <v>0.118162115489804</v>
      </c>
      <c r="N900" s="166">
        <v>0.103859369551488</v>
      </c>
      <c r="O900" s="166">
        <v>3.4141405040931598E-2</v>
      </c>
      <c r="P900" s="166">
        <v>0.161834038946473</v>
      </c>
      <c r="Q900" s="166">
        <v>5.4258328823174197E-2</v>
      </c>
      <c r="R900" s="166">
        <v>0.11350777807472499</v>
      </c>
      <c r="S900" s="166">
        <v>2.6236983202845999E-2</v>
      </c>
      <c r="T900" s="166">
        <v>3.8471794618525297E-2</v>
      </c>
      <c r="U900" s="166">
        <v>2.0939139449669301E-2</v>
      </c>
      <c r="V900" s="166">
        <v>0.22807195998535401</v>
      </c>
      <c r="W900" s="166">
        <v>4.5634078203901501E-2</v>
      </c>
      <c r="X900" s="166">
        <v>0.27491649635760801</v>
      </c>
      <c r="Y900" s="166">
        <v>8.4674469400736099E-2</v>
      </c>
      <c r="Z900" s="166">
        <v>2.0479706782097502E-2</v>
      </c>
      <c r="AA900" s="166">
        <v>2.1170220134119701E-2</v>
      </c>
      <c r="AB900" s="166">
        <v>4.8597479732987003E-2</v>
      </c>
      <c r="AC900" s="166">
        <v>0.106844289271099</v>
      </c>
      <c r="AD900" s="166">
        <v>8.3434003169802304E-2</v>
      </c>
      <c r="AE900" s="166">
        <v>0.265228928788803</v>
      </c>
      <c r="AF900" s="166">
        <v>0.15266087805526199</v>
      </c>
      <c r="AG900" s="166">
        <v>4.6547291793412202E-2</v>
      </c>
      <c r="AH900" s="166">
        <v>8.8178843779470106E-2</v>
      </c>
      <c r="AI900" s="166">
        <v>7.7123300957958399E-2</v>
      </c>
      <c r="AJ900" s="166">
        <v>3.5373928305688897E-2</v>
      </c>
      <c r="AK900" s="166">
        <v>5.13581561353968E-2</v>
      </c>
      <c r="AL900" s="166">
        <v>4.5628221494753998E-2</v>
      </c>
      <c r="AM900" s="166">
        <v>6.7822921601537106E-2</v>
      </c>
      <c r="AN900" s="166">
        <v>0.13804587768457699</v>
      </c>
      <c r="AO900" s="166">
        <v>9.3663431119831997E-2</v>
      </c>
      <c r="AP900" s="166">
        <v>0.22289141667811799</v>
      </c>
      <c r="AQ900" s="166">
        <v>7.7839716672175693E-2</v>
      </c>
      <c r="AR900" s="166">
        <v>0.112298229076639</v>
      </c>
      <c r="AS900" s="166">
        <v>0.124067654117687</v>
      </c>
      <c r="AT900" s="166">
        <v>8.4643666714130594E-2</v>
      </c>
      <c r="AU900" s="166">
        <v>2.36437830765239E-2</v>
      </c>
      <c r="AV900" s="166">
        <v>0.101576010490385</v>
      </c>
      <c r="AW900" s="166">
        <v>8.7868751123533498E-2</v>
      </c>
      <c r="AX900" s="166">
        <v>0.113337364875785</v>
      </c>
      <c r="AY900" s="166">
        <v>0.103509824372417</v>
      </c>
      <c r="AZ900" s="166">
        <v>0.13013615137707199</v>
      </c>
      <c r="BA900" s="166">
        <v>5.6376776161608501E-2</v>
      </c>
      <c r="BB900" s="166">
        <v>3.7853238028606899E-2</v>
      </c>
      <c r="BC900" s="166">
        <v>0.13646713244476799</v>
      </c>
      <c r="BD900" s="166">
        <v>0.130596993681006</v>
      </c>
      <c r="BE900" s="166">
        <v>7.5063537066418898E-2</v>
      </c>
      <c r="BF900" s="166">
        <v>9.2402934028791503E-2</v>
      </c>
      <c r="BG900" s="166">
        <v>1.3216497594074599E-2</v>
      </c>
      <c r="BH900" s="166">
        <v>7.34751655715596E-2</v>
      </c>
      <c r="BI900" s="166">
        <v>0.100300668332682</v>
      </c>
      <c r="BJ900" s="166">
        <v>7.17696946669312E-2</v>
      </c>
      <c r="BK900" s="166">
        <v>7.5220129560611096E-2</v>
      </c>
      <c r="BL900" s="166">
        <v>0.13206172891394599</v>
      </c>
      <c r="BM900" s="166">
        <v>0.25072871739929398</v>
      </c>
      <c r="BN900" s="166">
        <v>0.21082233628810201</v>
      </c>
      <c r="BO900" s="166">
        <v>0.14221053803280101</v>
      </c>
      <c r="BP900" s="166">
        <v>9.1509711914340999E-2</v>
      </c>
      <c r="BQ900" s="166">
        <v>3.2807158361560902E-2</v>
      </c>
      <c r="BR900" s="166">
        <v>0.20356224648857599</v>
      </c>
      <c r="BS900" s="166">
        <v>0.105283344036831</v>
      </c>
      <c r="BT900" s="166">
        <v>0.18551994327038401</v>
      </c>
    </row>
    <row r="901" spans="1:72" hidden="1">
      <c r="A901" s="98" t="s">
        <v>538</v>
      </c>
      <c r="B901" s="98" t="s">
        <v>1330</v>
      </c>
      <c r="C901" s="98" t="s">
        <v>1459</v>
      </c>
      <c r="D901" s="98" t="s">
        <v>1460</v>
      </c>
      <c r="E901" s="98" t="s">
        <v>266</v>
      </c>
      <c r="F901" s="98" t="s">
        <v>216</v>
      </c>
      <c r="G901" s="166">
        <v>0</v>
      </c>
      <c r="H901" s="166">
        <v>0</v>
      </c>
      <c r="I901" s="166">
        <v>0</v>
      </c>
      <c r="J901" s="166">
        <v>0</v>
      </c>
      <c r="K901" s="166">
        <v>0</v>
      </c>
      <c r="L901" s="166">
        <v>0</v>
      </c>
      <c r="M901" s="166">
        <v>0</v>
      </c>
      <c r="N901" s="166">
        <v>0</v>
      </c>
      <c r="O901" s="166">
        <v>0</v>
      </c>
      <c r="P901" s="166">
        <v>8.9569668068259396E-3</v>
      </c>
      <c r="Q901" s="166">
        <v>0</v>
      </c>
      <c r="R901" s="166">
        <v>0</v>
      </c>
      <c r="S901" s="166">
        <v>0</v>
      </c>
      <c r="T901" s="166">
        <v>0</v>
      </c>
      <c r="U901" s="166">
        <v>0</v>
      </c>
      <c r="V901" s="166">
        <v>0</v>
      </c>
      <c r="W901" s="166">
        <v>0</v>
      </c>
      <c r="X901" s="166">
        <v>0</v>
      </c>
      <c r="Y901" s="166">
        <v>0</v>
      </c>
      <c r="Z901" s="166">
        <v>0</v>
      </c>
      <c r="AA901" s="166">
        <v>0</v>
      </c>
      <c r="AB901" s="166">
        <v>0</v>
      </c>
      <c r="AC901" s="166">
        <v>0</v>
      </c>
      <c r="AD901" s="166">
        <v>0</v>
      </c>
      <c r="AE901" s="166">
        <v>0</v>
      </c>
      <c r="AF901" s="166">
        <v>0</v>
      </c>
      <c r="AG901" s="166">
        <v>0</v>
      </c>
      <c r="AH901" s="166">
        <v>0</v>
      </c>
      <c r="AI901" s="166">
        <v>0</v>
      </c>
      <c r="AJ901" s="166">
        <v>0</v>
      </c>
      <c r="AK901" s="166">
        <v>0</v>
      </c>
      <c r="AL901" s="166">
        <v>0</v>
      </c>
      <c r="AM901" s="166">
        <v>0</v>
      </c>
      <c r="AN901" s="166">
        <v>0</v>
      </c>
      <c r="AO901" s="166">
        <v>0</v>
      </c>
      <c r="AP901" s="166">
        <v>1.6667762751924201E-3</v>
      </c>
      <c r="AQ901" s="166">
        <v>0</v>
      </c>
      <c r="AR901" s="166">
        <v>0</v>
      </c>
      <c r="AS901" s="166">
        <v>0</v>
      </c>
      <c r="AT901" s="166">
        <v>0</v>
      </c>
      <c r="AU901" s="166">
        <v>0</v>
      </c>
      <c r="AV901" s="166">
        <v>0</v>
      </c>
      <c r="AW901" s="166">
        <v>0</v>
      </c>
      <c r="AX901" s="166">
        <v>0</v>
      </c>
      <c r="AY901" s="166">
        <v>0</v>
      </c>
      <c r="AZ901" s="166">
        <v>0</v>
      </c>
      <c r="BA901" s="166">
        <v>0</v>
      </c>
      <c r="BB901" s="166">
        <v>0</v>
      </c>
      <c r="BC901" s="166">
        <v>0</v>
      </c>
      <c r="BD901" s="166">
        <v>0</v>
      </c>
      <c r="BE901" s="166">
        <v>0</v>
      </c>
      <c r="BF901" s="166">
        <v>0</v>
      </c>
      <c r="BG901" s="166">
        <v>0</v>
      </c>
      <c r="BH901" s="166">
        <v>0</v>
      </c>
      <c r="BI901" s="166">
        <v>0</v>
      </c>
      <c r="BJ901" s="166">
        <v>0</v>
      </c>
      <c r="BK901" s="166">
        <v>0</v>
      </c>
      <c r="BL901" s="166">
        <v>0</v>
      </c>
      <c r="BM901" s="166">
        <v>0</v>
      </c>
      <c r="BN901" s="166">
        <v>0</v>
      </c>
      <c r="BO901" s="166">
        <v>7.2733307068158703E-3</v>
      </c>
      <c r="BP901" s="166">
        <v>0</v>
      </c>
      <c r="BQ901" s="166">
        <v>0</v>
      </c>
      <c r="BR901" s="166">
        <v>3.7775096457352501E-3</v>
      </c>
      <c r="BS901" s="166">
        <v>0</v>
      </c>
      <c r="BT901" s="166">
        <v>1.45529073581228E-3</v>
      </c>
    </row>
    <row r="902" spans="1:72" hidden="1">
      <c r="A902" s="98" t="s">
        <v>538</v>
      </c>
      <c r="B902" s="98" t="s">
        <v>1330</v>
      </c>
      <c r="C902" s="98" t="s">
        <v>1461</v>
      </c>
      <c r="D902" s="98" t="s">
        <v>1462</v>
      </c>
      <c r="E902" s="98" t="s">
        <v>266</v>
      </c>
      <c r="F902" s="98" t="s">
        <v>216</v>
      </c>
      <c r="G902" s="166">
        <v>1.1543028582982199E-2</v>
      </c>
      <c r="H902" s="166">
        <v>0</v>
      </c>
      <c r="I902" s="166">
        <v>0</v>
      </c>
      <c r="J902" s="166">
        <v>0</v>
      </c>
      <c r="K902" s="166">
        <v>5.4377860274619E-3</v>
      </c>
      <c r="L902" s="166">
        <v>0</v>
      </c>
      <c r="M902" s="166">
        <v>0</v>
      </c>
      <c r="N902" s="166">
        <v>0</v>
      </c>
      <c r="O902" s="166">
        <v>0</v>
      </c>
      <c r="P902" s="166">
        <v>1.19146498730367E-2</v>
      </c>
      <c r="Q902" s="166">
        <v>2.5226188872017E-3</v>
      </c>
      <c r="R902" s="166">
        <v>0</v>
      </c>
      <c r="S902" s="166">
        <v>0</v>
      </c>
      <c r="T902" s="166">
        <v>0</v>
      </c>
      <c r="U902" s="166">
        <v>1.1379877738253901E-2</v>
      </c>
      <c r="V902" s="166">
        <v>0</v>
      </c>
      <c r="W902" s="166">
        <v>6.8629365150807498E-3</v>
      </c>
      <c r="X902" s="166">
        <v>0</v>
      </c>
      <c r="Y902" s="166">
        <v>9.0683734021565193E-3</v>
      </c>
      <c r="Z902" s="166">
        <v>0</v>
      </c>
      <c r="AA902" s="166">
        <v>0</v>
      </c>
      <c r="AB902" s="166">
        <v>0</v>
      </c>
      <c r="AC902" s="166">
        <v>0</v>
      </c>
      <c r="AD902" s="166">
        <v>1.0811951271505599E-2</v>
      </c>
      <c r="AE902" s="166">
        <v>3.4810796474505201E-3</v>
      </c>
      <c r="AF902" s="166">
        <v>5.4917410661259698E-3</v>
      </c>
      <c r="AG902" s="166">
        <v>2.5964014836679199E-3</v>
      </c>
      <c r="AH902" s="166">
        <v>0</v>
      </c>
      <c r="AI902" s="166">
        <v>0</v>
      </c>
      <c r="AJ902" s="166">
        <v>0</v>
      </c>
      <c r="AK902" s="166">
        <v>0</v>
      </c>
      <c r="AL902" s="166">
        <v>0</v>
      </c>
      <c r="AM902" s="166">
        <v>0</v>
      </c>
      <c r="AN902" s="166">
        <v>0</v>
      </c>
      <c r="AO902" s="166">
        <v>0</v>
      </c>
      <c r="AP902" s="166">
        <v>4.34537569676492E-2</v>
      </c>
      <c r="AQ902" s="166">
        <v>5.2971767485060798E-3</v>
      </c>
      <c r="AR902" s="166">
        <v>2.6539848999380901E-3</v>
      </c>
      <c r="AS902" s="166">
        <v>0</v>
      </c>
      <c r="AT902" s="166">
        <v>3.6805989953181899E-2</v>
      </c>
      <c r="AU902" s="166">
        <v>4.1492384778814596E-3</v>
      </c>
      <c r="AV902" s="166">
        <v>0</v>
      </c>
      <c r="AW902" s="166">
        <v>0</v>
      </c>
      <c r="AX902" s="166">
        <v>0</v>
      </c>
      <c r="AY902" s="166">
        <v>0</v>
      </c>
      <c r="AZ902" s="166">
        <v>4.5548869054660998E-3</v>
      </c>
      <c r="BA902" s="166">
        <v>0</v>
      </c>
      <c r="BB902" s="166">
        <v>2.19020068965501E-2</v>
      </c>
      <c r="BC902" s="166">
        <v>0</v>
      </c>
      <c r="BD902" s="166">
        <v>0</v>
      </c>
      <c r="BE902" s="166">
        <v>0</v>
      </c>
      <c r="BF902" s="166">
        <v>0</v>
      </c>
      <c r="BG902" s="166">
        <v>0</v>
      </c>
      <c r="BH902" s="166">
        <v>0</v>
      </c>
      <c r="BI902" s="166">
        <v>0</v>
      </c>
      <c r="BJ902" s="166">
        <v>0</v>
      </c>
      <c r="BK902" s="166">
        <v>0</v>
      </c>
      <c r="BL902" s="166">
        <v>2.8843406949702399E-2</v>
      </c>
      <c r="BM902" s="166">
        <v>3.7336043222754699E-3</v>
      </c>
      <c r="BN902" s="166">
        <v>0</v>
      </c>
      <c r="BO902" s="166">
        <v>0</v>
      </c>
      <c r="BP902" s="166">
        <v>0</v>
      </c>
      <c r="BQ902" s="166">
        <v>5.4496122143711896E-3</v>
      </c>
      <c r="BR902" s="166">
        <v>0</v>
      </c>
      <c r="BS902" s="166">
        <v>0</v>
      </c>
      <c r="BT902" s="166">
        <v>0</v>
      </c>
    </row>
    <row r="903" spans="1:72" hidden="1">
      <c r="A903" s="98" t="s">
        <v>538</v>
      </c>
      <c r="B903" s="98" t="s">
        <v>1330</v>
      </c>
      <c r="C903" s="98" t="s">
        <v>1463</v>
      </c>
      <c r="D903" s="98" t="s">
        <v>1464</v>
      </c>
      <c r="E903" s="98" t="s">
        <v>266</v>
      </c>
      <c r="F903" s="98" t="s">
        <v>216</v>
      </c>
      <c r="G903" s="166">
        <v>0</v>
      </c>
      <c r="H903" s="166">
        <v>0</v>
      </c>
      <c r="I903" s="166">
        <v>0</v>
      </c>
      <c r="J903" s="166">
        <v>0</v>
      </c>
      <c r="K903" s="166">
        <v>0</v>
      </c>
      <c r="L903" s="166">
        <v>0</v>
      </c>
      <c r="M903" s="166">
        <v>0</v>
      </c>
      <c r="N903" s="166">
        <v>0</v>
      </c>
      <c r="O903" s="166">
        <v>0</v>
      </c>
      <c r="P903" s="166">
        <v>0</v>
      </c>
      <c r="Q903" s="166">
        <v>0</v>
      </c>
      <c r="R903" s="166">
        <v>0</v>
      </c>
      <c r="S903" s="166">
        <v>0</v>
      </c>
      <c r="T903" s="166">
        <v>0</v>
      </c>
      <c r="U903" s="166">
        <v>0</v>
      </c>
      <c r="V903" s="166">
        <v>0</v>
      </c>
      <c r="W903" s="166">
        <v>0</v>
      </c>
      <c r="X903" s="166">
        <v>0</v>
      </c>
      <c r="Y903" s="166">
        <v>0</v>
      </c>
      <c r="Z903" s="166">
        <v>0</v>
      </c>
      <c r="AA903" s="166">
        <v>0</v>
      </c>
      <c r="AB903" s="166">
        <v>8.9964741099902296E-3</v>
      </c>
      <c r="AC903" s="166">
        <v>0</v>
      </c>
      <c r="AD903" s="166">
        <v>1.6414693410593401E-2</v>
      </c>
      <c r="AE903" s="166">
        <v>0</v>
      </c>
      <c r="AF903" s="166">
        <v>0</v>
      </c>
      <c r="AG903" s="166">
        <v>2.5919010009543201E-3</v>
      </c>
      <c r="AH903" s="166">
        <v>2.8584387499946602E-3</v>
      </c>
      <c r="AI903" s="166">
        <v>0</v>
      </c>
      <c r="AJ903" s="166">
        <v>4.60695769745448E-4</v>
      </c>
      <c r="AK903" s="166">
        <v>0</v>
      </c>
      <c r="AL903" s="166">
        <v>0</v>
      </c>
      <c r="AM903" s="166">
        <v>0</v>
      </c>
      <c r="AN903" s="166">
        <v>0</v>
      </c>
      <c r="AO903" s="166">
        <v>0</v>
      </c>
      <c r="AP903" s="166">
        <v>0</v>
      </c>
      <c r="AQ903" s="166">
        <v>4.77247539282685E-3</v>
      </c>
      <c r="AR903" s="166">
        <v>0</v>
      </c>
      <c r="AS903" s="166">
        <v>2.7597157053355702E-3</v>
      </c>
      <c r="AT903" s="166">
        <v>1.3535975465228699E-4</v>
      </c>
      <c r="AU903" s="166">
        <v>0</v>
      </c>
      <c r="AV903" s="166">
        <v>0</v>
      </c>
      <c r="AW903" s="166">
        <v>0</v>
      </c>
      <c r="AX903" s="166">
        <v>0</v>
      </c>
      <c r="AY903" s="166">
        <v>0</v>
      </c>
      <c r="AZ903" s="166">
        <v>0</v>
      </c>
      <c r="BA903" s="166">
        <v>0</v>
      </c>
      <c r="BB903" s="166">
        <v>0</v>
      </c>
      <c r="BC903" s="166">
        <v>0</v>
      </c>
      <c r="BD903" s="166">
        <v>0</v>
      </c>
      <c r="BE903" s="166">
        <v>0</v>
      </c>
      <c r="BF903" s="166">
        <v>0</v>
      </c>
      <c r="BG903" s="166">
        <v>0</v>
      </c>
      <c r="BH903" s="166">
        <v>0</v>
      </c>
      <c r="BI903" s="166">
        <v>6.1613516580998496E-4</v>
      </c>
      <c r="BJ903" s="166">
        <v>0</v>
      </c>
      <c r="BK903" s="166">
        <v>0</v>
      </c>
      <c r="BL903" s="166">
        <v>0</v>
      </c>
      <c r="BM903" s="166">
        <v>0</v>
      </c>
      <c r="BN903" s="166">
        <v>1.0987115164655699E-2</v>
      </c>
      <c r="BO903" s="166">
        <v>2.2545345717492001E-2</v>
      </c>
      <c r="BP903" s="166">
        <v>1.1038808396402901E-2</v>
      </c>
      <c r="BQ903" s="166">
        <v>0</v>
      </c>
      <c r="BR903" s="166">
        <v>0</v>
      </c>
      <c r="BS903" s="166">
        <v>0</v>
      </c>
      <c r="BT903" s="166">
        <v>3.7298632140426902E-3</v>
      </c>
    </row>
    <row r="904" spans="1:72" hidden="1">
      <c r="A904" s="98" t="s">
        <v>538</v>
      </c>
      <c r="B904" s="98" t="s">
        <v>1330</v>
      </c>
      <c r="C904" s="98" t="s">
        <v>1465</v>
      </c>
      <c r="D904" s="98" t="s">
        <v>1466</v>
      </c>
      <c r="E904" s="98" t="s">
        <v>266</v>
      </c>
      <c r="F904" s="98" t="s">
        <v>216</v>
      </c>
      <c r="G904" s="166">
        <v>0</v>
      </c>
      <c r="H904" s="166">
        <v>0</v>
      </c>
      <c r="I904" s="166">
        <v>0</v>
      </c>
      <c r="J904" s="166">
        <v>0</v>
      </c>
      <c r="K904" s="166">
        <v>0</v>
      </c>
      <c r="L904" s="166">
        <v>0</v>
      </c>
      <c r="M904" s="166">
        <v>0</v>
      </c>
      <c r="N904" s="166">
        <v>0</v>
      </c>
      <c r="O904" s="166">
        <v>0</v>
      </c>
      <c r="P904" s="166">
        <v>0</v>
      </c>
      <c r="Q904" s="166">
        <v>1.4145477676085799E-3</v>
      </c>
      <c r="R904" s="166">
        <v>0</v>
      </c>
      <c r="S904" s="166">
        <v>1.28374903808502E-3</v>
      </c>
      <c r="T904" s="166">
        <v>0</v>
      </c>
      <c r="U904" s="166">
        <v>1.34281416008379E-2</v>
      </c>
      <c r="V904" s="166">
        <v>6.13526992426194E-3</v>
      </c>
      <c r="W904" s="166">
        <v>9.4635110662301108E-3</v>
      </c>
      <c r="X904" s="166">
        <v>0</v>
      </c>
      <c r="Y904" s="166">
        <v>0</v>
      </c>
      <c r="Z904" s="166">
        <v>0</v>
      </c>
      <c r="AA904" s="166">
        <v>0</v>
      </c>
      <c r="AB904" s="166">
        <v>0</v>
      </c>
      <c r="AC904" s="166">
        <v>0</v>
      </c>
      <c r="AD904" s="166">
        <v>0</v>
      </c>
      <c r="AE904" s="166">
        <v>0</v>
      </c>
      <c r="AF904" s="166">
        <v>0</v>
      </c>
      <c r="AG904" s="166">
        <v>0</v>
      </c>
      <c r="AH904" s="166">
        <v>0</v>
      </c>
      <c r="AI904" s="166">
        <v>0</v>
      </c>
      <c r="AJ904" s="166">
        <v>7.2445066512285801E-4</v>
      </c>
      <c r="AK904" s="166">
        <v>0</v>
      </c>
      <c r="AL904" s="166">
        <v>0</v>
      </c>
      <c r="AM904" s="166">
        <v>0</v>
      </c>
      <c r="AN904" s="166">
        <v>0</v>
      </c>
      <c r="AO904" s="166">
        <v>4.1895765283128704E-3</v>
      </c>
      <c r="AP904" s="166">
        <v>0</v>
      </c>
      <c r="AQ904" s="166">
        <v>0</v>
      </c>
      <c r="AR904" s="166">
        <v>0</v>
      </c>
      <c r="AS904" s="166">
        <v>0</v>
      </c>
      <c r="AT904" s="166">
        <v>9.6561276327427607E-6</v>
      </c>
      <c r="AU904" s="166">
        <v>2.6385220080887201E-3</v>
      </c>
      <c r="AV904" s="166">
        <v>0</v>
      </c>
      <c r="AW904" s="166">
        <v>0</v>
      </c>
      <c r="AX904" s="166">
        <v>0</v>
      </c>
      <c r="AY904" s="166">
        <v>0</v>
      </c>
      <c r="AZ904" s="166">
        <v>0</v>
      </c>
      <c r="BA904" s="166">
        <v>0</v>
      </c>
      <c r="BB904" s="166">
        <v>2.7474549245853599E-2</v>
      </c>
      <c r="BC904" s="166">
        <v>0</v>
      </c>
      <c r="BD904" s="166">
        <v>0</v>
      </c>
      <c r="BE904" s="166">
        <v>0</v>
      </c>
      <c r="BF904" s="166">
        <v>0</v>
      </c>
      <c r="BG904" s="166">
        <v>0</v>
      </c>
      <c r="BH904" s="166">
        <v>0</v>
      </c>
      <c r="BI904" s="166">
        <v>0</v>
      </c>
      <c r="BJ904" s="166">
        <v>0</v>
      </c>
      <c r="BK904" s="166">
        <v>0</v>
      </c>
      <c r="BL904" s="166">
        <v>0</v>
      </c>
      <c r="BM904" s="166">
        <v>0</v>
      </c>
      <c r="BN904" s="166">
        <v>1.33724914239723E-2</v>
      </c>
      <c r="BO904" s="166">
        <v>1.1651944192919701E-3</v>
      </c>
      <c r="BP904" s="166">
        <v>0</v>
      </c>
      <c r="BQ904" s="166">
        <v>0</v>
      </c>
      <c r="BR904" s="166">
        <v>0</v>
      </c>
      <c r="BS904" s="166">
        <v>0</v>
      </c>
      <c r="BT904" s="166">
        <v>0</v>
      </c>
    </row>
    <row r="905" spans="1:72" hidden="1">
      <c r="A905" s="98" t="s">
        <v>538</v>
      </c>
      <c r="B905" s="98" t="s">
        <v>1330</v>
      </c>
      <c r="C905" s="98" t="s">
        <v>1467</v>
      </c>
      <c r="D905" s="98" t="s">
        <v>1468</v>
      </c>
      <c r="E905" s="98" t="s">
        <v>266</v>
      </c>
      <c r="F905" s="98" t="s">
        <v>216</v>
      </c>
      <c r="G905" s="166">
        <v>0.15665814624059499</v>
      </c>
      <c r="H905" s="166">
        <v>0.15909587025524399</v>
      </c>
      <c r="I905" s="166">
        <v>9.0210341383585205E-2</v>
      </c>
      <c r="J905" s="166">
        <v>0.13350251551371001</v>
      </c>
      <c r="K905" s="166">
        <v>0.175823301969177</v>
      </c>
      <c r="L905" s="166">
        <v>9.8254912626648802E-2</v>
      </c>
      <c r="M905" s="166">
        <v>0.316448476774009</v>
      </c>
      <c r="N905" s="166">
        <v>0.13342056222851401</v>
      </c>
      <c r="O905" s="166">
        <v>0.28427660350994599</v>
      </c>
      <c r="P905" s="166">
        <v>0.150009597768714</v>
      </c>
      <c r="Q905" s="166">
        <v>0.29696455640928199</v>
      </c>
      <c r="R905" s="166">
        <v>8.3137013385452305E-2</v>
      </c>
      <c r="S905" s="166">
        <v>0.15304719679018799</v>
      </c>
      <c r="T905" s="166">
        <v>3.83112368545959E-2</v>
      </c>
      <c r="U905" s="166">
        <v>0.106371414520169</v>
      </c>
      <c r="V905" s="166">
        <v>0.52038196742480303</v>
      </c>
      <c r="W905" s="166">
        <v>0.23840292347687</v>
      </c>
      <c r="X905" s="166">
        <v>0.37412830842781702</v>
      </c>
      <c r="Y905" s="166">
        <v>0.100126228181627</v>
      </c>
      <c r="Z905" s="166">
        <v>0.37109785202571499</v>
      </c>
      <c r="AA905" s="166">
        <v>8.9100879923716299E-3</v>
      </c>
      <c r="AB905" s="166">
        <v>7.2920970709170196E-2</v>
      </c>
      <c r="AC905" s="166">
        <v>4.9777336348988399E-2</v>
      </c>
      <c r="AD905" s="166">
        <v>9.4650923699518899E-2</v>
      </c>
      <c r="AE905" s="166">
        <v>0.44670668876046699</v>
      </c>
      <c r="AF905" s="166">
        <v>0.10652475736501101</v>
      </c>
      <c r="AG905" s="166">
        <v>0.21508335662338199</v>
      </c>
      <c r="AH905" s="166">
        <v>0.130285948493535</v>
      </c>
      <c r="AI905" s="166">
        <v>0.19975225489246501</v>
      </c>
      <c r="AJ905" s="166">
        <v>7.0732246250136604E-2</v>
      </c>
      <c r="AK905" s="166">
        <v>6.4478065665036305E-2</v>
      </c>
      <c r="AL905" s="166">
        <v>0.13610216906904801</v>
      </c>
      <c r="AM905" s="166">
        <v>3.0571852393803001E-2</v>
      </c>
      <c r="AN905" s="166">
        <v>7.4413423497969602E-2</v>
      </c>
      <c r="AO905" s="166">
        <v>3.45377261097441E-2</v>
      </c>
      <c r="AP905" s="166">
        <v>0.17162944477349501</v>
      </c>
      <c r="AQ905" s="166">
        <v>4.3525419474434002E-2</v>
      </c>
      <c r="AR905" s="166">
        <v>0.192350738771391</v>
      </c>
      <c r="AS905" s="166">
        <v>0.13242115526603901</v>
      </c>
      <c r="AT905" s="166">
        <v>0.108706867907813</v>
      </c>
      <c r="AU905" s="166">
        <v>0.113945422747897</v>
      </c>
      <c r="AV905" s="166">
        <v>0.14993436174956701</v>
      </c>
      <c r="AW905" s="166">
        <v>0.21348012920242801</v>
      </c>
      <c r="AX905" s="166">
        <v>0.137764153479593</v>
      </c>
      <c r="AY905" s="166">
        <v>9.6033803495609901E-2</v>
      </c>
      <c r="AZ905" s="166">
        <v>0.18445863496394499</v>
      </c>
      <c r="BA905" s="166">
        <v>0.25562986036506302</v>
      </c>
      <c r="BB905" s="166">
        <v>0.14562917378049001</v>
      </c>
      <c r="BC905" s="166">
        <v>0.19704110233188499</v>
      </c>
      <c r="BD905" s="166">
        <v>0.23712277882292099</v>
      </c>
      <c r="BE905" s="166">
        <v>0.15899959916581999</v>
      </c>
      <c r="BF905" s="166">
        <v>0.145767798683964</v>
      </c>
      <c r="BG905" s="166">
        <v>0.27252430049982201</v>
      </c>
      <c r="BH905" s="166">
        <v>0.168590176302617</v>
      </c>
      <c r="BI905" s="166">
        <v>9.9971822399751401E-2</v>
      </c>
      <c r="BJ905" s="166">
        <v>3.8411525336032301E-2</v>
      </c>
      <c r="BK905" s="166">
        <v>0.18208400719706999</v>
      </c>
      <c r="BL905" s="166">
        <v>0.16377229061961299</v>
      </c>
      <c r="BM905" s="166">
        <v>0.268001263856054</v>
      </c>
      <c r="BN905" s="166">
        <v>0.26862574067509198</v>
      </c>
      <c r="BO905" s="166">
        <v>0.16350701753115601</v>
      </c>
      <c r="BP905" s="166">
        <v>7.2297698342612807E-2</v>
      </c>
      <c r="BQ905" s="166">
        <v>2.50456222567659E-2</v>
      </c>
      <c r="BR905" s="166">
        <v>0.46257124098708202</v>
      </c>
      <c r="BS905" s="166">
        <v>0.26926978217587599</v>
      </c>
      <c r="BT905" s="166">
        <v>8.0001905297759704E-2</v>
      </c>
    </row>
    <row r="906" spans="1:72" hidden="1">
      <c r="A906" s="98" t="s">
        <v>538</v>
      </c>
      <c r="B906" s="98" t="s">
        <v>1330</v>
      </c>
      <c r="C906" s="98" t="s">
        <v>1469</v>
      </c>
      <c r="D906" s="98" t="s">
        <v>1470</v>
      </c>
      <c r="E906" s="98" t="s">
        <v>266</v>
      </c>
      <c r="F906" s="98" t="s">
        <v>216</v>
      </c>
      <c r="G906" s="166">
        <v>0.28560614394790002</v>
      </c>
      <c r="H906" s="166">
        <v>0.18123107544557601</v>
      </c>
      <c r="I906" s="166">
        <v>6.8757293523181606E-2</v>
      </c>
      <c r="J906" s="166">
        <v>0.11560500667698501</v>
      </c>
      <c r="K906" s="166">
        <v>0.22732627823255599</v>
      </c>
      <c r="L906" s="166">
        <v>0.15893294455026299</v>
      </c>
      <c r="M906" s="166">
        <v>0.23106042925644901</v>
      </c>
      <c r="N906" s="166">
        <v>9.8510207542227099E-2</v>
      </c>
      <c r="O906" s="166">
        <v>0.14192879662466101</v>
      </c>
      <c r="P906" s="166">
        <v>0.22828929025754799</v>
      </c>
      <c r="Q906" s="166">
        <v>0.35673861485675901</v>
      </c>
      <c r="R906" s="166">
        <v>0.15634840709046899</v>
      </c>
      <c r="S906" s="166">
        <v>0.125073556522491</v>
      </c>
      <c r="T906" s="166">
        <v>9.72123031032254E-2</v>
      </c>
      <c r="U906" s="166">
        <v>0.17896096688656701</v>
      </c>
      <c r="V906" s="166">
        <v>0.55523096787540005</v>
      </c>
      <c r="W906" s="166">
        <v>0.22408388705629501</v>
      </c>
      <c r="X906" s="166">
        <v>0.62882822575992003</v>
      </c>
      <c r="Y906" s="166">
        <v>0.126429773021139</v>
      </c>
      <c r="Z906" s="166">
        <v>0.20313726406045399</v>
      </c>
      <c r="AA906" s="166">
        <v>9.2253298616421398E-2</v>
      </c>
      <c r="AB906" s="166">
        <v>8.7713545101039098E-2</v>
      </c>
      <c r="AC906" s="166">
        <v>2.62695309525167E-2</v>
      </c>
      <c r="AD906" s="166">
        <v>8.9166897655111599E-2</v>
      </c>
      <c r="AE906" s="166">
        <v>0.47457560007789101</v>
      </c>
      <c r="AF906" s="166">
        <v>0.18290532044511301</v>
      </c>
      <c r="AG906" s="166">
        <v>9.3244072512520801E-2</v>
      </c>
      <c r="AH906" s="166">
        <v>0.123973215227245</v>
      </c>
      <c r="AI906" s="166">
        <v>0.13145297280457799</v>
      </c>
      <c r="AJ906" s="166">
        <v>0.13319873044491301</v>
      </c>
      <c r="AK906" s="166">
        <v>2.2597998310149602E-2</v>
      </c>
      <c r="AL906" s="166">
        <v>0.21112218686615</v>
      </c>
      <c r="AM906" s="166">
        <v>6.4691161170487399E-2</v>
      </c>
      <c r="AN906" s="166">
        <v>0.15987874866625301</v>
      </c>
      <c r="AO906" s="166">
        <v>4.8838918353987897E-2</v>
      </c>
      <c r="AP906" s="166">
        <v>0.193833816448162</v>
      </c>
      <c r="AQ906" s="166">
        <v>5.2534785530929599E-2</v>
      </c>
      <c r="AR906" s="166">
        <v>0.160964990247809</v>
      </c>
      <c r="AS906" s="166">
        <v>0.26529377979347701</v>
      </c>
      <c r="AT906" s="166">
        <v>8.7579744945045807E-2</v>
      </c>
      <c r="AU906" s="166">
        <v>0.164405443148535</v>
      </c>
      <c r="AV906" s="166">
        <v>0.19660249067312599</v>
      </c>
      <c r="AW906" s="166">
        <v>0.37001194452498698</v>
      </c>
      <c r="AX906" s="166">
        <v>0.239631978899251</v>
      </c>
      <c r="AY906" s="166">
        <v>0.13740299139255799</v>
      </c>
      <c r="AZ906" s="166">
        <v>0.118730066641086</v>
      </c>
      <c r="BA906" s="166">
        <v>0.348185262183206</v>
      </c>
      <c r="BB906" s="166">
        <v>0.21789231373693399</v>
      </c>
      <c r="BC906" s="166">
        <v>0.310786292998599</v>
      </c>
      <c r="BD906" s="166">
        <v>0.31040428830845301</v>
      </c>
      <c r="BE906" s="166">
        <v>9.0915372016075302E-2</v>
      </c>
      <c r="BF906" s="166">
        <v>0.21502380391207601</v>
      </c>
      <c r="BG906" s="166">
        <v>0.13550661602693001</v>
      </c>
      <c r="BH906" s="166">
        <v>0.22968014474260701</v>
      </c>
      <c r="BI906" s="166">
        <v>0.106443993609699</v>
      </c>
      <c r="BJ906" s="166">
        <v>6.7970636619002905E-2</v>
      </c>
      <c r="BK906" s="166">
        <v>0.108237944091197</v>
      </c>
      <c r="BL906" s="166">
        <v>0.27895678511389399</v>
      </c>
      <c r="BM906" s="166">
        <v>0.25647268429032999</v>
      </c>
      <c r="BN906" s="166">
        <v>0.19669716663123099</v>
      </c>
      <c r="BO906" s="166">
        <v>0.174017927314985</v>
      </c>
      <c r="BP906" s="166">
        <v>0.20348126420982099</v>
      </c>
      <c r="BQ906" s="166">
        <v>3.8855842928657298E-2</v>
      </c>
      <c r="BR906" s="166">
        <v>0.517338317106941</v>
      </c>
      <c r="BS906" s="166">
        <v>0.29665150944768098</v>
      </c>
      <c r="BT906" s="166">
        <v>5.3168097158171099E-2</v>
      </c>
    </row>
    <row r="907" spans="1:72" hidden="1">
      <c r="A907" s="98" t="s">
        <v>538</v>
      </c>
      <c r="B907" s="98" t="s">
        <v>1330</v>
      </c>
      <c r="C907" s="98" t="s">
        <v>1471</v>
      </c>
      <c r="D907" s="98" t="s">
        <v>1472</v>
      </c>
      <c r="E907" s="98" t="s">
        <v>266</v>
      </c>
      <c r="F907" s="98" t="s">
        <v>216</v>
      </c>
      <c r="G907" s="166">
        <v>0.226911317319832</v>
      </c>
      <c r="H907" s="166">
        <v>0.10698511002637601</v>
      </c>
      <c r="I907" s="166">
        <v>6.3930525324267296E-2</v>
      </c>
      <c r="J907" s="166">
        <v>5.0065787337839097E-2</v>
      </c>
      <c r="K907" s="166">
        <v>0.14417696186356099</v>
      </c>
      <c r="L907" s="166">
        <v>2.57778451226266E-2</v>
      </c>
      <c r="M907" s="166">
        <v>0.28919515809399798</v>
      </c>
      <c r="N907" s="166">
        <v>0.18412716004391999</v>
      </c>
      <c r="O907" s="166">
        <v>0.29443924167185798</v>
      </c>
      <c r="P907" s="166">
        <v>0.19643907151255899</v>
      </c>
      <c r="Q907" s="166">
        <v>0.32080861531419103</v>
      </c>
      <c r="R907" s="166">
        <v>5.8203837347396301E-2</v>
      </c>
      <c r="S907" s="166">
        <v>8.5928699003869596E-2</v>
      </c>
      <c r="T907" s="166">
        <v>6.2299773079873097E-2</v>
      </c>
      <c r="U907" s="166">
        <v>0.11069760069998</v>
      </c>
      <c r="V907" s="166">
        <v>0.70893196187409602</v>
      </c>
      <c r="W907" s="166">
        <v>7.9983572442482498E-2</v>
      </c>
      <c r="X907" s="166">
        <v>0.44843166902980902</v>
      </c>
      <c r="Y907" s="166">
        <v>4.2859756655946803E-2</v>
      </c>
      <c r="Z907" s="166">
        <v>0.24076371487743101</v>
      </c>
      <c r="AA907" s="166">
        <v>9.0298768380376905E-3</v>
      </c>
      <c r="AB907" s="166">
        <v>8.3189135798119304E-2</v>
      </c>
      <c r="AC907" s="166">
        <v>7.7471036913672298E-2</v>
      </c>
      <c r="AD907" s="166">
        <v>7.8606646019937998E-2</v>
      </c>
      <c r="AE907" s="166">
        <v>0.49012153963625299</v>
      </c>
      <c r="AF907" s="166">
        <v>7.1369999031030598E-2</v>
      </c>
      <c r="AG907" s="166">
        <v>4.7189628843388898E-2</v>
      </c>
      <c r="AH907" s="166">
        <v>0.15266098814254001</v>
      </c>
      <c r="AI907" s="166">
        <v>6.0022529940596397E-2</v>
      </c>
      <c r="AJ907" s="166">
        <v>7.8345525720675893E-2</v>
      </c>
      <c r="AK907" s="166">
        <v>8.3615547104539095E-3</v>
      </c>
      <c r="AL907" s="166">
        <v>0.185733057497009</v>
      </c>
      <c r="AM907" s="166">
        <v>6.8923749841764595E-2</v>
      </c>
      <c r="AN907" s="166">
        <v>0.12830386176349801</v>
      </c>
      <c r="AO907" s="166">
        <v>0.12184494355042801</v>
      </c>
      <c r="AP907" s="166">
        <v>0.19088528027505799</v>
      </c>
      <c r="AQ907" s="166">
        <v>5.1712152008825903E-2</v>
      </c>
      <c r="AR907" s="166">
        <v>0.263654257890374</v>
      </c>
      <c r="AS907" s="166">
        <v>0.16037291383159399</v>
      </c>
      <c r="AT907" s="166">
        <v>8.7776483277213602E-2</v>
      </c>
      <c r="AU907" s="166">
        <v>0.12624333410772301</v>
      </c>
      <c r="AV907" s="166">
        <v>0.17823496282859599</v>
      </c>
      <c r="AW907" s="166">
        <v>0.24171381561829</v>
      </c>
      <c r="AX907" s="166">
        <v>7.3967633204472999E-2</v>
      </c>
      <c r="AY907" s="166">
        <v>0.17798176725182199</v>
      </c>
      <c r="AZ907" s="166">
        <v>0.17910655322935501</v>
      </c>
      <c r="BA907" s="166">
        <v>0.35523706108004499</v>
      </c>
      <c r="BB907" s="166">
        <v>0.105812877963415</v>
      </c>
      <c r="BC907" s="166">
        <v>0.15734861076172099</v>
      </c>
      <c r="BD907" s="166">
        <v>0.243377891238442</v>
      </c>
      <c r="BE907" s="166">
        <v>0.12074895905663</v>
      </c>
      <c r="BF907" s="166">
        <v>0.17061007560441499</v>
      </c>
      <c r="BG907" s="166">
        <v>0.28382021825638998</v>
      </c>
      <c r="BH907" s="166">
        <v>0.17414322513151501</v>
      </c>
      <c r="BI907" s="166">
        <v>0.13006427071651899</v>
      </c>
      <c r="BJ907" s="166">
        <v>1.6954288990761301E-2</v>
      </c>
      <c r="BK907" s="166">
        <v>0.23852898595366401</v>
      </c>
      <c r="BL907" s="166">
        <v>5.7798999876152501E-2</v>
      </c>
      <c r="BM907" s="166">
        <v>0.16152671699409901</v>
      </c>
      <c r="BN907" s="166">
        <v>0.150712716086527</v>
      </c>
      <c r="BO907" s="166">
        <v>0.166354459314138</v>
      </c>
      <c r="BP907" s="166">
        <v>0.14670843163817501</v>
      </c>
      <c r="BQ907" s="166">
        <v>5.9484281113092903E-2</v>
      </c>
      <c r="BR907" s="166">
        <v>0.45792275476511202</v>
      </c>
      <c r="BS907" s="166">
        <v>0.25199293922006999</v>
      </c>
      <c r="BT907" s="166">
        <v>6.2721460333936205E-2</v>
      </c>
    </row>
    <row r="908" spans="1:72" hidden="1">
      <c r="A908" s="98" t="s">
        <v>538</v>
      </c>
      <c r="B908" s="98" t="s">
        <v>1330</v>
      </c>
      <c r="C908" s="98" t="s">
        <v>1473</v>
      </c>
      <c r="D908" s="98" t="s">
        <v>1474</v>
      </c>
      <c r="E908" s="98" t="s">
        <v>266</v>
      </c>
      <c r="F908" s="98" t="s">
        <v>216</v>
      </c>
      <c r="G908" s="166">
        <v>0.22544680297446801</v>
      </c>
      <c r="H908" s="166">
        <v>0.185342498345447</v>
      </c>
      <c r="I908" s="166">
        <v>6.7823777133830601E-2</v>
      </c>
      <c r="J908" s="166">
        <v>0.14421203722656201</v>
      </c>
      <c r="K908" s="166">
        <v>0.19543357379286</v>
      </c>
      <c r="L908" s="166">
        <v>8.4189989019090306E-2</v>
      </c>
      <c r="M908" s="166">
        <v>0.22335883588802199</v>
      </c>
      <c r="N908" s="166">
        <v>0.121428215726542</v>
      </c>
      <c r="O908" s="166">
        <v>0.14931045771801199</v>
      </c>
      <c r="P908" s="166">
        <v>0.17561553574776101</v>
      </c>
      <c r="Q908" s="166">
        <v>0.23948308399101501</v>
      </c>
      <c r="R908" s="166">
        <v>0.14878237143811399</v>
      </c>
      <c r="S908" s="166">
        <v>0.123566990854097</v>
      </c>
      <c r="T908" s="166">
        <v>5.9859955371071798E-2</v>
      </c>
      <c r="U908" s="166">
        <v>5.3101326450817499E-2</v>
      </c>
      <c r="V908" s="166">
        <v>0.58862394895283898</v>
      </c>
      <c r="W908" s="166">
        <v>0.13447552550998201</v>
      </c>
      <c r="X908" s="166">
        <v>0.48268980282198298</v>
      </c>
      <c r="Y908" s="166">
        <v>8.9008640392352401E-2</v>
      </c>
      <c r="Z908" s="166">
        <v>0.143410975794657</v>
      </c>
      <c r="AA908" s="166">
        <v>2.9509839321296999E-2</v>
      </c>
      <c r="AB908" s="166">
        <v>0.10237816023386601</v>
      </c>
      <c r="AC908" s="166">
        <v>8.5874637253039302E-2</v>
      </c>
      <c r="AD908" s="166">
        <v>8.3264549113140199E-2</v>
      </c>
      <c r="AE908" s="166">
        <v>0.412363086221678</v>
      </c>
      <c r="AF908" s="166">
        <v>0.158810647394136</v>
      </c>
      <c r="AG908" s="166">
        <v>4.3605170684952101E-2</v>
      </c>
      <c r="AH908" s="166">
        <v>0.12675243977166101</v>
      </c>
      <c r="AI908" s="166">
        <v>0.12536579773390699</v>
      </c>
      <c r="AJ908" s="166">
        <v>0.100574584088748</v>
      </c>
      <c r="AK908" s="166">
        <v>7.80626672557051E-3</v>
      </c>
      <c r="AL908" s="166">
        <v>0.183551659239264</v>
      </c>
      <c r="AM908" s="166">
        <v>6.1157001151511799E-2</v>
      </c>
      <c r="AN908" s="166">
        <v>0.10414977774941001</v>
      </c>
      <c r="AO908" s="166">
        <v>0.174904642269226</v>
      </c>
      <c r="AP908" s="166">
        <v>0.15642400701815701</v>
      </c>
      <c r="AQ908" s="166">
        <v>7.88355395759575E-2</v>
      </c>
      <c r="AR908" s="166">
        <v>0.149301912189058</v>
      </c>
      <c r="AS908" s="166">
        <v>0.21339565754161</v>
      </c>
      <c r="AT908" s="166">
        <v>7.4106534529483306E-2</v>
      </c>
      <c r="AU908" s="166">
        <v>0.108811761659449</v>
      </c>
      <c r="AV908" s="166">
        <v>0.227840715803902</v>
      </c>
      <c r="AW908" s="166">
        <v>0.27802132110565198</v>
      </c>
      <c r="AX908" s="166">
        <v>0.11140809928376801</v>
      </c>
      <c r="AY908" s="166">
        <v>0.120835257317367</v>
      </c>
      <c r="AZ908" s="166">
        <v>0.15279274497133899</v>
      </c>
      <c r="BA908" s="166">
        <v>0.176241914006496</v>
      </c>
      <c r="BB908" s="166">
        <v>0.158403008907988</v>
      </c>
      <c r="BC908" s="166">
        <v>0.18821594248236101</v>
      </c>
      <c r="BD908" s="166">
        <v>0.225396000978421</v>
      </c>
      <c r="BE908" s="166">
        <v>8.2606353162252399E-2</v>
      </c>
      <c r="BF908" s="166">
        <v>0.105839554958054</v>
      </c>
      <c r="BG908" s="166">
        <v>0.121665654277732</v>
      </c>
      <c r="BH908" s="166">
        <v>0.180124193064577</v>
      </c>
      <c r="BI908" s="166">
        <v>7.9131870061991405E-2</v>
      </c>
      <c r="BJ908" s="166">
        <v>5.3911953383479302E-2</v>
      </c>
      <c r="BK908" s="166">
        <v>0.123313143622897</v>
      </c>
      <c r="BL908" s="166">
        <v>0.189821320940292</v>
      </c>
      <c r="BM908" s="166">
        <v>0.17007926826339401</v>
      </c>
      <c r="BN908" s="166">
        <v>0.13038268496444799</v>
      </c>
      <c r="BO908" s="166">
        <v>0.143062563492834</v>
      </c>
      <c r="BP908" s="166">
        <v>0.20101912305408801</v>
      </c>
      <c r="BQ908" s="166">
        <v>6.0194486159159198E-2</v>
      </c>
      <c r="BR908" s="166">
        <v>0.59473338277980903</v>
      </c>
      <c r="BS908" s="166">
        <v>0.29805055103219202</v>
      </c>
      <c r="BT908" s="166">
        <v>0.19538027128251401</v>
      </c>
    </row>
    <row r="909" spans="1:72" hidden="1">
      <c r="A909" s="98" t="s">
        <v>791</v>
      </c>
      <c r="B909" s="98" t="s">
        <v>1475</v>
      </c>
      <c r="C909" s="98" t="s">
        <v>1476</v>
      </c>
      <c r="D909" s="98" t="s">
        <v>1477</v>
      </c>
      <c r="E909" s="98" t="s">
        <v>266</v>
      </c>
      <c r="F909" s="98" t="s">
        <v>216</v>
      </c>
      <c r="G909" s="166">
        <v>5.1542242946684497E-2</v>
      </c>
      <c r="H909" s="166">
        <v>0.115094836421208</v>
      </c>
      <c r="I909" s="166">
        <v>4.5416607060930099E-3</v>
      </c>
      <c r="J909" s="166">
        <v>6.87154561427839E-3</v>
      </c>
      <c r="K909" s="166">
        <v>2.3852938974332799E-2</v>
      </c>
      <c r="L909" s="166">
        <v>2.7805228657635801E-2</v>
      </c>
      <c r="M909" s="166">
        <v>2.2186014988173498E-2</v>
      </c>
      <c r="N909" s="166">
        <v>4.07665667528559E-2</v>
      </c>
      <c r="O909" s="166">
        <v>0</v>
      </c>
      <c r="P909" s="166">
        <v>1.29755659968379E-2</v>
      </c>
      <c r="Q909" s="166">
        <v>4.3538438307977904E-3</v>
      </c>
      <c r="R909" s="166">
        <v>6.0380440681012802E-2</v>
      </c>
      <c r="S909" s="166">
        <v>0.102813292286535</v>
      </c>
      <c r="T909" s="166">
        <v>0</v>
      </c>
      <c r="U909" s="166">
        <v>2.55969719974894E-2</v>
      </c>
      <c r="V909" s="166">
        <v>3.5141898800869903E-2</v>
      </c>
      <c r="W909" s="166">
        <v>3.4668678937885402E-4</v>
      </c>
      <c r="X909" s="166">
        <v>2.5191278937893299E-2</v>
      </c>
      <c r="Y909" s="166">
        <v>3.6422340759652498E-2</v>
      </c>
      <c r="Z909" s="166">
        <v>3.2713501470929003E-2</v>
      </c>
      <c r="AA909" s="166">
        <v>0</v>
      </c>
      <c r="AB909" s="166">
        <v>0</v>
      </c>
      <c r="AC909" s="166">
        <v>1.31341108046099E-2</v>
      </c>
      <c r="AD909" s="166">
        <v>4.7952065354339999E-3</v>
      </c>
      <c r="AE909" s="166">
        <v>0</v>
      </c>
      <c r="AF909" s="166">
        <v>5.6992972307353902E-2</v>
      </c>
      <c r="AG909" s="166">
        <v>4.9904130894733796E-4</v>
      </c>
      <c r="AH909" s="166">
        <v>0</v>
      </c>
      <c r="AI909" s="166">
        <v>5.8353837523971901E-3</v>
      </c>
      <c r="AJ909" s="166">
        <v>1.4644262010137901E-2</v>
      </c>
      <c r="AK909" s="166">
        <v>7.3255260434529497E-4</v>
      </c>
      <c r="AL909" s="166">
        <v>8.0297974843335299E-3</v>
      </c>
      <c r="AM909" s="166">
        <v>9.7916139841716498E-3</v>
      </c>
      <c r="AN909" s="166">
        <v>0</v>
      </c>
      <c r="AO909" s="166">
        <v>0.136624844246061</v>
      </c>
      <c r="AP909" s="166">
        <v>1.73479594169906E-3</v>
      </c>
      <c r="AQ909" s="166">
        <v>8.3685317120799296E-2</v>
      </c>
      <c r="AR909" s="166">
        <v>3.6833009846726897E-2</v>
      </c>
      <c r="AS909" s="166">
        <v>3.37355099991377E-2</v>
      </c>
      <c r="AT909" s="166">
        <v>0.16190006986998801</v>
      </c>
      <c r="AU909" s="166">
        <v>8.4316738669049193E-2</v>
      </c>
      <c r="AV909" s="166">
        <v>1.1553178495808799E-2</v>
      </c>
      <c r="AW909" s="166">
        <v>1.41534819489052E-2</v>
      </c>
      <c r="AX909" s="166">
        <v>3.9941220369840699E-2</v>
      </c>
      <c r="AY909" s="166">
        <v>1.2168440529298901E-2</v>
      </c>
      <c r="AZ909" s="166">
        <v>0</v>
      </c>
      <c r="BA909" s="166">
        <v>0.13536357993553499</v>
      </c>
      <c r="BB909" s="166">
        <v>2.17720780601443E-2</v>
      </c>
      <c r="BC909" s="166">
        <v>0.113560656654511</v>
      </c>
      <c r="BD909" s="166">
        <v>5.6045041886649397E-2</v>
      </c>
      <c r="BE909" s="166">
        <v>0</v>
      </c>
      <c r="BF909" s="166">
        <v>0</v>
      </c>
      <c r="BG909" s="166">
        <v>9.4838686529523306E-3</v>
      </c>
      <c r="BH909" s="166">
        <v>4.0938324852875997E-2</v>
      </c>
      <c r="BI909" s="166">
        <v>1.16392582648019E-3</v>
      </c>
      <c r="BJ909" s="166">
        <v>2.5490160189893399E-3</v>
      </c>
      <c r="BK909" s="166">
        <v>9.1413604460923004E-2</v>
      </c>
      <c r="BL909" s="166">
        <v>0</v>
      </c>
      <c r="BM909" s="166">
        <v>1.9875275474418599E-2</v>
      </c>
      <c r="BN909" s="166">
        <v>0</v>
      </c>
      <c r="BO909" s="166">
        <v>4.2034173700783301E-2</v>
      </c>
      <c r="BP909" s="166">
        <v>0</v>
      </c>
      <c r="BQ909" s="166">
        <v>0</v>
      </c>
      <c r="BR909" s="166">
        <v>2.0056106843284498E-2</v>
      </c>
      <c r="BS909" s="166">
        <v>9.5200245602379802E-2</v>
      </c>
      <c r="BT909" s="166">
        <v>2.69296528707599E-3</v>
      </c>
    </row>
    <row r="910" spans="1:72" hidden="1">
      <c r="A910" s="98" t="s">
        <v>791</v>
      </c>
      <c r="B910" s="98" t="s">
        <v>1475</v>
      </c>
      <c r="C910" s="98" t="s">
        <v>1478</v>
      </c>
      <c r="D910" s="98" t="s">
        <v>1479</v>
      </c>
      <c r="E910" s="98" t="s">
        <v>266</v>
      </c>
      <c r="F910" s="98" t="s">
        <v>216</v>
      </c>
      <c r="G910" s="166">
        <v>8.6032258145070095E-2</v>
      </c>
      <c r="H910" s="166">
        <v>2.0010175874285201E-2</v>
      </c>
      <c r="I910" s="166">
        <v>3.7954116609815402E-3</v>
      </c>
      <c r="J910" s="166">
        <v>2.4278709620621099E-2</v>
      </c>
      <c r="K910" s="166">
        <v>6.2608450668295901E-2</v>
      </c>
      <c r="L910" s="166">
        <v>0</v>
      </c>
      <c r="M910" s="166">
        <v>1.66051865363398E-2</v>
      </c>
      <c r="N910" s="166">
        <v>0.105500180132147</v>
      </c>
      <c r="O910" s="166">
        <v>0</v>
      </c>
      <c r="P910" s="166">
        <v>1.1099424822092099E-2</v>
      </c>
      <c r="Q910" s="166">
        <v>2.2166107477546899E-2</v>
      </c>
      <c r="R910" s="166">
        <v>3.4007390437911802E-2</v>
      </c>
      <c r="S910" s="166">
        <v>0</v>
      </c>
      <c r="T910" s="166">
        <v>0</v>
      </c>
      <c r="U910" s="166">
        <v>0.126103630192371</v>
      </c>
      <c r="V910" s="166">
        <v>5.6106405065865696E-3</v>
      </c>
      <c r="W910" s="166">
        <v>9.7896876557721099E-2</v>
      </c>
      <c r="X910" s="166">
        <v>0</v>
      </c>
      <c r="Y910" s="166">
        <v>2.6593596154501201E-2</v>
      </c>
      <c r="Z910" s="166">
        <v>0</v>
      </c>
      <c r="AA910" s="166">
        <v>0</v>
      </c>
      <c r="AB910" s="166">
        <v>0</v>
      </c>
      <c r="AC910" s="166">
        <v>0</v>
      </c>
      <c r="AD910" s="166">
        <v>0</v>
      </c>
      <c r="AE910" s="166">
        <v>0</v>
      </c>
      <c r="AF910" s="166">
        <v>3.09941087476686E-2</v>
      </c>
      <c r="AG910" s="166">
        <v>3.3130270625411E-3</v>
      </c>
      <c r="AH910" s="166">
        <v>0</v>
      </c>
      <c r="AI910" s="166">
        <v>0</v>
      </c>
      <c r="AJ910" s="166">
        <v>3.8717895024036699E-3</v>
      </c>
      <c r="AK910" s="166">
        <v>0.14969711444497799</v>
      </c>
      <c r="AL910" s="166">
        <v>0.12824844733232599</v>
      </c>
      <c r="AM910" s="166">
        <v>0</v>
      </c>
      <c r="AN910" s="166">
        <v>0</v>
      </c>
      <c r="AO910" s="166">
        <v>8.8103415919314407E-2</v>
      </c>
      <c r="AP910" s="166">
        <v>9.4136668939349494E-2</v>
      </c>
      <c r="AQ910" s="166">
        <v>2.2151214688677898E-2</v>
      </c>
      <c r="AR910" s="166">
        <v>0</v>
      </c>
      <c r="AS910" s="166">
        <v>0</v>
      </c>
      <c r="AT910" s="166">
        <v>6.8035877836895801E-3</v>
      </c>
      <c r="AU910" s="166">
        <v>9.0079161723966794E-2</v>
      </c>
      <c r="AV910" s="166">
        <v>2.2346961647120099E-2</v>
      </c>
      <c r="AW910" s="166">
        <v>6.7729492857854803E-2</v>
      </c>
      <c r="AX910" s="166">
        <v>2.23349759403913E-3</v>
      </c>
      <c r="AY910" s="166">
        <v>1.6248924927114598E-2</v>
      </c>
      <c r="AZ910" s="166">
        <v>0</v>
      </c>
      <c r="BA910" s="166">
        <v>4.7355835361663101E-2</v>
      </c>
      <c r="BB910" s="166">
        <v>3.7312570597088701E-2</v>
      </c>
      <c r="BC910" s="166">
        <v>3.2694887069821002E-2</v>
      </c>
      <c r="BD910" s="166">
        <v>5.9198250964860102E-2</v>
      </c>
      <c r="BE910" s="166">
        <v>0</v>
      </c>
      <c r="BF910" s="166">
        <v>0</v>
      </c>
      <c r="BG910" s="166">
        <v>0.21675903032416</v>
      </c>
      <c r="BH910" s="166">
        <v>0</v>
      </c>
      <c r="BI910" s="166">
        <v>0</v>
      </c>
      <c r="BJ910" s="166">
        <v>7.0339707615835905E-4</v>
      </c>
      <c r="BK910" s="166">
        <v>9.4153890262551696E-3</v>
      </c>
      <c r="BL910" s="166">
        <v>7.4690749978690999E-3</v>
      </c>
      <c r="BM910" s="166">
        <v>4.2023928856138801E-2</v>
      </c>
      <c r="BN910" s="166">
        <v>1.95212732016284E-2</v>
      </c>
      <c r="BO910" s="166">
        <v>2.6786572873374999E-2</v>
      </c>
      <c r="BP910" s="166">
        <v>2.66518095351303E-2</v>
      </c>
      <c r="BQ910" s="166">
        <v>1.7370727798199599E-2</v>
      </c>
      <c r="BR910" s="166">
        <v>2.7287943974702199E-2</v>
      </c>
      <c r="BS910" s="166">
        <v>3.7535492078480802E-2</v>
      </c>
      <c r="BT910" s="166">
        <v>1.5765236742908001E-3</v>
      </c>
    </row>
    <row r="911" spans="1:72" hidden="1">
      <c r="A911" s="98" t="s">
        <v>791</v>
      </c>
      <c r="B911" s="98" t="s">
        <v>1475</v>
      </c>
      <c r="C911" s="98" t="s">
        <v>1480</v>
      </c>
      <c r="D911" s="98" t="s">
        <v>1481</v>
      </c>
      <c r="E911" s="98" t="s">
        <v>266</v>
      </c>
      <c r="F911" s="98" t="s">
        <v>216</v>
      </c>
      <c r="G911" s="166">
        <v>6.8136032972722596E-2</v>
      </c>
      <c r="H911" s="166">
        <v>5.0332111315653599E-2</v>
      </c>
      <c r="I911" s="166">
        <v>4.1351379105698301E-3</v>
      </c>
      <c r="J911" s="166">
        <v>1.6456879500336301E-2</v>
      </c>
      <c r="K911" s="166">
        <v>4.13823053755858E-2</v>
      </c>
      <c r="L911" s="166">
        <v>1.3959069385905401E-2</v>
      </c>
      <c r="M911" s="166">
        <v>1.60759421381136E-2</v>
      </c>
      <c r="N911" s="166">
        <v>6.9049347193890803E-2</v>
      </c>
      <c r="O911" s="166">
        <v>0</v>
      </c>
      <c r="P911" s="166">
        <v>5.9821962296556204E-3</v>
      </c>
      <c r="Q911" s="166">
        <v>4.4920683753666597E-3</v>
      </c>
      <c r="R911" s="166">
        <v>4.3364206224408099E-2</v>
      </c>
      <c r="S911" s="166">
        <v>5.3209605913910302E-2</v>
      </c>
      <c r="T911" s="166">
        <v>0</v>
      </c>
      <c r="U911" s="166">
        <v>7.1267120550215099E-2</v>
      </c>
      <c r="V911" s="166">
        <v>2.3262205896052102E-2</v>
      </c>
      <c r="W911" s="166">
        <v>3.9448870363610798E-2</v>
      </c>
      <c r="X911" s="166">
        <v>1.2351354406803201E-2</v>
      </c>
      <c r="Y911" s="166">
        <v>3.0714296859223101E-2</v>
      </c>
      <c r="Z911" s="166">
        <v>0</v>
      </c>
      <c r="AA911" s="166">
        <v>0</v>
      </c>
      <c r="AB911" s="166">
        <v>0</v>
      </c>
      <c r="AC911" s="166">
        <v>6.7076248177136899E-3</v>
      </c>
      <c r="AD911" s="166">
        <v>2.6921428219019699E-3</v>
      </c>
      <c r="AE911" s="166">
        <v>0</v>
      </c>
      <c r="AF911" s="166">
        <v>4.34503123775411E-2</v>
      </c>
      <c r="AG911" s="166">
        <v>7.5317674674113002E-4</v>
      </c>
      <c r="AH911" s="166">
        <v>0</v>
      </c>
      <c r="AI911" s="166">
        <v>2.7482771205448301E-3</v>
      </c>
      <c r="AJ911" s="166">
        <v>2.1578222815318601E-3</v>
      </c>
      <c r="AK911" s="166">
        <v>1.8875997151646499E-2</v>
      </c>
      <c r="AL911" s="166">
        <v>4.0971005803155998E-2</v>
      </c>
      <c r="AM911" s="166">
        <v>4.7575780155479303E-3</v>
      </c>
      <c r="AN911" s="166">
        <v>0</v>
      </c>
      <c r="AO911" s="166">
        <v>6.4404776431476199E-2</v>
      </c>
      <c r="AP911" s="166">
        <v>3.0944593408651199E-2</v>
      </c>
      <c r="AQ911" s="166">
        <v>5.0323868273619198E-2</v>
      </c>
      <c r="AR911" s="166">
        <v>2.15018104918395E-3</v>
      </c>
      <c r="AS911" s="166">
        <v>1.7308382298255098E-2</v>
      </c>
      <c r="AT911" s="166">
        <v>9.3891584146235996E-2</v>
      </c>
      <c r="AU911" s="166">
        <v>8.5936716968985902E-2</v>
      </c>
      <c r="AV911" s="166">
        <v>1.68405680719525E-2</v>
      </c>
      <c r="AW911" s="166">
        <v>3.27488538298321E-2</v>
      </c>
      <c r="AX911" s="166">
        <v>2.0789323069531102E-2</v>
      </c>
      <c r="AY911" s="166">
        <v>8.58955440718559E-3</v>
      </c>
      <c r="AZ911" s="166">
        <v>0</v>
      </c>
      <c r="BA911" s="166">
        <v>6.7020358150751497E-2</v>
      </c>
      <c r="BB911" s="166">
        <v>2.8088322442965701E-2</v>
      </c>
      <c r="BC911" s="166">
        <v>5.8675432162214901E-2</v>
      </c>
      <c r="BD911" s="166">
        <v>4.9303181446263902E-2</v>
      </c>
      <c r="BE911" s="166">
        <v>0</v>
      </c>
      <c r="BF911" s="166">
        <v>0</v>
      </c>
      <c r="BG911" s="166">
        <v>0.123143827832785</v>
      </c>
      <c r="BH911" s="166">
        <v>2.33848635495537E-2</v>
      </c>
      <c r="BI911" s="166">
        <v>6.8892859890864696E-4</v>
      </c>
      <c r="BJ911" s="166">
        <v>1.4695043310749101E-3</v>
      </c>
      <c r="BK911" s="166">
        <v>2.2458473950209799E-2</v>
      </c>
      <c r="BL911" s="166">
        <v>0</v>
      </c>
      <c r="BM911" s="166">
        <v>3.2510461469307701E-2</v>
      </c>
      <c r="BN911" s="166">
        <v>8.8988953531338299E-3</v>
      </c>
      <c r="BO911" s="166">
        <v>1.7127959674961502E-2</v>
      </c>
      <c r="BP911" s="166">
        <v>1.3065815334417001E-2</v>
      </c>
      <c r="BQ911" s="166">
        <v>0</v>
      </c>
      <c r="BR911" s="166">
        <v>2.3119691299514401E-2</v>
      </c>
      <c r="BS911" s="166">
        <v>3.4215214218537897E-2</v>
      </c>
      <c r="BT911" s="166">
        <v>2.00607758802003E-3</v>
      </c>
    </row>
    <row r="912" spans="1:72" hidden="1">
      <c r="A912" s="98" t="s">
        <v>791</v>
      </c>
      <c r="B912" s="98" t="s">
        <v>1482</v>
      </c>
      <c r="C912" s="98" t="s">
        <v>1483</v>
      </c>
      <c r="D912" s="98" t="s">
        <v>1484</v>
      </c>
      <c r="E912" s="98" t="s">
        <v>266</v>
      </c>
      <c r="F912" s="98" t="s">
        <v>216</v>
      </c>
      <c r="G912" s="166">
        <v>0.128586516417345</v>
      </c>
      <c r="H912" s="166">
        <v>9.4332285155987197E-2</v>
      </c>
      <c r="I912" s="166">
        <v>0.10957471106887701</v>
      </c>
      <c r="J912" s="166">
        <v>0.158227566105516</v>
      </c>
      <c r="K912" s="166">
        <v>8.2608297664010802E-2</v>
      </c>
      <c r="L912" s="166">
        <v>6.1901273854803401E-2</v>
      </c>
      <c r="M912" s="166">
        <v>4.5101781601014697E-2</v>
      </c>
      <c r="N912" s="166">
        <v>0.199235918061476</v>
      </c>
      <c r="O912" s="166">
        <v>0.31829584792490001</v>
      </c>
      <c r="P912" s="166">
        <v>0</v>
      </c>
      <c r="Q912" s="166">
        <v>6.2008056727461403E-2</v>
      </c>
      <c r="R912" s="166">
        <v>0.14071567791653899</v>
      </c>
      <c r="S912" s="166">
        <v>5.1209124627727802E-2</v>
      </c>
      <c r="T912" s="166">
        <v>9.1243048082553999E-2</v>
      </c>
      <c r="U912" s="166">
        <v>0.14717802372014599</v>
      </c>
      <c r="V912" s="166">
        <v>0.115608369606972</v>
      </c>
      <c r="W912" s="166">
        <v>0.13315524196842399</v>
      </c>
      <c r="X912" s="166">
        <v>9.4581214153084403E-2</v>
      </c>
      <c r="Y912" s="166">
        <v>0.109217761058956</v>
      </c>
      <c r="Z912" s="166">
        <v>7.6162543359535706E-2</v>
      </c>
      <c r="AA912" s="166">
        <v>6.8486981447145101E-2</v>
      </c>
      <c r="AB912" s="166">
        <v>9.8260465770076397E-2</v>
      </c>
      <c r="AC912" s="166">
        <v>2.4351058686741499E-2</v>
      </c>
      <c r="AD912" s="166">
        <v>4.7952065354339999E-3</v>
      </c>
      <c r="AE912" s="166">
        <v>7.4342548491923399E-2</v>
      </c>
      <c r="AF912" s="166">
        <v>0.112460223208063</v>
      </c>
      <c r="AG912" s="166">
        <v>3.0918770355019599E-2</v>
      </c>
      <c r="AH912" s="166">
        <v>2.6105301765353299E-2</v>
      </c>
      <c r="AI912" s="166">
        <v>9.5315600564132894E-2</v>
      </c>
      <c r="AJ912" s="166">
        <v>1.2836207273818E-2</v>
      </c>
      <c r="AK912" s="166">
        <v>2.72421363280104E-2</v>
      </c>
      <c r="AL912" s="166">
        <v>4.5695995486280103E-2</v>
      </c>
      <c r="AM912" s="166">
        <v>6.1410648803147998E-2</v>
      </c>
      <c r="AN912" s="166">
        <v>6.88281956957425E-2</v>
      </c>
      <c r="AO912" s="166">
        <v>0.33469778758642499</v>
      </c>
      <c r="AP912" s="166">
        <v>8.0846943704592795E-3</v>
      </c>
      <c r="AQ912" s="166">
        <v>0.153947644172274</v>
      </c>
      <c r="AR912" s="166">
        <v>3.8217766063158298E-2</v>
      </c>
      <c r="AS912" s="166">
        <v>7.5865589417356202E-2</v>
      </c>
      <c r="AT912" s="166">
        <v>0.161068402756777</v>
      </c>
      <c r="AU912" s="166">
        <v>0.12999644920487799</v>
      </c>
      <c r="AV912" s="166">
        <v>0.119455234222466</v>
      </c>
      <c r="AW912" s="166">
        <v>0.144228815087449</v>
      </c>
      <c r="AX912" s="166">
        <v>0.11314557509005101</v>
      </c>
      <c r="AY912" s="166">
        <v>7.6505704578990696E-2</v>
      </c>
      <c r="AZ912" s="166">
        <v>0.101628486551569</v>
      </c>
      <c r="BA912" s="166">
        <v>4.3946066600074198E-2</v>
      </c>
      <c r="BB912" s="166">
        <v>6.8101803764243601E-2</v>
      </c>
      <c r="BC912" s="166">
        <v>8.3594430393445607E-2</v>
      </c>
      <c r="BD912" s="166">
        <v>4.9866129062983697E-2</v>
      </c>
      <c r="BE912" s="166">
        <v>0.126600320488998</v>
      </c>
      <c r="BF912" s="166">
        <v>0.18277912435327201</v>
      </c>
      <c r="BG912" s="166">
        <v>0.43407896891008402</v>
      </c>
      <c r="BH912" s="166">
        <v>7.9449885175509799E-2</v>
      </c>
      <c r="BI912" s="166">
        <v>0.19840464258396601</v>
      </c>
      <c r="BJ912" s="166">
        <v>8.5163662313880006E-2</v>
      </c>
      <c r="BK912" s="166">
        <v>3.9829327145169499E-2</v>
      </c>
      <c r="BL912" s="166">
        <v>1.45905884635186E-3</v>
      </c>
      <c r="BM912" s="166">
        <v>4.6837344135568601E-2</v>
      </c>
      <c r="BN912" s="166">
        <v>0.214874285770044</v>
      </c>
      <c r="BO912" s="166">
        <v>3.0978170987962302E-2</v>
      </c>
      <c r="BP912" s="166">
        <v>3.9677353403792699E-2</v>
      </c>
      <c r="BQ912" s="166">
        <v>8.1156623983686796E-2</v>
      </c>
      <c r="BR912" s="166">
        <v>0.100280534216422</v>
      </c>
      <c r="BS912" s="166">
        <v>0.13194674142906401</v>
      </c>
      <c r="BT912" s="166">
        <v>1.53753306020334E-2</v>
      </c>
    </row>
    <row r="913" spans="1:72" hidden="1">
      <c r="A913" s="98" t="s">
        <v>791</v>
      </c>
      <c r="B913" s="98" t="s">
        <v>1482</v>
      </c>
      <c r="C913" s="98" t="s">
        <v>1485</v>
      </c>
      <c r="D913" s="98" t="s">
        <v>1486</v>
      </c>
      <c r="E913" s="98" t="s">
        <v>266</v>
      </c>
      <c r="F913" s="98" t="s">
        <v>216</v>
      </c>
      <c r="G913" s="166">
        <v>0.22091177727289801</v>
      </c>
      <c r="H913" s="166">
        <v>0.10890747596787299</v>
      </c>
      <c r="I913" s="166">
        <v>7.3994577313009097E-2</v>
      </c>
      <c r="J913" s="166">
        <v>9.7310640299888604E-2</v>
      </c>
      <c r="K913" s="166">
        <v>0.130058752033408</v>
      </c>
      <c r="L913" s="166">
        <v>1.06856904876345E-2</v>
      </c>
      <c r="M913" s="166">
        <v>7.1915248346505506E-2</v>
      </c>
      <c r="N913" s="166">
        <v>3.5306833195209497E-2</v>
      </c>
      <c r="O913" s="166">
        <v>0.47586138898671998</v>
      </c>
      <c r="P913" s="166">
        <v>1.1561977884544401E-3</v>
      </c>
      <c r="Q913" s="166">
        <v>3.5818350626504999E-2</v>
      </c>
      <c r="R913" s="166">
        <v>0.18938357675568901</v>
      </c>
      <c r="S913" s="166">
        <v>3.5078581489609698E-2</v>
      </c>
      <c r="T913" s="166">
        <v>3.4028514794179697E-2</v>
      </c>
      <c r="U913" s="166">
        <v>0.24013353749886901</v>
      </c>
      <c r="V913" s="166">
        <v>0.14651592544761</v>
      </c>
      <c r="W913" s="166">
        <v>0.21733251142214499</v>
      </c>
      <c r="X913" s="166">
        <v>6.8327212295664297E-2</v>
      </c>
      <c r="Y913" s="166">
        <v>0.12308553944033</v>
      </c>
      <c r="Z913" s="166">
        <v>5.2210386922360097E-3</v>
      </c>
      <c r="AA913" s="166">
        <v>7.6489638046022601E-2</v>
      </c>
      <c r="AB913" s="166">
        <v>6.0003693065245702E-2</v>
      </c>
      <c r="AC913" s="166">
        <v>3.6002772372776798E-2</v>
      </c>
      <c r="AD913" s="166">
        <v>3.3610859913201202E-2</v>
      </c>
      <c r="AE913" s="166">
        <v>3.8465975807170101E-2</v>
      </c>
      <c r="AF913" s="166">
        <v>8.9496501171787896E-2</v>
      </c>
      <c r="AG913" s="166">
        <v>4.4769619943362197E-2</v>
      </c>
      <c r="AH913" s="166">
        <v>2.4943466627612799E-2</v>
      </c>
      <c r="AI913" s="166">
        <v>9.4026229472074493E-2</v>
      </c>
      <c r="AJ913" s="166">
        <v>2.9891711328496599E-2</v>
      </c>
      <c r="AK913" s="166">
        <v>6.2062809000166502E-2</v>
      </c>
      <c r="AL913" s="166">
        <v>7.1084741594721307E-2</v>
      </c>
      <c r="AM913" s="166">
        <v>3.6949353153843401E-2</v>
      </c>
      <c r="AN913" s="166">
        <v>2.3103342456315502E-2</v>
      </c>
      <c r="AO913" s="166">
        <v>0.121416927531141</v>
      </c>
      <c r="AP913" s="166">
        <v>1.2239403188747699E-2</v>
      </c>
      <c r="AQ913" s="166">
        <v>0.10277988043231499</v>
      </c>
      <c r="AR913" s="166">
        <v>4.1927126190431603E-2</v>
      </c>
      <c r="AS913" s="166">
        <v>3.5545295241133798E-2</v>
      </c>
      <c r="AT913" s="166">
        <v>9.9076392561998294E-2</v>
      </c>
      <c r="AU913" s="166">
        <v>0.118645523336293</v>
      </c>
      <c r="AV913" s="166">
        <v>0.13646732195063499</v>
      </c>
      <c r="AW913" s="166">
        <v>0.15910613019853301</v>
      </c>
      <c r="AX913" s="166">
        <v>5.20570308571629E-2</v>
      </c>
      <c r="AY913" s="166">
        <v>7.6357446776615004E-2</v>
      </c>
      <c r="AZ913" s="166">
        <v>4.7674908647365899E-2</v>
      </c>
      <c r="BA913" s="166">
        <v>2.2690192596030102E-2</v>
      </c>
      <c r="BB913" s="166">
        <v>0.19077575725592999</v>
      </c>
      <c r="BC913" s="166">
        <v>5.3658610249698799E-2</v>
      </c>
      <c r="BD913" s="166">
        <v>0.121136413869845</v>
      </c>
      <c r="BE913" s="166">
        <v>0.1272068423936</v>
      </c>
      <c r="BF913" s="166">
        <v>0.106380080837958</v>
      </c>
      <c r="BG913" s="166">
        <v>0.26085963612532398</v>
      </c>
      <c r="BH913" s="166">
        <v>0</v>
      </c>
      <c r="BI913" s="166">
        <v>0.122829442647073</v>
      </c>
      <c r="BJ913" s="166">
        <v>2.8215816292053299E-2</v>
      </c>
      <c r="BK913" s="166">
        <v>0.12005624527570399</v>
      </c>
      <c r="BL913" s="166">
        <v>0</v>
      </c>
      <c r="BM913" s="166">
        <v>0.28496191444838498</v>
      </c>
      <c r="BN913" s="166">
        <v>3.4064506770568201E-2</v>
      </c>
      <c r="BO913" s="166">
        <v>3.55642876226012E-2</v>
      </c>
      <c r="BP913" s="166">
        <v>2.2068599463599101E-2</v>
      </c>
      <c r="BQ913" s="166">
        <v>6.1706796337311701E-2</v>
      </c>
      <c r="BR913" s="166">
        <v>0</v>
      </c>
      <c r="BS913" s="166">
        <v>9.0745509221931794E-2</v>
      </c>
      <c r="BT913" s="166">
        <v>1.5765236742908001E-3</v>
      </c>
    </row>
    <row r="914" spans="1:72" hidden="1">
      <c r="A914" s="98" t="s">
        <v>791</v>
      </c>
      <c r="B914" s="98" t="s">
        <v>1482</v>
      </c>
      <c r="C914" s="98" t="s">
        <v>1487</v>
      </c>
      <c r="D914" s="98" t="s">
        <v>1488</v>
      </c>
      <c r="E914" s="98" t="s">
        <v>266</v>
      </c>
      <c r="F914" s="98" t="s">
        <v>216</v>
      </c>
      <c r="G914" s="166">
        <v>0.17300592255341299</v>
      </c>
      <c r="H914" s="166">
        <v>9.5846388703556995E-2</v>
      </c>
      <c r="I914" s="166">
        <v>5.53186272240421E-2</v>
      </c>
      <c r="J914" s="166">
        <v>9.9947788434504706E-2</v>
      </c>
      <c r="K914" s="166">
        <v>0.10407044238075</v>
      </c>
      <c r="L914" s="166">
        <v>3.4728299656693697E-2</v>
      </c>
      <c r="M914" s="166">
        <v>5.6668993554093799E-2</v>
      </c>
      <c r="N914" s="166">
        <v>9.5432564068369793E-2</v>
      </c>
      <c r="O914" s="166">
        <v>0.32819433642075102</v>
      </c>
      <c r="P914" s="166">
        <v>6.2314959213576699E-4</v>
      </c>
      <c r="Q914" s="166">
        <v>2.8659013023743199E-2</v>
      </c>
      <c r="R914" s="166">
        <v>0.15379345496306501</v>
      </c>
      <c r="S914" s="166">
        <v>4.3856395268343298E-2</v>
      </c>
      <c r="T914" s="166">
        <v>6.0549826138734997E-2</v>
      </c>
      <c r="U914" s="166">
        <v>0.13344115599770501</v>
      </c>
      <c r="V914" s="166">
        <v>9.4776288542182299E-2</v>
      </c>
      <c r="W914" s="166">
        <v>0.15740420075258801</v>
      </c>
      <c r="X914" s="166">
        <v>6.4970513690878196E-2</v>
      </c>
      <c r="Y914" s="166">
        <v>6.3180008620373998E-2</v>
      </c>
      <c r="Z914" s="166">
        <v>6.0604807498700897E-3</v>
      </c>
      <c r="AA914" s="166">
        <v>7.2218729210404703E-2</v>
      </c>
      <c r="AB914" s="166">
        <v>8.1037918921770494E-2</v>
      </c>
      <c r="AC914" s="166">
        <v>2.6943174273164401E-2</v>
      </c>
      <c r="AD914" s="166">
        <v>1.5653856933324901E-2</v>
      </c>
      <c r="AE914" s="166">
        <v>4.3550357407583298E-2</v>
      </c>
      <c r="AF914" s="166">
        <v>8.4353896514982804E-2</v>
      </c>
      <c r="AG914" s="166">
        <v>2.8517293541222202E-2</v>
      </c>
      <c r="AH914" s="166">
        <v>2.4146100195209401E-2</v>
      </c>
      <c r="AI914" s="166">
        <v>9.3419285981096806E-2</v>
      </c>
      <c r="AJ914" s="166">
        <v>1.1915117146495201E-2</v>
      </c>
      <c r="AK914" s="166">
        <v>4.9429038842466001E-2</v>
      </c>
      <c r="AL914" s="166">
        <v>5.7050052172944198E-2</v>
      </c>
      <c r="AM914" s="166">
        <v>4.8834678964386501E-2</v>
      </c>
      <c r="AN914" s="166">
        <v>3.4609597939187699E-2</v>
      </c>
      <c r="AO914" s="166">
        <v>0.108042409666729</v>
      </c>
      <c r="AP914" s="166">
        <v>7.0366639159228197E-3</v>
      </c>
      <c r="AQ914" s="166">
        <v>0.113612254122404</v>
      </c>
      <c r="AR914" s="166">
        <v>4.0182954296577603E-2</v>
      </c>
      <c r="AS914" s="166">
        <v>5.5237328022998002E-2</v>
      </c>
      <c r="AT914" s="166">
        <v>0.11762279804905799</v>
      </c>
      <c r="AU914" s="166">
        <v>0.112944931779922</v>
      </c>
      <c r="AV914" s="166">
        <v>0.118071035386381</v>
      </c>
      <c r="AW914" s="166">
        <v>0.101031210535507</v>
      </c>
      <c r="AX914" s="166">
        <v>6.2463547665656802E-2</v>
      </c>
      <c r="AY914" s="166">
        <v>7.64273321041649E-2</v>
      </c>
      <c r="AZ914" s="166">
        <v>5.8897803260321402E-2</v>
      </c>
      <c r="BA914" s="166">
        <v>3.5031216260803098E-2</v>
      </c>
      <c r="BB914" s="166">
        <v>0.117961141736855</v>
      </c>
      <c r="BC914" s="166">
        <v>6.7582948168232404E-2</v>
      </c>
      <c r="BD914" s="166">
        <v>8.3077627320265995E-2</v>
      </c>
      <c r="BE914" s="166">
        <v>0.115702921557994</v>
      </c>
      <c r="BF914" s="166">
        <v>0.11164393831870199</v>
      </c>
      <c r="BG914" s="166">
        <v>0.29182380010116199</v>
      </c>
      <c r="BH914" s="166">
        <v>4.5383506299635099E-2</v>
      </c>
      <c r="BI914" s="166">
        <v>0.167562462071701</v>
      </c>
      <c r="BJ914" s="166">
        <v>5.1854584282953503E-2</v>
      </c>
      <c r="BK914" s="166">
        <v>8.1691447511333795E-2</v>
      </c>
      <c r="BL914" s="166">
        <v>8.0016297871600699E-4</v>
      </c>
      <c r="BM914" s="166">
        <v>0.18071241484804401</v>
      </c>
      <c r="BN914" s="166">
        <v>0.13245100909537599</v>
      </c>
      <c r="BO914" s="166">
        <v>3.2263451530808403E-2</v>
      </c>
      <c r="BP914" s="166">
        <v>2.0225879692447799E-2</v>
      </c>
      <c r="BQ914" s="166">
        <v>7.2369064760011204E-2</v>
      </c>
      <c r="BR914" s="166">
        <v>3.46795369492717E-2</v>
      </c>
      <c r="BS914" s="166">
        <v>0.10956703456414001</v>
      </c>
      <c r="BT914" s="166">
        <v>6.8856517583102796E-3</v>
      </c>
    </row>
    <row r="915" spans="1:72" hidden="1">
      <c r="A915" s="98" t="s">
        <v>813</v>
      </c>
      <c r="B915" s="98" t="s">
        <v>1489</v>
      </c>
      <c r="C915" s="98" t="s">
        <v>1490</v>
      </c>
      <c r="D915" s="98" t="s">
        <v>1491</v>
      </c>
      <c r="E915" s="98" t="s">
        <v>266</v>
      </c>
      <c r="F915" s="98" t="s">
        <v>216</v>
      </c>
      <c r="G915" s="166">
        <v>0</v>
      </c>
      <c r="H915" s="166">
        <v>0</v>
      </c>
      <c r="I915" s="166">
        <v>5.57185596955194E-2</v>
      </c>
      <c r="J915" s="166">
        <v>0</v>
      </c>
      <c r="K915" s="166">
        <v>0</v>
      </c>
      <c r="L915" s="166" t="s">
        <v>266</v>
      </c>
      <c r="M915" s="166">
        <v>0.32198128325087899</v>
      </c>
      <c r="N915" s="166">
        <v>0</v>
      </c>
      <c r="O915" s="166">
        <v>0</v>
      </c>
      <c r="P915" s="166">
        <v>0</v>
      </c>
      <c r="Q915" s="166">
        <v>0.53175155160354703</v>
      </c>
      <c r="R915" s="166">
        <v>0.12142039991141799</v>
      </c>
      <c r="S915" s="166">
        <v>0.30215562936262003</v>
      </c>
      <c r="T915" s="166">
        <v>1</v>
      </c>
      <c r="U915" s="166">
        <v>0</v>
      </c>
      <c r="V915" s="166">
        <v>0</v>
      </c>
      <c r="W915" s="166">
        <v>1.3953955509493E-2</v>
      </c>
      <c r="X915" s="166" t="s">
        <v>266</v>
      </c>
      <c r="Y915" s="166">
        <v>0.11211109531786601</v>
      </c>
      <c r="Z915" s="166">
        <v>0.33333333333333298</v>
      </c>
      <c r="AA915" s="166">
        <v>0</v>
      </c>
      <c r="AB915" s="166">
        <v>0.2</v>
      </c>
      <c r="AC915" s="166">
        <v>0</v>
      </c>
      <c r="AD915" s="166">
        <v>0.33333333333333298</v>
      </c>
      <c r="AE915" s="166" t="s">
        <v>266</v>
      </c>
      <c r="AF915" s="166">
        <v>0</v>
      </c>
      <c r="AG915" s="166">
        <v>0.108692995459228</v>
      </c>
      <c r="AH915" s="166">
        <v>0.96216628746153199</v>
      </c>
      <c r="AI915" s="166">
        <v>1</v>
      </c>
      <c r="AJ915" s="166">
        <v>0.12907634359542999</v>
      </c>
      <c r="AK915" s="166">
        <v>0.37269787422950101</v>
      </c>
      <c r="AL915" s="166">
        <v>0</v>
      </c>
      <c r="AM915" s="166">
        <v>1</v>
      </c>
      <c r="AN915" s="166">
        <v>0</v>
      </c>
      <c r="AO915" s="166">
        <v>0</v>
      </c>
      <c r="AP915" s="166">
        <v>0</v>
      </c>
      <c r="AQ915" s="166">
        <v>0</v>
      </c>
      <c r="AR915" s="166">
        <v>0</v>
      </c>
      <c r="AS915" s="166">
        <v>1</v>
      </c>
      <c r="AT915" s="166">
        <v>0</v>
      </c>
      <c r="AU915" s="166">
        <v>0.628837462380886</v>
      </c>
      <c r="AV915" s="166">
        <v>0.67916177344011497</v>
      </c>
      <c r="AW915" s="166">
        <v>0</v>
      </c>
      <c r="AX915" s="166" t="s">
        <v>266</v>
      </c>
      <c r="AY915" s="166">
        <v>0.21678271566203899</v>
      </c>
      <c r="AZ915" s="166" t="s">
        <v>266</v>
      </c>
      <c r="BA915" s="166">
        <v>0</v>
      </c>
      <c r="BB915" s="166">
        <v>0.32823259367320301</v>
      </c>
      <c r="BC915" s="166">
        <v>0</v>
      </c>
      <c r="BD915" s="166" t="s">
        <v>266</v>
      </c>
      <c r="BE915" s="166">
        <v>0</v>
      </c>
      <c r="BF915" s="166">
        <v>0</v>
      </c>
      <c r="BG915" s="166">
        <v>0.389118408522385</v>
      </c>
      <c r="BH915" s="166">
        <v>0</v>
      </c>
      <c r="BI915" s="166">
        <v>1</v>
      </c>
      <c r="BJ915" s="166" t="s">
        <v>266</v>
      </c>
      <c r="BK915" s="166">
        <v>0.44276860414077601</v>
      </c>
      <c r="BL915" s="166">
        <v>0.46651585603435602</v>
      </c>
      <c r="BM915" s="166">
        <v>0</v>
      </c>
      <c r="BN915" s="166">
        <v>0.33333333333333298</v>
      </c>
      <c r="BO915" s="166">
        <v>0.43038587722511901</v>
      </c>
      <c r="BP915" s="166">
        <v>0.43763230747985798</v>
      </c>
      <c r="BQ915" s="166">
        <v>0</v>
      </c>
      <c r="BR915" s="166">
        <v>0</v>
      </c>
      <c r="BS915" s="166">
        <v>0</v>
      </c>
      <c r="BT915" s="166">
        <v>6.94702551273262E-2</v>
      </c>
    </row>
    <row r="916" spans="1:72" hidden="1">
      <c r="A916" s="98" t="s">
        <v>813</v>
      </c>
      <c r="B916" s="98" t="s">
        <v>1489</v>
      </c>
      <c r="C916" s="98" t="s">
        <v>1492</v>
      </c>
      <c r="D916" s="98" t="s">
        <v>1493</v>
      </c>
      <c r="E916" s="98" t="s">
        <v>266</v>
      </c>
      <c r="F916" s="98" t="s">
        <v>216</v>
      </c>
      <c r="G916" s="166">
        <v>1</v>
      </c>
      <c r="H916" s="166">
        <v>0.93939419464558804</v>
      </c>
      <c r="I916" s="166">
        <v>0.73352716393573802</v>
      </c>
      <c r="J916" s="166">
        <v>0</v>
      </c>
      <c r="K916" s="166">
        <v>0</v>
      </c>
      <c r="L916" s="166" t="s">
        <v>266</v>
      </c>
      <c r="M916" s="166">
        <v>9.6603092287109601E-2</v>
      </c>
      <c r="N916" s="166">
        <v>1</v>
      </c>
      <c r="O916" s="166">
        <v>1</v>
      </c>
      <c r="P916" s="166">
        <v>0</v>
      </c>
      <c r="Q916" s="166">
        <v>1.7666585077744799E-2</v>
      </c>
      <c r="R916" s="166">
        <v>0.54578625058871599</v>
      </c>
      <c r="S916" s="166">
        <v>0.45931549668451499</v>
      </c>
      <c r="T916" s="166">
        <v>0</v>
      </c>
      <c r="U916" s="166">
        <v>0.62743470497335496</v>
      </c>
      <c r="V916" s="166">
        <v>0</v>
      </c>
      <c r="W916" s="166">
        <v>0.25300203778445801</v>
      </c>
      <c r="X916" s="166" t="s">
        <v>266</v>
      </c>
      <c r="Y916" s="166">
        <v>0</v>
      </c>
      <c r="Z916" s="166">
        <v>0</v>
      </c>
      <c r="AA916" s="166">
        <v>1</v>
      </c>
      <c r="AB916" s="166">
        <v>0.4</v>
      </c>
      <c r="AC916" s="166">
        <v>1</v>
      </c>
      <c r="AD916" s="166">
        <v>0</v>
      </c>
      <c r="AE916" s="166" t="s">
        <v>266</v>
      </c>
      <c r="AF916" s="166">
        <v>1</v>
      </c>
      <c r="AG916" s="166">
        <v>0.173925503122831</v>
      </c>
      <c r="AH916" s="166">
        <v>0</v>
      </c>
      <c r="AI916" s="166">
        <v>0</v>
      </c>
      <c r="AJ916" s="166">
        <v>4.2309575537315798E-2</v>
      </c>
      <c r="AK916" s="166">
        <v>0.46514260232729598</v>
      </c>
      <c r="AL916" s="166">
        <v>0</v>
      </c>
      <c r="AM916" s="166">
        <v>0</v>
      </c>
      <c r="AN916" s="166">
        <v>1</v>
      </c>
      <c r="AO916" s="166">
        <v>7.7067480900645205E-2</v>
      </c>
      <c r="AP916" s="166">
        <v>0.67407690302768697</v>
      </c>
      <c r="AQ916" s="166">
        <v>0.44482360449894298</v>
      </c>
      <c r="AR916" s="166">
        <v>0.31063632005523201</v>
      </c>
      <c r="AS916" s="166">
        <v>0</v>
      </c>
      <c r="AT916" s="166">
        <v>0.338958613568277</v>
      </c>
      <c r="AU916" s="166">
        <v>0</v>
      </c>
      <c r="AV916" s="166">
        <v>0</v>
      </c>
      <c r="AW916" s="166">
        <v>0</v>
      </c>
      <c r="AX916" s="166" t="s">
        <v>266</v>
      </c>
      <c r="AY916" s="166">
        <v>0.78321728433796101</v>
      </c>
      <c r="AZ916" s="166" t="s">
        <v>266</v>
      </c>
      <c r="BA916" s="166">
        <v>0</v>
      </c>
      <c r="BB916" s="166">
        <v>0</v>
      </c>
      <c r="BC916" s="166">
        <v>0</v>
      </c>
      <c r="BD916" s="166" t="s">
        <v>266</v>
      </c>
      <c r="BE916" s="166">
        <v>0</v>
      </c>
      <c r="BF916" s="166">
        <v>1</v>
      </c>
      <c r="BG916" s="166">
        <v>0.14226773045970201</v>
      </c>
      <c r="BH916" s="166">
        <v>0</v>
      </c>
      <c r="BI916" s="166">
        <v>0</v>
      </c>
      <c r="BJ916" s="166" t="s">
        <v>266</v>
      </c>
      <c r="BK916" s="166">
        <v>0.23601992025385299</v>
      </c>
      <c r="BL916" s="166">
        <v>0.49256943672247899</v>
      </c>
      <c r="BM916" s="166">
        <v>4.5335852902222296E-3</v>
      </c>
      <c r="BN916" s="166">
        <v>0.33333333333333298</v>
      </c>
      <c r="BO916" s="166">
        <v>0.56961412277488099</v>
      </c>
      <c r="BP916" s="166">
        <v>0.56236769252014196</v>
      </c>
      <c r="BQ916" s="166">
        <v>0</v>
      </c>
      <c r="BR916" s="166">
        <v>0</v>
      </c>
      <c r="BS916" s="166">
        <v>0</v>
      </c>
      <c r="BT916" s="166">
        <v>2.4315141555488501E-2</v>
      </c>
    </row>
    <row r="917" spans="1:72" hidden="1">
      <c r="A917" s="98" t="s">
        <v>813</v>
      </c>
      <c r="B917" s="98" t="s">
        <v>1489</v>
      </c>
      <c r="C917" s="98" t="s">
        <v>1494</v>
      </c>
      <c r="D917" s="98" t="s">
        <v>1495</v>
      </c>
      <c r="E917" s="98" t="s">
        <v>266</v>
      </c>
      <c r="F917" s="98" t="s">
        <v>216</v>
      </c>
      <c r="G917" s="166">
        <v>0</v>
      </c>
      <c r="H917" s="166">
        <v>0</v>
      </c>
      <c r="I917" s="166">
        <v>0</v>
      </c>
      <c r="J917" s="166">
        <v>0.29037166576868201</v>
      </c>
      <c r="K917" s="166">
        <v>0</v>
      </c>
      <c r="L917" s="166" t="s">
        <v>266</v>
      </c>
      <c r="M917" s="166">
        <v>1.40268465103543E-2</v>
      </c>
      <c r="N917" s="166">
        <v>0</v>
      </c>
      <c r="O917" s="166">
        <v>0</v>
      </c>
      <c r="P917" s="166">
        <v>0</v>
      </c>
      <c r="Q917" s="166">
        <v>0</v>
      </c>
      <c r="R917" s="166">
        <v>0</v>
      </c>
      <c r="S917" s="166">
        <v>0</v>
      </c>
      <c r="T917" s="166">
        <v>0</v>
      </c>
      <c r="U917" s="166">
        <v>0</v>
      </c>
      <c r="V917" s="166">
        <v>0</v>
      </c>
      <c r="W917" s="166">
        <v>0</v>
      </c>
      <c r="X917" s="166" t="s">
        <v>266</v>
      </c>
      <c r="Y917" s="166">
        <v>0</v>
      </c>
      <c r="Z917" s="166">
        <v>0</v>
      </c>
      <c r="AA917" s="166">
        <v>0</v>
      </c>
      <c r="AB917" s="166">
        <v>0</v>
      </c>
      <c r="AC917" s="166">
        <v>0</v>
      </c>
      <c r="AD917" s="166">
        <v>0</v>
      </c>
      <c r="AE917" s="166" t="s">
        <v>266</v>
      </c>
      <c r="AF917" s="166">
        <v>0</v>
      </c>
      <c r="AG917" s="166">
        <v>0</v>
      </c>
      <c r="AH917" s="166">
        <v>0</v>
      </c>
      <c r="AI917" s="166">
        <v>0</v>
      </c>
      <c r="AJ917" s="166">
        <v>0</v>
      </c>
      <c r="AK917" s="166">
        <v>0</v>
      </c>
      <c r="AL917" s="166">
        <v>0</v>
      </c>
      <c r="AM917" s="166">
        <v>0</v>
      </c>
      <c r="AN917" s="166">
        <v>0</v>
      </c>
      <c r="AO917" s="166">
        <v>0</v>
      </c>
      <c r="AP917" s="166">
        <v>0</v>
      </c>
      <c r="AQ917" s="166">
        <v>0</v>
      </c>
      <c r="AR917" s="166">
        <v>0</v>
      </c>
      <c r="AS917" s="166">
        <v>0</v>
      </c>
      <c r="AT917" s="166">
        <v>0.33052069321586203</v>
      </c>
      <c r="AU917" s="166">
        <v>0</v>
      </c>
      <c r="AV917" s="166">
        <v>0</v>
      </c>
      <c r="AW917" s="166">
        <v>0</v>
      </c>
      <c r="AX917" s="166" t="s">
        <v>266</v>
      </c>
      <c r="AY917" s="166">
        <v>0</v>
      </c>
      <c r="AZ917" s="166" t="s">
        <v>266</v>
      </c>
      <c r="BA917" s="166">
        <v>0</v>
      </c>
      <c r="BB917" s="166">
        <v>0</v>
      </c>
      <c r="BC917" s="166">
        <v>0</v>
      </c>
      <c r="BD917" s="166" t="s">
        <v>266</v>
      </c>
      <c r="BE917" s="166">
        <v>0</v>
      </c>
      <c r="BF917" s="166">
        <v>0</v>
      </c>
      <c r="BG917" s="166">
        <v>0.18407840009850701</v>
      </c>
      <c r="BH917" s="166">
        <v>0</v>
      </c>
      <c r="BI917" s="166">
        <v>0</v>
      </c>
      <c r="BJ917" s="166" t="s">
        <v>266</v>
      </c>
      <c r="BK917" s="166">
        <v>0.304997683437151</v>
      </c>
      <c r="BL917" s="166">
        <v>0</v>
      </c>
      <c r="BM917" s="166">
        <v>4.6129230328011098E-2</v>
      </c>
      <c r="BN917" s="166">
        <v>0</v>
      </c>
      <c r="BO917" s="166">
        <v>0</v>
      </c>
      <c r="BP917" s="166">
        <v>0</v>
      </c>
      <c r="BQ917" s="166">
        <v>0.49426362480164499</v>
      </c>
      <c r="BR917" s="166">
        <v>0</v>
      </c>
      <c r="BS917" s="166">
        <v>0</v>
      </c>
      <c r="BT917" s="166">
        <v>0.39048168842833603</v>
      </c>
    </row>
    <row r="918" spans="1:72" hidden="1">
      <c r="A918" s="98" t="s">
        <v>813</v>
      </c>
      <c r="B918" s="98" t="s">
        <v>1489</v>
      </c>
      <c r="C918" s="98" t="s">
        <v>1496</v>
      </c>
      <c r="D918" s="98" t="s">
        <v>1497</v>
      </c>
      <c r="E918" s="98" t="s">
        <v>266</v>
      </c>
      <c r="F918" s="98" t="s">
        <v>216</v>
      </c>
      <c r="G918" s="166">
        <v>0</v>
      </c>
      <c r="H918" s="166">
        <v>6.06058053544122E-2</v>
      </c>
      <c r="I918" s="166">
        <v>0.210754276368742</v>
      </c>
      <c r="J918" s="166">
        <v>8.8291738319741603E-2</v>
      </c>
      <c r="K918" s="166">
        <v>0.52392799141898205</v>
      </c>
      <c r="L918" s="166" t="s">
        <v>266</v>
      </c>
      <c r="M918" s="166">
        <v>9.4987764751084794E-2</v>
      </c>
      <c r="N918" s="166">
        <v>0</v>
      </c>
      <c r="O918" s="166">
        <v>0</v>
      </c>
      <c r="P918" s="166">
        <v>0.25957902884807399</v>
      </c>
      <c r="Q918" s="166">
        <v>0.16998440897453199</v>
      </c>
      <c r="R918" s="166">
        <v>0</v>
      </c>
      <c r="S918" s="166">
        <v>0.23852887395286501</v>
      </c>
      <c r="T918" s="166">
        <v>0</v>
      </c>
      <c r="U918" s="166">
        <v>0</v>
      </c>
      <c r="V918" s="166">
        <v>0</v>
      </c>
      <c r="W918" s="166">
        <v>0.48523439025105602</v>
      </c>
      <c r="X918" s="166" t="s">
        <v>266</v>
      </c>
      <c r="Y918" s="166">
        <v>0</v>
      </c>
      <c r="Z918" s="166">
        <v>0.66666666666666696</v>
      </c>
      <c r="AA918" s="166">
        <v>0</v>
      </c>
      <c r="AB918" s="166">
        <v>0.4</v>
      </c>
      <c r="AC918" s="166">
        <v>0</v>
      </c>
      <c r="AD918" s="166">
        <v>0.66666666666666696</v>
      </c>
      <c r="AE918" s="166" t="s">
        <v>266</v>
      </c>
      <c r="AF918" s="166">
        <v>0</v>
      </c>
      <c r="AG918" s="166">
        <v>8.5338039613359798E-2</v>
      </c>
      <c r="AH918" s="166">
        <v>3.7833712538468199E-2</v>
      </c>
      <c r="AI918" s="166">
        <v>0</v>
      </c>
      <c r="AJ918" s="166">
        <v>0.449407578623366</v>
      </c>
      <c r="AK918" s="166">
        <v>9.7405649187536497E-2</v>
      </c>
      <c r="AL918" s="166">
        <v>0</v>
      </c>
      <c r="AM918" s="166">
        <v>0</v>
      </c>
      <c r="AN918" s="166">
        <v>0</v>
      </c>
      <c r="AO918" s="166">
        <v>0</v>
      </c>
      <c r="AP918" s="166">
        <v>0.30680851199235398</v>
      </c>
      <c r="AQ918" s="166">
        <v>0.13144503239848099</v>
      </c>
      <c r="AR918" s="166">
        <v>0.24944739620748399</v>
      </c>
      <c r="AS918" s="166">
        <v>0</v>
      </c>
      <c r="AT918" s="166">
        <v>0.33052069321586203</v>
      </c>
      <c r="AU918" s="166">
        <v>0.371162537619113</v>
      </c>
      <c r="AV918" s="166">
        <v>0.32083822655988498</v>
      </c>
      <c r="AW918" s="166">
        <v>0.57830284568069401</v>
      </c>
      <c r="AX918" s="166" t="s">
        <v>266</v>
      </c>
      <c r="AY918" s="166">
        <v>0</v>
      </c>
      <c r="AZ918" s="166" t="s">
        <v>266</v>
      </c>
      <c r="BA918" s="166">
        <v>1</v>
      </c>
      <c r="BB918" s="166">
        <v>0.67176740632679699</v>
      </c>
      <c r="BC918" s="166">
        <v>0</v>
      </c>
      <c r="BD918" s="166" t="s">
        <v>266</v>
      </c>
      <c r="BE918" s="166">
        <v>0</v>
      </c>
      <c r="BF918" s="166">
        <v>0</v>
      </c>
      <c r="BG918" s="166">
        <v>0</v>
      </c>
      <c r="BH918" s="166">
        <v>0</v>
      </c>
      <c r="BI918" s="166">
        <v>0</v>
      </c>
      <c r="BJ918" s="166" t="s">
        <v>266</v>
      </c>
      <c r="BK918" s="166">
        <v>1.62137921682203E-2</v>
      </c>
      <c r="BL918" s="166">
        <v>4.0914707243165101E-2</v>
      </c>
      <c r="BM918" s="166">
        <v>0.94480359909154399</v>
      </c>
      <c r="BN918" s="166">
        <v>0</v>
      </c>
      <c r="BO918" s="166">
        <v>0</v>
      </c>
      <c r="BP918" s="166">
        <v>0</v>
      </c>
      <c r="BQ918" s="166">
        <v>0</v>
      </c>
      <c r="BR918" s="166">
        <v>0</v>
      </c>
      <c r="BS918" s="166">
        <v>0</v>
      </c>
      <c r="BT918" s="166">
        <v>0.16436473536014701</v>
      </c>
    </row>
    <row r="919" spans="1:72" hidden="1">
      <c r="A919" s="98" t="s">
        <v>813</v>
      </c>
      <c r="B919" s="98" t="s">
        <v>1489</v>
      </c>
      <c r="C919" s="98" t="s">
        <v>1498</v>
      </c>
      <c r="D919" s="98" t="s">
        <v>1499</v>
      </c>
      <c r="E919" s="98" t="s">
        <v>266</v>
      </c>
      <c r="F919" s="98" t="s">
        <v>216</v>
      </c>
      <c r="G919" s="166">
        <v>0</v>
      </c>
      <c r="H919" s="166">
        <v>0</v>
      </c>
      <c r="I919" s="166">
        <v>0</v>
      </c>
      <c r="J919" s="166">
        <v>0</v>
      </c>
      <c r="K919" s="166">
        <v>0.28547735049536799</v>
      </c>
      <c r="L919" s="166" t="s">
        <v>266</v>
      </c>
      <c r="M919" s="166">
        <v>0.45932064800496603</v>
      </c>
      <c r="N919" s="166">
        <v>0</v>
      </c>
      <c r="O919" s="166">
        <v>0</v>
      </c>
      <c r="P919" s="166">
        <v>0.74042097115192596</v>
      </c>
      <c r="Q919" s="166">
        <v>0.20095641887656701</v>
      </c>
      <c r="R919" s="166">
        <v>0.332793349499865</v>
      </c>
      <c r="S919" s="166">
        <v>0</v>
      </c>
      <c r="T919" s="166">
        <v>0</v>
      </c>
      <c r="U919" s="166">
        <v>0.37256529502664498</v>
      </c>
      <c r="V919" s="166">
        <v>1</v>
      </c>
      <c r="W919" s="166">
        <v>0.247809616454993</v>
      </c>
      <c r="X919" s="166" t="s">
        <v>266</v>
      </c>
      <c r="Y919" s="166">
        <v>0.46092399486234498</v>
      </c>
      <c r="Z919" s="166">
        <v>0</v>
      </c>
      <c r="AA919" s="166">
        <v>0</v>
      </c>
      <c r="AB919" s="166">
        <v>0</v>
      </c>
      <c r="AC919" s="166">
        <v>0</v>
      </c>
      <c r="AD919" s="166">
        <v>0</v>
      </c>
      <c r="AE919" s="166" t="s">
        <v>266</v>
      </c>
      <c r="AF919" s="166">
        <v>0</v>
      </c>
      <c r="AG919" s="166">
        <v>0.50539892132648201</v>
      </c>
      <c r="AH919" s="166">
        <v>0</v>
      </c>
      <c r="AI919" s="166">
        <v>0</v>
      </c>
      <c r="AJ919" s="166">
        <v>0.25815268719085999</v>
      </c>
      <c r="AK919" s="166">
        <v>0</v>
      </c>
      <c r="AL919" s="166">
        <v>1</v>
      </c>
      <c r="AM919" s="166">
        <v>0</v>
      </c>
      <c r="AN919" s="166">
        <v>0</v>
      </c>
      <c r="AO919" s="166">
        <v>7.89500043274384E-2</v>
      </c>
      <c r="AP919" s="166">
        <v>1.9114584979958701E-2</v>
      </c>
      <c r="AQ919" s="166">
        <v>0.20477832536533899</v>
      </c>
      <c r="AR919" s="166">
        <v>0.43991628373728398</v>
      </c>
      <c r="AS919" s="166">
        <v>0</v>
      </c>
      <c r="AT919" s="166">
        <v>0</v>
      </c>
      <c r="AU919" s="166">
        <v>0</v>
      </c>
      <c r="AV919" s="166">
        <v>0</v>
      </c>
      <c r="AW919" s="166">
        <v>0</v>
      </c>
      <c r="AX919" s="166" t="s">
        <v>266</v>
      </c>
      <c r="AY919" s="166">
        <v>0</v>
      </c>
      <c r="AZ919" s="166" t="s">
        <v>266</v>
      </c>
      <c r="BA919" s="166">
        <v>0</v>
      </c>
      <c r="BB919" s="166">
        <v>0</v>
      </c>
      <c r="BC919" s="166">
        <v>1</v>
      </c>
      <c r="BD919" s="166" t="s">
        <v>266</v>
      </c>
      <c r="BE919" s="166">
        <v>1</v>
      </c>
      <c r="BF919" s="166">
        <v>0</v>
      </c>
      <c r="BG919" s="166">
        <v>0</v>
      </c>
      <c r="BH919" s="166">
        <v>0</v>
      </c>
      <c r="BI919" s="166">
        <v>0</v>
      </c>
      <c r="BJ919" s="166" t="s">
        <v>266</v>
      </c>
      <c r="BK919" s="166">
        <v>0</v>
      </c>
      <c r="BL919" s="166">
        <v>0</v>
      </c>
      <c r="BM919" s="166">
        <v>0</v>
      </c>
      <c r="BN919" s="166">
        <v>0.33333333333333298</v>
      </c>
      <c r="BO919" s="166">
        <v>0</v>
      </c>
      <c r="BP919" s="166">
        <v>0</v>
      </c>
      <c r="BQ919" s="166">
        <v>0.25286818759917801</v>
      </c>
      <c r="BR919" s="166">
        <v>1</v>
      </c>
      <c r="BS919" s="166">
        <v>0</v>
      </c>
      <c r="BT919" s="166">
        <v>0.304251027456653</v>
      </c>
    </row>
    <row r="920" spans="1:72" hidden="1">
      <c r="A920" s="98" t="s">
        <v>813</v>
      </c>
      <c r="B920" s="98" t="s">
        <v>1489</v>
      </c>
      <c r="C920" s="98" t="s">
        <v>1500</v>
      </c>
      <c r="D920" s="98" t="s">
        <v>1501</v>
      </c>
      <c r="E920" s="98" t="s">
        <v>266</v>
      </c>
      <c r="F920" s="98" t="s">
        <v>216</v>
      </c>
      <c r="G920" s="166">
        <v>0</v>
      </c>
      <c r="H920" s="166">
        <v>0</v>
      </c>
      <c r="I920" s="166">
        <v>0</v>
      </c>
      <c r="J920" s="166">
        <v>0.62133659591157597</v>
      </c>
      <c r="K920" s="166">
        <v>0.19059465808564899</v>
      </c>
      <c r="L920" s="166" t="s">
        <v>266</v>
      </c>
      <c r="M920" s="166">
        <v>1.3080365195606699E-2</v>
      </c>
      <c r="N920" s="166">
        <v>0</v>
      </c>
      <c r="O920" s="166">
        <v>0</v>
      </c>
      <c r="P920" s="166">
        <v>0</v>
      </c>
      <c r="Q920" s="166">
        <v>7.9641035467609006E-2</v>
      </c>
      <c r="R920" s="166">
        <v>0</v>
      </c>
      <c r="S920" s="166">
        <v>0</v>
      </c>
      <c r="T920" s="166">
        <v>0</v>
      </c>
      <c r="U920" s="166">
        <v>0</v>
      </c>
      <c r="V920" s="166">
        <v>0</v>
      </c>
      <c r="W920" s="166">
        <v>0</v>
      </c>
      <c r="X920" s="166" t="s">
        <v>266</v>
      </c>
      <c r="Y920" s="166">
        <v>0.42696490981978902</v>
      </c>
      <c r="Z920" s="166">
        <v>0</v>
      </c>
      <c r="AA920" s="166">
        <v>0</v>
      </c>
      <c r="AB920" s="166">
        <v>0</v>
      </c>
      <c r="AC920" s="166">
        <v>0</v>
      </c>
      <c r="AD920" s="166">
        <v>0</v>
      </c>
      <c r="AE920" s="166" t="s">
        <v>266</v>
      </c>
      <c r="AF920" s="166">
        <v>0</v>
      </c>
      <c r="AG920" s="166">
        <v>0.126644540478099</v>
      </c>
      <c r="AH920" s="166">
        <v>0</v>
      </c>
      <c r="AI920" s="166">
        <v>0</v>
      </c>
      <c r="AJ920" s="166">
        <v>0.12105381505302799</v>
      </c>
      <c r="AK920" s="166">
        <v>6.4753874255666005E-2</v>
      </c>
      <c r="AL920" s="166">
        <v>0</v>
      </c>
      <c r="AM920" s="166">
        <v>0</v>
      </c>
      <c r="AN920" s="166">
        <v>0</v>
      </c>
      <c r="AO920" s="166">
        <v>0.84398251477191599</v>
      </c>
      <c r="AP920" s="166">
        <v>0</v>
      </c>
      <c r="AQ920" s="166">
        <v>0.21895303773723701</v>
      </c>
      <c r="AR920" s="166">
        <v>0</v>
      </c>
      <c r="AS920" s="166">
        <v>0</v>
      </c>
      <c r="AT920" s="166">
        <v>0</v>
      </c>
      <c r="AU920" s="166">
        <v>0</v>
      </c>
      <c r="AV920" s="166">
        <v>0</v>
      </c>
      <c r="AW920" s="166">
        <v>0.42169715431930599</v>
      </c>
      <c r="AX920" s="166" t="s">
        <v>266</v>
      </c>
      <c r="AY920" s="166">
        <v>0</v>
      </c>
      <c r="AZ920" s="166" t="s">
        <v>266</v>
      </c>
      <c r="BA920" s="166">
        <v>0</v>
      </c>
      <c r="BB920" s="166">
        <v>0</v>
      </c>
      <c r="BC920" s="166">
        <v>0</v>
      </c>
      <c r="BD920" s="166" t="s">
        <v>266</v>
      </c>
      <c r="BE920" s="166">
        <v>0</v>
      </c>
      <c r="BF920" s="166">
        <v>0</v>
      </c>
      <c r="BG920" s="166">
        <v>0.28453546091940501</v>
      </c>
      <c r="BH920" s="166">
        <v>1</v>
      </c>
      <c r="BI920" s="166">
        <v>0</v>
      </c>
      <c r="BJ920" s="166" t="s">
        <v>266</v>
      </c>
      <c r="BK920" s="166">
        <v>0</v>
      </c>
      <c r="BL920" s="166">
        <v>0</v>
      </c>
      <c r="BM920" s="166">
        <v>4.5335852902222296E-3</v>
      </c>
      <c r="BN920" s="166">
        <v>0</v>
      </c>
      <c r="BO920" s="166">
        <v>0</v>
      </c>
      <c r="BP920" s="166">
        <v>0</v>
      </c>
      <c r="BQ920" s="166">
        <v>0.25286818759917801</v>
      </c>
      <c r="BR920" s="166">
        <v>0</v>
      </c>
      <c r="BS920" s="166">
        <v>1</v>
      </c>
      <c r="BT920" s="166">
        <v>4.7117152072049397E-2</v>
      </c>
    </row>
    <row r="921" spans="1:72" hidden="1">
      <c r="A921" s="98" t="s">
        <v>577</v>
      </c>
      <c r="B921" s="98" t="s">
        <v>1502</v>
      </c>
      <c r="C921" s="98" t="s">
        <v>1503</v>
      </c>
      <c r="D921" s="98" t="s">
        <v>1504</v>
      </c>
      <c r="E921" s="98" t="s">
        <v>266</v>
      </c>
      <c r="F921" s="98" t="s">
        <v>216</v>
      </c>
      <c r="G921" s="166">
        <v>0.45503431709006398</v>
      </c>
      <c r="H921" s="166">
        <v>0.15762234382736201</v>
      </c>
      <c r="I921" s="166">
        <v>8.7704625579928405E-2</v>
      </c>
      <c r="J921" s="166">
        <v>0.187659060749017</v>
      </c>
      <c r="K921" s="166">
        <v>7.7328784238897094E-2</v>
      </c>
      <c r="L921" s="166">
        <v>9.7254876096045897E-2</v>
      </c>
      <c r="M921" s="166">
        <v>3.8934691633335801E-2</v>
      </c>
      <c r="N921" s="166">
        <v>0.11833063777295801</v>
      </c>
      <c r="O921" s="166">
        <v>3.0981509074273599E-2</v>
      </c>
      <c r="P921" s="166">
        <v>0.21609907118025301</v>
      </c>
      <c r="Q921" s="166">
        <v>3.2885336861003901E-2</v>
      </c>
      <c r="R921" s="166">
        <v>0.332357808257423</v>
      </c>
      <c r="S921" s="166">
        <v>0.12887542959201501</v>
      </c>
      <c r="T921" s="166">
        <v>7.3576694192275097E-2</v>
      </c>
      <c r="U921" s="166">
        <v>8.8123426237934399E-2</v>
      </c>
      <c r="V921" s="166">
        <v>0.15389271126529</v>
      </c>
      <c r="W921" s="166">
        <v>0.162110921758577</v>
      </c>
      <c r="X921" s="166">
        <v>9.9849013285484803E-2</v>
      </c>
      <c r="Y921" s="166">
        <v>0.22340213660421099</v>
      </c>
      <c r="Z921" s="166">
        <v>0.223208274540841</v>
      </c>
      <c r="AA921" s="166">
        <v>0.16261355903732899</v>
      </c>
      <c r="AB921" s="166">
        <v>0.12365883478225601</v>
      </c>
      <c r="AC921" s="166">
        <v>6.1757037824374E-2</v>
      </c>
      <c r="AD921" s="166">
        <v>0.123100775749922</v>
      </c>
      <c r="AE921" s="166">
        <v>8.0590084790064603E-2</v>
      </c>
      <c r="AF921" s="166">
        <v>0.13604090532770099</v>
      </c>
      <c r="AG921" s="166">
        <v>0.25403813439233902</v>
      </c>
      <c r="AH921" s="166">
        <v>9.2134243113591502E-2</v>
      </c>
      <c r="AI921" s="166">
        <v>8.2944309859205298E-2</v>
      </c>
      <c r="AJ921" s="166">
        <v>7.3233346211771105E-2</v>
      </c>
      <c r="AK921" s="166">
        <v>7.6924472971152902E-2</v>
      </c>
      <c r="AL921" s="166">
        <v>8.7104018547022502E-2</v>
      </c>
      <c r="AM921" s="166">
        <v>6.5685585950940803E-2</v>
      </c>
      <c r="AN921" s="166">
        <v>0.111701605128024</v>
      </c>
      <c r="AO921" s="166">
        <v>0.25060338882386801</v>
      </c>
      <c r="AP921" s="166">
        <v>0.13220703108977899</v>
      </c>
      <c r="AQ921" s="166">
        <v>0.17137491052973</v>
      </c>
      <c r="AR921" s="166">
        <v>3.0020197105606199E-2</v>
      </c>
      <c r="AS921" s="166">
        <v>0.153555722734391</v>
      </c>
      <c r="AT921" s="166">
        <v>0.25756059600869402</v>
      </c>
      <c r="AU921" s="166">
        <v>0.109439538509775</v>
      </c>
      <c r="AV921" s="166">
        <v>0.27780598838253501</v>
      </c>
      <c r="AW921" s="166">
        <v>0.22412673683022</v>
      </c>
      <c r="AX921" s="166">
        <v>0.15095049459952201</v>
      </c>
      <c r="AY921" s="166">
        <v>0.13528083735186</v>
      </c>
      <c r="AZ921" s="166">
        <v>0.16211484261711001</v>
      </c>
      <c r="BA921" s="166">
        <v>0.176769637735606</v>
      </c>
      <c r="BB921" s="166">
        <v>7.0958487931555306E-2</v>
      </c>
      <c r="BC921" s="166">
        <v>0.16478646842487099</v>
      </c>
      <c r="BD921" s="166">
        <v>5.2388531948892897E-2</v>
      </c>
      <c r="BE921" s="166">
        <v>0.286551166588494</v>
      </c>
      <c r="BF921" s="166">
        <v>0.22373066712213599</v>
      </c>
      <c r="BG921" s="166">
        <v>0.138825280544491</v>
      </c>
      <c r="BH921" s="166">
        <v>9.93512029146634E-2</v>
      </c>
      <c r="BI921" s="166">
        <v>7.1626192872611405E-2</v>
      </c>
      <c r="BJ921" s="166">
        <v>8.7290547101852703E-2</v>
      </c>
      <c r="BK921" s="166">
        <v>0.11660970842932999</v>
      </c>
      <c r="BL921" s="166">
        <v>0.17607756961209201</v>
      </c>
      <c r="BM921" s="166">
        <v>6.5898578793277707E-2</v>
      </c>
      <c r="BN921" s="166">
        <v>0.26314665320483699</v>
      </c>
      <c r="BO921" s="166">
        <v>0.36222110901018501</v>
      </c>
      <c r="BP921" s="166">
        <v>8.8142451252064005E-2</v>
      </c>
      <c r="BQ921" s="166">
        <v>9.7772240712398095E-2</v>
      </c>
      <c r="BR921" s="166">
        <v>7.2653779215110001E-2</v>
      </c>
      <c r="BS921" s="166">
        <v>0.27284736805975901</v>
      </c>
      <c r="BT921" s="166">
        <v>0.26276979999644201</v>
      </c>
    </row>
    <row r="922" spans="1:72" hidden="1">
      <c r="A922" s="98" t="s">
        <v>577</v>
      </c>
      <c r="B922" s="98" t="s">
        <v>1502</v>
      </c>
      <c r="C922" s="98" t="s">
        <v>1505</v>
      </c>
      <c r="D922" s="98" t="s">
        <v>1506</v>
      </c>
      <c r="E922" s="98" t="s">
        <v>266</v>
      </c>
      <c r="F922" s="98" t="s">
        <v>216</v>
      </c>
      <c r="G922" s="166">
        <v>0.45839099694456598</v>
      </c>
      <c r="H922" s="166">
        <v>0.32954158187862598</v>
      </c>
      <c r="I922" s="166">
        <v>0.85895386850760003</v>
      </c>
      <c r="J922" s="166">
        <v>0.26258367295013901</v>
      </c>
      <c r="K922" s="166">
        <v>0.38009044259372998</v>
      </c>
      <c r="L922" s="166">
        <v>0.44241913720563503</v>
      </c>
      <c r="M922" s="166">
        <v>0.30140261539288499</v>
      </c>
      <c r="N922" s="166">
        <v>0.36346543244450502</v>
      </c>
      <c r="O922" s="166">
        <v>0.43553758502690398</v>
      </c>
      <c r="P922" s="166">
        <v>0.48619231634729099</v>
      </c>
      <c r="Q922" s="166">
        <v>0.30489509673158999</v>
      </c>
      <c r="R922" s="166">
        <v>0.335353242751051</v>
      </c>
      <c r="S922" s="166">
        <v>0.36269159526761902</v>
      </c>
      <c r="T922" s="166">
        <v>0.36365688353103798</v>
      </c>
      <c r="U922" s="166">
        <v>0.56386626434107701</v>
      </c>
      <c r="V922" s="166">
        <v>0.40050965781279102</v>
      </c>
      <c r="W922" s="166">
        <v>0.42941952989089399</v>
      </c>
      <c r="X922" s="166">
        <v>0.45411004771032099</v>
      </c>
      <c r="Y922" s="166">
        <v>0.35485998201831598</v>
      </c>
      <c r="Z922" s="166">
        <v>0.51207874654319796</v>
      </c>
      <c r="AA922" s="166">
        <v>0.53518746089253399</v>
      </c>
      <c r="AB922" s="166">
        <v>0.36633386699078901</v>
      </c>
      <c r="AC922" s="166">
        <v>0.3620241231661</v>
      </c>
      <c r="AD922" s="166">
        <v>0.39533957676852399</v>
      </c>
      <c r="AE922" s="166">
        <v>0.54281733040160796</v>
      </c>
      <c r="AF922" s="166">
        <v>0.38067933015843403</v>
      </c>
      <c r="AG922" s="166">
        <v>0.36589861408174701</v>
      </c>
      <c r="AH922" s="166">
        <v>0.45384117543893598</v>
      </c>
      <c r="AI922" s="166">
        <v>0.43951007901785399</v>
      </c>
      <c r="AJ922" s="166">
        <v>0.16551660733335499</v>
      </c>
      <c r="AK922" s="166">
        <v>0.43121748315265201</v>
      </c>
      <c r="AL922" s="166">
        <v>0.60823706891679996</v>
      </c>
      <c r="AM922" s="166">
        <v>0.35807935959006099</v>
      </c>
      <c r="AN922" s="166">
        <v>0.472486677233448</v>
      </c>
      <c r="AO922" s="166">
        <v>0.30865805315112499</v>
      </c>
      <c r="AP922" s="166">
        <v>0.37255264488040801</v>
      </c>
      <c r="AQ922" s="166">
        <v>0.53260149396009204</v>
      </c>
      <c r="AR922" s="166">
        <v>0.50967534436971196</v>
      </c>
      <c r="AS922" s="166">
        <v>0.45979132876524398</v>
      </c>
      <c r="AT922" s="166">
        <v>0.525014078833829</v>
      </c>
      <c r="AU922" s="166">
        <v>0.52284988881800698</v>
      </c>
      <c r="AV922" s="166">
        <v>0.44200599413622099</v>
      </c>
      <c r="AW922" s="166">
        <v>0.41913209819429398</v>
      </c>
      <c r="AX922" s="166">
        <v>0.47182900417379298</v>
      </c>
      <c r="AY922" s="166">
        <v>0.427593132949111</v>
      </c>
      <c r="AZ922" s="166">
        <v>0.24990488188082799</v>
      </c>
      <c r="BA922" s="166">
        <v>0.52405629776680096</v>
      </c>
      <c r="BB922" s="166">
        <v>0.56257381283229302</v>
      </c>
      <c r="BC922" s="166">
        <v>0.43874583760967001</v>
      </c>
      <c r="BD922" s="166">
        <v>0.40534647401597301</v>
      </c>
      <c r="BE922" s="166">
        <v>0.58691603205694098</v>
      </c>
      <c r="BF922" s="166">
        <v>0.41390411624026002</v>
      </c>
      <c r="BG922" s="166">
        <v>0.61871537029576096</v>
      </c>
      <c r="BH922" s="166">
        <v>0.44854107062166398</v>
      </c>
      <c r="BI922" s="166">
        <v>0.47778438648664201</v>
      </c>
      <c r="BJ922" s="166">
        <v>0.51749659987110297</v>
      </c>
      <c r="BK922" s="166">
        <v>0.328719872331032</v>
      </c>
      <c r="BL922" s="166">
        <v>0.53848294562966403</v>
      </c>
      <c r="BM922" s="166">
        <v>0.28083814302705001</v>
      </c>
      <c r="BN922" s="166">
        <v>0.340693845496092</v>
      </c>
      <c r="BO922" s="166">
        <v>0.41265469650006997</v>
      </c>
      <c r="BP922" s="166">
        <v>0.35638390129096598</v>
      </c>
      <c r="BQ922" s="166">
        <v>0.36381811764775901</v>
      </c>
      <c r="BR922" s="166">
        <v>0.424178942894477</v>
      </c>
      <c r="BS922" s="166">
        <v>0.30195759563909103</v>
      </c>
      <c r="BT922" s="166">
        <v>0.450459486264567</v>
      </c>
    </row>
    <row r="923" spans="1:72" hidden="1">
      <c r="A923" s="98" t="s">
        <v>577</v>
      </c>
      <c r="B923" s="98" t="s">
        <v>1502</v>
      </c>
      <c r="C923" s="98" t="s">
        <v>1507</v>
      </c>
      <c r="D923" s="98" t="s">
        <v>1508</v>
      </c>
      <c r="E923" s="98" t="s">
        <v>266</v>
      </c>
      <c r="F923" s="98" t="s">
        <v>216</v>
      </c>
      <c r="G923" s="166">
        <v>0.54160900305543402</v>
      </c>
      <c r="H923" s="166">
        <v>0.67045841812137397</v>
      </c>
      <c r="I923" s="166">
        <v>0.1410461314924</v>
      </c>
      <c r="J923" s="166">
        <v>0.73741632704986104</v>
      </c>
      <c r="K923" s="166">
        <v>0.61990955740626996</v>
      </c>
      <c r="L923" s="166">
        <v>0.55758086279436503</v>
      </c>
      <c r="M923" s="166">
        <v>0.69859738460711496</v>
      </c>
      <c r="N923" s="166">
        <v>0.63653456755549498</v>
      </c>
      <c r="O923" s="166">
        <v>0.56446241497309602</v>
      </c>
      <c r="P923" s="166">
        <v>0.51380768365270901</v>
      </c>
      <c r="Q923" s="166">
        <v>0.69510490326841001</v>
      </c>
      <c r="R923" s="166">
        <v>0.66464675724894895</v>
      </c>
      <c r="S923" s="166">
        <v>0.63730840473238104</v>
      </c>
      <c r="T923" s="166">
        <v>0.63634311646896202</v>
      </c>
      <c r="U923" s="166">
        <v>0.43613373565892299</v>
      </c>
      <c r="V923" s="166">
        <v>0.59949034218720898</v>
      </c>
      <c r="W923" s="166">
        <v>0.57058047010910595</v>
      </c>
      <c r="X923" s="166">
        <v>0.54588995228967896</v>
      </c>
      <c r="Y923" s="166">
        <v>0.64514001798168397</v>
      </c>
      <c r="Z923" s="166">
        <v>0.48792125345680198</v>
      </c>
      <c r="AA923" s="166">
        <v>0.46481253910746601</v>
      </c>
      <c r="AB923" s="166">
        <v>0.63366613300921104</v>
      </c>
      <c r="AC923" s="166">
        <v>0.6379758768339</v>
      </c>
      <c r="AD923" s="166">
        <v>0.60466042323147695</v>
      </c>
      <c r="AE923" s="166">
        <v>0.45718266959839199</v>
      </c>
      <c r="AF923" s="166">
        <v>0.61932066984156597</v>
      </c>
      <c r="AG923" s="166">
        <v>0.63410138591825305</v>
      </c>
      <c r="AH923" s="166">
        <v>0.54615882456106402</v>
      </c>
      <c r="AI923" s="166">
        <v>0.56048992098214601</v>
      </c>
      <c r="AJ923" s="166">
        <v>0.83448339266664495</v>
      </c>
      <c r="AK923" s="166">
        <v>0.56878251684734804</v>
      </c>
      <c r="AL923" s="166">
        <v>0.39176293108319998</v>
      </c>
      <c r="AM923" s="166">
        <v>0.64192064040993901</v>
      </c>
      <c r="AN923" s="166">
        <v>0.52751332276655205</v>
      </c>
      <c r="AO923" s="166">
        <v>0.69134194684887496</v>
      </c>
      <c r="AP923" s="166">
        <v>0.62744735511959204</v>
      </c>
      <c r="AQ923" s="166">
        <v>0.46739850603990801</v>
      </c>
      <c r="AR923" s="166">
        <v>0.49032465563028799</v>
      </c>
      <c r="AS923" s="166">
        <v>0.54020867123475602</v>
      </c>
      <c r="AT923" s="166">
        <v>0.474985921166171</v>
      </c>
      <c r="AU923" s="166">
        <v>0.47715011118199302</v>
      </c>
      <c r="AV923" s="166">
        <v>0.55799400586377901</v>
      </c>
      <c r="AW923" s="166">
        <v>0.58086790180570602</v>
      </c>
      <c r="AX923" s="166">
        <v>0.52817099582620697</v>
      </c>
      <c r="AY923" s="166">
        <v>0.57240686705088895</v>
      </c>
      <c r="AZ923" s="166">
        <v>0.75009511811917196</v>
      </c>
      <c r="BA923" s="166">
        <v>0.47594370223319898</v>
      </c>
      <c r="BB923" s="166">
        <v>0.43742618716770698</v>
      </c>
      <c r="BC923" s="166">
        <v>0.56125416239032999</v>
      </c>
      <c r="BD923" s="166">
        <v>0.59465352598402699</v>
      </c>
      <c r="BE923" s="166">
        <v>0.41308396794305902</v>
      </c>
      <c r="BF923" s="166">
        <v>0.58609588375973998</v>
      </c>
      <c r="BG923" s="166">
        <v>0.38128462970423899</v>
      </c>
      <c r="BH923" s="166">
        <v>0.55145892937833596</v>
      </c>
      <c r="BI923" s="166">
        <v>0.52221561351335799</v>
      </c>
      <c r="BJ923" s="166">
        <v>0.48250340012889698</v>
      </c>
      <c r="BK923" s="166">
        <v>0.67128012766896805</v>
      </c>
      <c r="BL923" s="166">
        <v>0.46151705437033602</v>
      </c>
      <c r="BM923" s="166">
        <v>0.71916185697294999</v>
      </c>
      <c r="BN923" s="166">
        <v>0.65930615450390795</v>
      </c>
      <c r="BO923" s="166">
        <v>0.58734530349992997</v>
      </c>
      <c r="BP923" s="166">
        <v>0.64361609870903402</v>
      </c>
      <c r="BQ923" s="166">
        <v>0.63618188235224105</v>
      </c>
      <c r="BR923" s="166">
        <v>0.575821057105523</v>
      </c>
      <c r="BS923" s="166">
        <v>0.69804240436090903</v>
      </c>
      <c r="BT923" s="166">
        <v>0.549540513735433</v>
      </c>
    </row>
    <row r="924" spans="1:72" hidden="1">
      <c r="A924" s="98" t="s">
        <v>577</v>
      </c>
      <c r="B924" s="98" t="s">
        <v>1502</v>
      </c>
      <c r="C924" s="98" t="s">
        <v>1509</v>
      </c>
      <c r="D924" s="98" t="s">
        <v>1510</v>
      </c>
      <c r="E924" s="98" t="s">
        <v>266</v>
      </c>
      <c r="F924" s="98" t="s">
        <v>216</v>
      </c>
      <c r="G924" s="166">
        <v>0.76106612828812203</v>
      </c>
      <c r="H924" s="166">
        <v>0.39614146628533897</v>
      </c>
      <c r="I924" s="166">
        <v>0.32702019259701798</v>
      </c>
      <c r="J924" s="166">
        <v>0.70292116694368201</v>
      </c>
      <c r="K924" s="166">
        <v>0.71436565532902196</v>
      </c>
      <c r="L924" s="166">
        <v>0.640614042951971</v>
      </c>
      <c r="M924" s="166">
        <v>0.14828643070529601</v>
      </c>
      <c r="N924" s="166">
        <v>0.40367370547913101</v>
      </c>
      <c r="O924" s="166">
        <v>0.49225359040342198</v>
      </c>
      <c r="P924" s="166">
        <v>0.779099873107716</v>
      </c>
      <c r="Q924" s="166">
        <v>1.31912274376693E-2</v>
      </c>
      <c r="R924" s="166">
        <v>0.69960654831744795</v>
      </c>
      <c r="S924" s="166">
        <v>0.84326855863205696</v>
      </c>
      <c r="T924" s="166">
        <v>0.60477234051939299</v>
      </c>
      <c r="U924" s="166">
        <v>0.55868471998297298</v>
      </c>
      <c r="V924" s="166">
        <v>0.77423234506751804</v>
      </c>
      <c r="W924" s="166">
        <v>0.92693613166204802</v>
      </c>
      <c r="X924" s="166">
        <v>0.87878312649175205</v>
      </c>
      <c r="Y924" s="166">
        <v>0.86719776348731203</v>
      </c>
      <c r="Z924" s="166">
        <v>0.301489295101034</v>
      </c>
      <c r="AA924" s="166">
        <v>0.68852560961104103</v>
      </c>
      <c r="AB924" s="166">
        <v>0.72835877957310702</v>
      </c>
      <c r="AC924" s="166">
        <v>0.85343963281137702</v>
      </c>
      <c r="AD924" s="166">
        <v>0.64583572464332994</v>
      </c>
      <c r="AE924" s="166">
        <v>0.82436950672359999</v>
      </c>
      <c r="AF924" s="166">
        <v>0.65120082265340296</v>
      </c>
      <c r="AG924" s="166">
        <v>0.41798128350756297</v>
      </c>
      <c r="AH924" s="166">
        <v>0.66361003042125399</v>
      </c>
      <c r="AI924" s="166">
        <v>0.42162970281325701</v>
      </c>
      <c r="AJ924" s="166">
        <v>0.24863884929310601</v>
      </c>
      <c r="AK924" s="166">
        <v>0.83779913280415097</v>
      </c>
      <c r="AL924" s="166">
        <v>0.33133721127878302</v>
      </c>
      <c r="AM924" s="166">
        <v>0.77836721886774796</v>
      </c>
      <c r="AN924" s="166">
        <v>0.802739077452581</v>
      </c>
      <c r="AO924" s="166">
        <v>0.71197161991726299</v>
      </c>
      <c r="AP924" s="166">
        <v>0.77340971398318104</v>
      </c>
      <c r="AQ924" s="166">
        <v>0.89375684483913498</v>
      </c>
      <c r="AR924" s="166">
        <v>0.69653242266716198</v>
      </c>
      <c r="AS924" s="166">
        <v>0.62398430419016204</v>
      </c>
      <c r="AT924" s="166">
        <v>0.70581955555438203</v>
      </c>
      <c r="AU924" s="166">
        <v>0.38583428048917401</v>
      </c>
      <c r="AV924" s="166">
        <v>0.61896061670605296</v>
      </c>
      <c r="AW924" s="166">
        <v>0.64048169861133497</v>
      </c>
      <c r="AX924" s="166">
        <v>0.62562108808757499</v>
      </c>
      <c r="AY924" s="166">
        <v>0.77137658281423205</v>
      </c>
      <c r="AZ924" s="166">
        <v>0.92321423326895302</v>
      </c>
      <c r="BA924" s="166">
        <v>0.339703184303425</v>
      </c>
      <c r="BB924" s="166">
        <v>0.75492409434397201</v>
      </c>
      <c r="BC924" s="166">
        <v>0.50260726537788603</v>
      </c>
      <c r="BD924" s="166">
        <v>0.48428106518413799</v>
      </c>
      <c r="BE924" s="166">
        <v>0.90331397334234198</v>
      </c>
      <c r="BF924" s="166">
        <v>0.91764722958781797</v>
      </c>
      <c r="BG924" s="166">
        <v>0.50329597077503796</v>
      </c>
      <c r="BH924" s="166">
        <v>0.88215290279160197</v>
      </c>
      <c r="BI924" s="166">
        <v>0.87755147117419896</v>
      </c>
      <c r="BJ924" s="166">
        <v>0.63934455806004498</v>
      </c>
      <c r="BK924" s="166">
        <v>0.29615350835139198</v>
      </c>
      <c r="BL924" s="166">
        <v>0.98870460123694104</v>
      </c>
      <c r="BM924" s="166">
        <v>0.91249631785041196</v>
      </c>
      <c r="BN924" s="166">
        <v>0.73851766629221505</v>
      </c>
      <c r="BO924" s="166">
        <v>0.77758591977296498</v>
      </c>
      <c r="BP924" s="166">
        <v>0.59999695710728196</v>
      </c>
      <c r="BQ924" s="166">
        <v>0.76266520864468401</v>
      </c>
      <c r="BR924" s="166">
        <v>0.86270485133735098</v>
      </c>
      <c r="BS924" s="166">
        <v>0.73788704898580404</v>
      </c>
      <c r="BT924" s="166">
        <v>0.51125081371985803</v>
      </c>
    </row>
    <row r="925" spans="1:72" hidden="1">
      <c r="A925" s="98" t="s">
        <v>577</v>
      </c>
      <c r="B925" s="98" t="s">
        <v>1502</v>
      </c>
      <c r="C925" s="98" t="s">
        <v>1511</v>
      </c>
      <c r="D925" s="98" t="s">
        <v>1512</v>
      </c>
      <c r="E925" s="98" t="s">
        <v>266</v>
      </c>
      <c r="F925" s="98" t="s">
        <v>216</v>
      </c>
      <c r="G925" s="166">
        <v>2.2251568503797E-2</v>
      </c>
      <c r="H925" s="166">
        <v>7.5258372397613599E-2</v>
      </c>
      <c r="I925" s="166">
        <v>0</v>
      </c>
      <c r="J925" s="166">
        <v>0</v>
      </c>
      <c r="K925" s="166">
        <v>0.100820986402661</v>
      </c>
      <c r="L925" s="166">
        <v>2.4719046682311098E-3</v>
      </c>
      <c r="M925" s="166">
        <v>7.1263403324154104E-3</v>
      </c>
      <c r="N925" s="166">
        <v>0</v>
      </c>
      <c r="O925" s="166">
        <v>9.3494880112908796E-2</v>
      </c>
      <c r="P925" s="166">
        <v>0.225840351623941</v>
      </c>
      <c r="Q925" s="166">
        <v>0</v>
      </c>
      <c r="R925" s="166">
        <v>0</v>
      </c>
      <c r="S925" s="166">
        <v>2.3683785844873899E-2</v>
      </c>
      <c r="T925" s="166">
        <v>0</v>
      </c>
      <c r="U925" s="166">
        <v>0.13745457585092899</v>
      </c>
      <c r="V925" s="166">
        <v>5.6332451045342603E-2</v>
      </c>
      <c r="W925" s="166">
        <v>3.6379102451248598E-4</v>
      </c>
      <c r="X925" s="166">
        <v>4.8968067520500598E-2</v>
      </c>
      <c r="Y925" s="166">
        <v>0</v>
      </c>
      <c r="Z925" s="166">
        <v>8.1084669569531198E-2</v>
      </c>
      <c r="AA925" s="166">
        <v>5.5745757870639297E-2</v>
      </c>
      <c r="AB925" s="166">
        <v>6.3618932608508705E-2</v>
      </c>
      <c r="AC925" s="166">
        <v>8.2361308000994907E-2</v>
      </c>
      <c r="AD925" s="166">
        <v>0</v>
      </c>
      <c r="AE925" s="166">
        <v>7.19896224863385E-2</v>
      </c>
      <c r="AF925" s="166">
        <v>0</v>
      </c>
      <c r="AG925" s="166">
        <v>1.00918833726067E-2</v>
      </c>
      <c r="AH925" s="166">
        <v>0.13361190269714701</v>
      </c>
      <c r="AI925" s="166">
        <v>0</v>
      </c>
      <c r="AJ925" s="166">
        <v>1.9950765575672502E-2</v>
      </c>
      <c r="AK925" s="166">
        <v>5.1646387851547902E-3</v>
      </c>
      <c r="AL925" s="166">
        <v>0.100045803334911</v>
      </c>
      <c r="AM925" s="166">
        <v>6.4241892757577898E-2</v>
      </c>
      <c r="AN925" s="166">
        <v>6.0694757329065901E-2</v>
      </c>
      <c r="AO925" s="166">
        <v>0.200904570011355</v>
      </c>
      <c r="AP925" s="166">
        <v>4.7458117729085703E-2</v>
      </c>
      <c r="AQ925" s="166">
        <v>7.1270269997221594E-2</v>
      </c>
      <c r="AR925" s="166">
        <v>0</v>
      </c>
      <c r="AS925" s="166">
        <v>7.6217248998559301E-3</v>
      </c>
      <c r="AT925" s="166">
        <v>1.80066098106251E-3</v>
      </c>
      <c r="AU925" s="166">
        <v>6.8251561586948395E-2</v>
      </c>
      <c r="AV925" s="166">
        <v>2.3505880739055601E-2</v>
      </c>
      <c r="AW925" s="166">
        <v>3.3677209793034199E-3</v>
      </c>
      <c r="AX925" s="166">
        <v>0</v>
      </c>
      <c r="AY925" s="166">
        <v>0.15567644593888999</v>
      </c>
      <c r="AZ925" s="166">
        <v>0</v>
      </c>
      <c r="BA925" s="166">
        <v>5.2025341997161502E-2</v>
      </c>
      <c r="BB925" s="166">
        <v>0</v>
      </c>
      <c r="BC925" s="166">
        <v>0.22430937009892801</v>
      </c>
      <c r="BD925" s="166">
        <v>9.6030705026773799E-2</v>
      </c>
      <c r="BE925" s="166">
        <v>2.0035928010750499E-2</v>
      </c>
      <c r="BF925" s="166">
        <v>0</v>
      </c>
      <c r="BG925" s="166">
        <v>9.0607197862267296E-3</v>
      </c>
      <c r="BH925" s="166">
        <v>0.24116412826544001</v>
      </c>
      <c r="BI925" s="166">
        <v>0</v>
      </c>
      <c r="BJ925" s="166">
        <v>0.123840464477027</v>
      </c>
      <c r="BK925" s="166">
        <v>0</v>
      </c>
      <c r="BL925" s="166">
        <v>5.5081551262306003E-2</v>
      </c>
      <c r="BM925" s="166">
        <v>0</v>
      </c>
      <c r="BN925" s="166">
        <v>6.7146097461956794E-2</v>
      </c>
      <c r="BO925" s="166">
        <v>1.91625495246769E-2</v>
      </c>
      <c r="BP925" s="166">
        <v>0</v>
      </c>
      <c r="BQ925" s="166">
        <v>0</v>
      </c>
      <c r="BR925" s="166">
        <v>2.7469227313775501E-2</v>
      </c>
      <c r="BS925" s="166">
        <v>0.12235774579054499</v>
      </c>
      <c r="BT925" s="166">
        <v>0</v>
      </c>
    </row>
    <row r="926" spans="1:72" hidden="1">
      <c r="A926" s="98" t="s">
        <v>577</v>
      </c>
      <c r="B926" s="98" t="s">
        <v>1502</v>
      </c>
      <c r="C926" s="98" t="s">
        <v>1513</v>
      </c>
      <c r="D926" s="98" t="s">
        <v>1514</v>
      </c>
      <c r="E926" s="98" t="s">
        <v>266</v>
      </c>
      <c r="F926" s="98" t="s">
        <v>216</v>
      </c>
      <c r="G926" s="166">
        <v>2.4802942057444599E-2</v>
      </c>
      <c r="H926" s="166">
        <v>8.3428010907147503E-3</v>
      </c>
      <c r="I926" s="166">
        <v>0</v>
      </c>
      <c r="J926" s="166">
        <v>2.3721166233051601E-2</v>
      </c>
      <c r="K926" s="166">
        <v>4.8866919095968603E-2</v>
      </c>
      <c r="L926" s="166">
        <v>0</v>
      </c>
      <c r="M926" s="166">
        <v>0</v>
      </c>
      <c r="N926" s="166">
        <v>9.5675441145834705E-2</v>
      </c>
      <c r="O926" s="166">
        <v>0</v>
      </c>
      <c r="P926" s="166">
        <v>3.7331636518216499E-2</v>
      </c>
      <c r="Q926" s="166">
        <v>0</v>
      </c>
      <c r="R926" s="166">
        <v>1.45145544137989E-2</v>
      </c>
      <c r="S926" s="166">
        <v>2.3683785844873899E-2</v>
      </c>
      <c r="T926" s="166">
        <v>0</v>
      </c>
      <c r="U926" s="166">
        <v>0</v>
      </c>
      <c r="V926" s="166">
        <v>5.2350108081138401E-2</v>
      </c>
      <c r="W926" s="166">
        <v>1.7968399300899501E-3</v>
      </c>
      <c r="X926" s="166">
        <v>1.7954679398686099E-2</v>
      </c>
      <c r="Y926" s="166">
        <v>2.5395723045192799E-2</v>
      </c>
      <c r="Z926" s="166">
        <v>0</v>
      </c>
      <c r="AA926" s="166">
        <v>2.1851723316102599E-2</v>
      </c>
      <c r="AB926" s="166">
        <v>0</v>
      </c>
      <c r="AC926" s="166">
        <v>0</v>
      </c>
      <c r="AD926" s="166">
        <v>8.7755257787092596E-3</v>
      </c>
      <c r="AE926" s="166">
        <v>0</v>
      </c>
      <c r="AF926" s="166">
        <v>4.3470773508942399E-2</v>
      </c>
      <c r="AG926" s="166">
        <v>4.69772526082289E-3</v>
      </c>
      <c r="AH926" s="166">
        <v>0</v>
      </c>
      <c r="AI926" s="166">
        <v>0</v>
      </c>
      <c r="AJ926" s="166">
        <v>0</v>
      </c>
      <c r="AK926" s="166">
        <v>0</v>
      </c>
      <c r="AL926" s="166">
        <v>0</v>
      </c>
      <c r="AM926" s="166">
        <v>4.2167657528642301E-2</v>
      </c>
      <c r="AN926" s="166">
        <v>0.21169753565760399</v>
      </c>
      <c r="AO926" s="166">
        <v>7.3912104249822903E-3</v>
      </c>
      <c r="AP926" s="166">
        <v>4.01732615865278E-3</v>
      </c>
      <c r="AQ926" s="166">
        <v>0</v>
      </c>
      <c r="AR926" s="166">
        <v>0</v>
      </c>
      <c r="AS926" s="166">
        <v>7.6217248998559301E-3</v>
      </c>
      <c r="AT926" s="166">
        <v>4.9992846174480597E-2</v>
      </c>
      <c r="AU926" s="166">
        <v>7.1748381989417201E-2</v>
      </c>
      <c r="AV926" s="166">
        <v>0</v>
      </c>
      <c r="AW926" s="166">
        <v>3.3677209793034199E-3</v>
      </c>
      <c r="AX926" s="166">
        <v>2.9381731405182101E-2</v>
      </c>
      <c r="AY926" s="166">
        <v>1.73645052371313E-2</v>
      </c>
      <c r="AZ926" s="166">
        <v>8.5794759647113195E-2</v>
      </c>
      <c r="BA926" s="166">
        <v>4.1801569706172499E-2</v>
      </c>
      <c r="BB926" s="166">
        <v>0</v>
      </c>
      <c r="BC926" s="166">
        <v>0</v>
      </c>
      <c r="BD926" s="166">
        <v>5.9856538163971698E-2</v>
      </c>
      <c r="BE926" s="166">
        <v>4.6739477830795399E-2</v>
      </c>
      <c r="BF926" s="166">
        <v>8.9325371022239405E-2</v>
      </c>
      <c r="BG926" s="166">
        <v>0</v>
      </c>
      <c r="BH926" s="166">
        <v>0.12551753913972999</v>
      </c>
      <c r="BI926" s="166">
        <v>0.23548328593357201</v>
      </c>
      <c r="BJ926" s="166">
        <v>4.0943028522958801E-2</v>
      </c>
      <c r="BK926" s="166">
        <v>4.1782151296471904E-3</v>
      </c>
      <c r="BL926" s="166">
        <v>5.7957348010005101E-3</v>
      </c>
      <c r="BM926" s="166">
        <v>0</v>
      </c>
      <c r="BN926" s="166">
        <v>0</v>
      </c>
      <c r="BO926" s="166">
        <v>0</v>
      </c>
      <c r="BP926" s="166">
        <v>0</v>
      </c>
      <c r="BQ926" s="166">
        <v>0</v>
      </c>
      <c r="BR926" s="166">
        <v>0</v>
      </c>
      <c r="BS926" s="166">
        <v>0</v>
      </c>
      <c r="BT926" s="166">
        <v>1.40488735617265E-2</v>
      </c>
    </row>
    <row r="927" spans="1:72" hidden="1">
      <c r="A927" s="98" t="s">
        <v>577</v>
      </c>
      <c r="B927" s="98" t="s">
        <v>1502</v>
      </c>
      <c r="C927" s="98" t="s">
        <v>1515</v>
      </c>
      <c r="D927" s="98" t="s">
        <v>1516</v>
      </c>
      <c r="E927" s="98" t="s">
        <v>266</v>
      </c>
      <c r="F927" s="98" t="s">
        <v>216</v>
      </c>
      <c r="G927" s="166">
        <v>6.9375527714366794E-2</v>
      </c>
      <c r="H927" s="166">
        <v>0</v>
      </c>
      <c r="I927" s="166">
        <v>3.1506328437967301E-2</v>
      </c>
      <c r="J927" s="166">
        <v>1.2046126793784299E-2</v>
      </c>
      <c r="K927" s="166">
        <v>0</v>
      </c>
      <c r="L927" s="166">
        <v>0</v>
      </c>
      <c r="M927" s="166">
        <v>0</v>
      </c>
      <c r="N927" s="166">
        <v>3.1891813715278203E-2</v>
      </c>
      <c r="O927" s="166">
        <v>0</v>
      </c>
      <c r="P927" s="166">
        <v>0</v>
      </c>
      <c r="Q927" s="166">
        <v>0</v>
      </c>
      <c r="R927" s="166">
        <v>4.8279785040368201E-2</v>
      </c>
      <c r="S927" s="166">
        <v>0</v>
      </c>
      <c r="T927" s="166">
        <v>0.10362523512543199</v>
      </c>
      <c r="U927" s="166">
        <v>2.3394237842899301E-2</v>
      </c>
      <c r="V927" s="166">
        <v>0</v>
      </c>
      <c r="W927" s="166">
        <v>0</v>
      </c>
      <c r="X927" s="166">
        <v>0</v>
      </c>
      <c r="Y927" s="166">
        <v>5.5339352071403503E-2</v>
      </c>
      <c r="Z927" s="166">
        <v>8.6988876798068694E-3</v>
      </c>
      <c r="AA927" s="166">
        <v>0.15296206321271799</v>
      </c>
      <c r="AB927" s="166">
        <v>4.3111228626618002E-2</v>
      </c>
      <c r="AC927" s="166">
        <v>0</v>
      </c>
      <c r="AD927" s="166">
        <v>0</v>
      </c>
      <c r="AE927" s="166">
        <v>5.7621315442782498E-2</v>
      </c>
      <c r="AF927" s="166">
        <v>2.9680978541006701E-2</v>
      </c>
      <c r="AG927" s="166">
        <v>0</v>
      </c>
      <c r="AH927" s="166">
        <v>0</v>
      </c>
      <c r="AI927" s="166">
        <v>0</v>
      </c>
      <c r="AJ927" s="166">
        <v>2.1667786706789098E-3</v>
      </c>
      <c r="AK927" s="166">
        <v>0</v>
      </c>
      <c r="AL927" s="166">
        <v>0</v>
      </c>
      <c r="AM927" s="166">
        <v>9.2298107999937998E-2</v>
      </c>
      <c r="AN927" s="166">
        <v>0</v>
      </c>
      <c r="AO927" s="166">
        <v>0</v>
      </c>
      <c r="AP927" s="166">
        <v>1.6653672706103202E-2</v>
      </c>
      <c r="AQ927" s="166">
        <v>5.3514632899061498E-2</v>
      </c>
      <c r="AR927" s="166">
        <v>0</v>
      </c>
      <c r="AS927" s="166">
        <v>0</v>
      </c>
      <c r="AT927" s="166">
        <v>0</v>
      </c>
      <c r="AU927" s="166">
        <v>0</v>
      </c>
      <c r="AV927" s="166">
        <v>1.7333387268630599E-2</v>
      </c>
      <c r="AW927" s="166">
        <v>0</v>
      </c>
      <c r="AX927" s="166">
        <v>1.4690865702591E-2</v>
      </c>
      <c r="AY927" s="166">
        <v>0</v>
      </c>
      <c r="AZ927" s="166">
        <v>0</v>
      </c>
      <c r="BA927" s="166">
        <v>1.97863797635991E-2</v>
      </c>
      <c r="BB927" s="166">
        <v>0</v>
      </c>
      <c r="BC927" s="166">
        <v>0</v>
      </c>
      <c r="BD927" s="166">
        <v>0</v>
      </c>
      <c r="BE927" s="166">
        <v>0</v>
      </c>
      <c r="BF927" s="166">
        <v>0</v>
      </c>
      <c r="BG927" s="166">
        <v>0</v>
      </c>
      <c r="BH927" s="166">
        <v>0</v>
      </c>
      <c r="BI927" s="166">
        <v>0</v>
      </c>
      <c r="BJ927" s="166">
        <v>6.4674947270517799E-2</v>
      </c>
      <c r="BK927" s="166">
        <v>0</v>
      </c>
      <c r="BL927" s="166">
        <v>6.3978730634007497E-2</v>
      </c>
      <c r="BM927" s="166">
        <v>0</v>
      </c>
      <c r="BN927" s="166">
        <v>0</v>
      </c>
      <c r="BO927" s="166">
        <v>1.5167854494845599E-3</v>
      </c>
      <c r="BP927" s="166">
        <v>0</v>
      </c>
      <c r="BQ927" s="166">
        <v>9.8349850640544897E-2</v>
      </c>
      <c r="BR927" s="166">
        <v>2.1310747171879502E-2</v>
      </c>
      <c r="BS927" s="166">
        <v>0</v>
      </c>
      <c r="BT927" s="166">
        <v>4.1692814520001903E-3</v>
      </c>
    </row>
    <row r="928" spans="1:72" hidden="1">
      <c r="A928" s="98" t="s">
        <v>577</v>
      </c>
      <c r="B928" s="98" t="s">
        <v>1502</v>
      </c>
      <c r="C928" s="98" t="s">
        <v>1517</v>
      </c>
      <c r="D928" s="98" t="s">
        <v>1518</v>
      </c>
      <c r="E928" s="98" t="s">
        <v>266</v>
      </c>
      <c r="F928" s="98" t="s">
        <v>216</v>
      </c>
      <c r="G928" s="166">
        <v>0.16125414872823601</v>
      </c>
      <c r="H928" s="166">
        <v>0.49854423115045998</v>
      </c>
      <c r="I928" s="166">
        <v>0.24894646257755501</v>
      </c>
      <c r="J928" s="166">
        <v>0.24686067257309099</v>
      </c>
      <c r="K928" s="166">
        <v>0.19477123964218099</v>
      </c>
      <c r="L928" s="166">
        <v>8.3556839669988794E-3</v>
      </c>
      <c r="M928" s="166">
        <v>0.385732901580223</v>
      </c>
      <c r="N928" s="166">
        <v>0.22324269600694799</v>
      </c>
      <c r="O928" s="166">
        <v>0</v>
      </c>
      <c r="P928" s="166">
        <v>0.24602368621589399</v>
      </c>
      <c r="Q928" s="166">
        <v>0.48812335995811701</v>
      </c>
      <c r="R928" s="166">
        <v>0.17883731188327101</v>
      </c>
      <c r="S928" s="166">
        <v>0.155277833976496</v>
      </c>
      <c r="T928" s="166">
        <v>0.20351476428093601</v>
      </c>
      <c r="U928" s="166">
        <v>0.360282325037243</v>
      </c>
      <c r="V928" s="166">
        <v>9.8034432222879303E-2</v>
      </c>
      <c r="W928" s="166">
        <v>0.10417210992794999</v>
      </c>
      <c r="X928" s="166">
        <v>0.14325292193071901</v>
      </c>
      <c r="Y928" s="166">
        <v>8.5019495661677796E-2</v>
      </c>
      <c r="Z928" s="166">
        <v>0.42592600283008902</v>
      </c>
      <c r="AA928" s="166">
        <v>4.0457422994749498E-2</v>
      </c>
      <c r="AB928" s="166">
        <v>8.4856256384819306E-2</v>
      </c>
      <c r="AC928" s="166">
        <v>0.19394000080843299</v>
      </c>
      <c r="AD928" s="166">
        <v>8.0208294871035608E-3</v>
      </c>
      <c r="AE928" s="166">
        <v>0.153377307287068</v>
      </c>
      <c r="AF928" s="166">
        <v>6.3434655318664004E-2</v>
      </c>
      <c r="AG928" s="166">
        <v>0.19689328453184399</v>
      </c>
      <c r="AH928" s="166">
        <v>0.130162416910306</v>
      </c>
      <c r="AI928" s="166">
        <v>0.18400417583994699</v>
      </c>
      <c r="AJ928" s="166">
        <v>0.640776019422865</v>
      </c>
      <c r="AK928" s="166">
        <v>6.2775618871144898E-2</v>
      </c>
      <c r="AL928" s="166">
        <v>0.238093145373835</v>
      </c>
      <c r="AM928" s="166">
        <v>8.9998716150058999E-2</v>
      </c>
      <c r="AN928" s="166">
        <v>3.95132274168059E-2</v>
      </c>
      <c r="AO928" s="166">
        <v>0.29560374475184897</v>
      </c>
      <c r="AP928" s="166">
        <v>0.16391067172502399</v>
      </c>
      <c r="AQ928" s="166">
        <v>0.15080422335607699</v>
      </c>
      <c r="AR928" s="166">
        <v>4.7624414069925097E-2</v>
      </c>
      <c r="AS928" s="166">
        <v>0.105890208219827</v>
      </c>
      <c r="AT928" s="166">
        <v>1.0502308081651E-2</v>
      </c>
      <c r="AU928" s="166">
        <v>0.39372826050364101</v>
      </c>
      <c r="AV928" s="166">
        <v>0.19961906925376399</v>
      </c>
      <c r="AW928" s="166">
        <v>7.8574544721037601E-2</v>
      </c>
      <c r="AX928" s="166">
        <v>0.11270558217709301</v>
      </c>
      <c r="AY928" s="166">
        <v>2.6003372528891799E-2</v>
      </c>
      <c r="AZ928" s="166">
        <v>7.9587466744937899E-2</v>
      </c>
      <c r="BA928" s="166">
        <v>0.29194675842673101</v>
      </c>
      <c r="BB928" s="166">
        <v>0.112762425623658</v>
      </c>
      <c r="BC928" s="166">
        <v>0.14085333485850099</v>
      </c>
      <c r="BD928" s="166">
        <v>0.13862884971811601</v>
      </c>
      <c r="BE928" s="166">
        <v>6.8108930183299003E-3</v>
      </c>
      <c r="BF928" s="166">
        <v>0.13850914080219801</v>
      </c>
      <c r="BG928" s="166">
        <v>7.3218221101441897E-2</v>
      </c>
      <c r="BH928" s="166">
        <v>4.9284144879506303E-2</v>
      </c>
      <c r="BI928" s="166">
        <v>0.11741650545068499</v>
      </c>
      <c r="BJ928" s="166">
        <v>6.9163635799773707E-2</v>
      </c>
      <c r="BK928" s="166">
        <v>7.2711386925402299E-2</v>
      </c>
      <c r="BL928" s="166">
        <v>2.7498319810290899E-3</v>
      </c>
      <c r="BM928" s="166">
        <v>0.36820525885523597</v>
      </c>
      <c r="BN928" s="166">
        <v>0.13847008154363</v>
      </c>
      <c r="BO928" s="166">
        <v>0.16184107118966701</v>
      </c>
      <c r="BP928" s="166">
        <v>5.4256288512665098E-2</v>
      </c>
      <c r="BQ928" s="166">
        <v>0.105698246092294</v>
      </c>
      <c r="BR928" s="166">
        <v>7.6478927593484597E-2</v>
      </c>
      <c r="BS928" s="166">
        <v>0.20050243036037299</v>
      </c>
      <c r="BT928" s="166">
        <v>0.201986869680783</v>
      </c>
    </row>
    <row r="929" spans="1:72" hidden="1">
      <c r="A929" s="98" t="s">
        <v>577</v>
      </c>
      <c r="B929" s="98" t="s">
        <v>1502</v>
      </c>
      <c r="C929" s="98" t="s">
        <v>1519</v>
      </c>
      <c r="D929" s="98" t="s">
        <v>1520</v>
      </c>
      <c r="E929" s="98" t="s">
        <v>266</v>
      </c>
      <c r="F929" s="98" t="s">
        <v>216</v>
      </c>
      <c r="G929" s="166">
        <v>8.6647244959160898E-3</v>
      </c>
      <c r="H929" s="166">
        <v>2.1494837205023501E-2</v>
      </c>
      <c r="I929" s="166">
        <v>0.24647163968362901</v>
      </c>
      <c r="J929" s="166">
        <v>2.3721166233051601E-2</v>
      </c>
      <c r="K929" s="166">
        <v>0</v>
      </c>
      <c r="L929" s="166">
        <v>0</v>
      </c>
      <c r="M929" s="166">
        <v>3.4398731714132803E-2</v>
      </c>
      <c r="N929" s="166">
        <v>3.1891813715278203E-2</v>
      </c>
      <c r="O929" s="166">
        <v>6.6218395831747101E-2</v>
      </c>
      <c r="P929" s="166">
        <v>8.0854165705234196E-2</v>
      </c>
      <c r="Q929" s="166">
        <v>0</v>
      </c>
      <c r="R929" s="166">
        <v>6.9170314473004403E-3</v>
      </c>
      <c r="S929" s="166">
        <v>9.4861422989410096E-2</v>
      </c>
      <c r="T929" s="166">
        <v>5.7268085861047799E-2</v>
      </c>
      <c r="U929" s="166">
        <v>6.4625398907358397E-2</v>
      </c>
      <c r="V929" s="166">
        <v>0</v>
      </c>
      <c r="W929" s="166">
        <v>1.7362018321325001E-2</v>
      </c>
      <c r="X929" s="166">
        <v>0</v>
      </c>
      <c r="Y929" s="166">
        <v>0</v>
      </c>
      <c r="Z929" s="166">
        <v>5.6992712372224297E-3</v>
      </c>
      <c r="AA929" s="166">
        <v>0</v>
      </c>
      <c r="AB929" s="166">
        <v>3.5136663337607003E-2</v>
      </c>
      <c r="AC929" s="166">
        <v>3.1017752616437601E-2</v>
      </c>
      <c r="AD929" s="166">
        <v>0</v>
      </c>
      <c r="AE929" s="166">
        <v>0</v>
      </c>
      <c r="AF929" s="166">
        <v>0</v>
      </c>
      <c r="AG929" s="166">
        <v>4.8849049849089598E-3</v>
      </c>
      <c r="AH929" s="166">
        <v>5.4449391215559098E-2</v>
      </c>
      <c r="AI929" s="166">
        <v>0.124201441539997</v>
      </c>
      <c r="AJ929" s="166">
        <v>2.61977667834121E-2</v>
      </c>
      <c r="AK929" s="166">
        <v>0</v>
      </c>
      <c r="AL929" s="166">
        <v>0</v>
      </c>
      <c r="AM929" s="166">
        <v>0</v>
      </c>
      <c r="AN929" s="166">
        <v>3.7124907288302998E-2</v>
      </c>
      <c r="AO929" s="166">
        <v>1.1794522207318499E-2</v>
      </c>
      <c r="AP929" s="166">
        <v>0</v>
      </c>
      <c r="AQ929" s="166">
        <v>0</v>
      </c>
      <c r="AR929" s="166">
        <v>0</v>
      </c>
      <c r="AS929" s="166">
        <v>0</v>
      </c>
      <c r="AT929" s="166">
        <v>4.6286168903185702E-2</v>
      </c>
      <c r="AU929" s="166">
        <v>7.9369471704406301E-3</v>
      </c>
      <c r="AV929" s="166">
        <v>1.04863041842306E-2</v>
      </c>
      <c r="AW929" s="166">
        <v>0</v>
      </c>
      <c r="AX929" s="166">
        <v>0</v>
      </c>
      <c r="AY929" s="166">
        <v>2.3675367893703898E-2</v>
      </c>
      <c r="AZ929" s="166">
        <v>0</v>
      </c>
      <c r="BA929" s="166">
        <v>7.8106197767600603E-3</v>
      </c>
      <c r="BB929" s="166">
        <v>0</v>
      </c>
      <c r="BC929" s="166">
        <v>0</v>
      </c>
      <c r="BD929" s="166">
        <v>0</v>
      </c>
      <c r="BE929" s="166">
        <v>0</v>
      </c>
      <c r="BF929" s="166">
        <v>5.32337375772092E-2</v>
      </c>
      <c r="BG929" s="166">
        <v>7.1020727747690096E-2</v>
      </c>
      <c r="BH929" s="166">
        <v>4.4694895225268698E-2</v>
      </c>
      <c r="BI929" s="166">
        <v>0</v>
      </c>
      <c r="BJ929" s="166">
        <v>4.4886885292559197E-3</v>
      </c>
      <c r="BK929" s="166">
        <v>0.164575156343161</v>
      </c>
      <c r="BL929" s="166">
        <v>0</v>
      </c>
      <c r="BM929" s="166">
        <v>0</v>
      </c>
      <c r="BN929" s="166">
        <v>0</v>
      </c>
      <c r="BO929" s="166">
        <v>0</v>
      </c>
      <c r="BP929" s="166">
        <v>0.102711420232707</v>
      </c>
      <c r="BQ929" s="166">
        <v>0</v>
      </c>
      <c r="BR929" s="166">
        <v>2.1310747171879502E-2</v>
      </c>
      <c r="BS929" s="166">
        <v>0</v>
      </c>
      <c r="BT929" s="166">
        <v>9.1795272062161606E-2</v>
      </c>
    </row>
    <row r="930" spans="1:72" hidden="1">
      <c r="A930" s="98" t="s">
        <v>577</v>
      </c>
      <c r="B930" s="98" t="s">
        <v>1502</v>
      </c>
      <c r="C930" s="98" t="s">
        <v>1521</v>
      </c>
      <c r="D930" s="98" t="s">
        <v>1522</v>
      </c>
      <c r="E930" s="98" t="s">
        <v>266</v>
      </c>
      <c r="F930" s="98" t="s">
        <v>216</v>
      </c>
      <c r="G930" s="166">
        <v>1.73294489918322E-2</v>
      </c>
      <c r="H930" s="166">
        <v>0</v>
      </c>
      <c r="I930" s="166">
        <v>0.15912857642143499</v>
      </c>
      <c r="J930" s="166">
        <v>0</v>
      </c>
      <c r="K930" s="166">
        <v>0</v>
      </c>
      <c r="L930" s="166">
        <v>0</v>
      </c>
      <c r="M930" s="166">
        <v>9.5542691896191405E-3</v>
      </c>
      <c r="N930" s="166">
        <v>3.1891813715278203E-2</v>
      </c>
      <c r="O930" s="166">
        <v>0</v>
      </c>
      <c r="P930" s="166">
        <v>0</v>
      </c>
      <c r="Q930" s="166">
        <v>0</v>
      </c>
      <c r="R930" s="166">
        <v>0</v>
      </c>
      <c r="S930" s="166">
        <v>0</v>
      </c>
      <c r="T930" s="166">
        <v>0</v>
      </c>
      <c r="U930" s="166">
        <v>2.3394237842899301E-2</v>
      </c>
      <c r="V930" s="166">
        <v>5.3439942296017E-2</v>
      </c>
      <c r="W930" s="166">
        <v>0</v>
      </c>
      <c r="X930" s="166">
        <v>0</v>
      </c>
      <c r="Y930" s="166">
        <v>0</v>
      </c>
      <c r="Z930" s="166">
        <v>0</v>
      </c>
      <c r="AA930" s="166">
        <v>0</v>
      </c>
      <c r="AB930" s="166">
        <v>0</v>
      </c>
      <c r="AC930" s="166">
        <v>0</v>
      </c>
      <c r="AD930" s="166">
        <v>0</v>
      </c>
      <c r="AE930" s="166">
        <v>0</v>
      </c>
      <c r="AF930" s="166">
        <v>0</v>
      </c>
      <c r="AG930" s="166">
        <v>2.4835551737461598E-4</v>
      </c>
      <c r="AH930" s="166">
        <v>0</v>
      </c>
      <c r="AI930" s="166">
        <v>0</v>
      </c>
      <c r="AJ930" s="166">
        <v>2.76905451609647E-2</v>
      </c>
      <c r="AK930" s="166">
        <v>0</v>
      </c>
      <c r="AL930" s="166">
        <v>0</v>
      </c>
      <c r="AM930" s="166">
        <v>0</v>
      </c>
      <c r="AN930" s="166">
        <v>0</v>
      </c>
      <c r="AO930" s="166">
        <v>0</v>
      </c>
      <c r="AP930" s="166">
        <v>0</v>
      </c>
      <c r="AQ930" s="166">
        <v>0</v>
      </c>
      <c r="AR930" s="166">
        <v>0</v>
      </c>
      <c r="AS930" s="166">
        <v>0</v>
      </c>
      <c r="AT930" s="166">
        <v>0</v>
      </c>
      <c r="AU930" s="166">
        <v>0</v>
      </c>
      <c r="AV930" s="166">
        <v>0</v>
      </c>
      <c r="AW930" s="166">
        <v>0</v>
      </c>
      <c r="AX930" s="166">
        <v>0</v>
      </c>
      <c r="AY930" s="166">
        <v>0</v>
      </c>
      <c r="AZ930" s="166">
        <v>0</v>
      </c>
      <c r="BA930" s="166">
        <v>0</v>
      </c>
      <c r="BB930" s="166">
        <v>0</v>
      </c>
      <c r="BC930" s="166">
        <v>1.6585123901472602E-2</v>
      </c>
      <c r="BD930" s="166">
        <v>0</v>
      </c>
      <c r="BE930" s="166">
        <v>2.45765233623183E-2</v>
      </c>
      <c r="BF930" s="166">
        <v>0</v>
      </c>
      <c r="BG930" s="166">
        <v>9.0607197862267296E-3</v>
      </c>
      <c r="BH930" s="166">
        <v>4.0109478141698802E-2</v>
      </c>
      <c r="BI930" s="166">
        <v>0</v>
      </c>
      <c r="BJ930" s="166">
        <v>0</v>
      </c>
      <c r="BK930" s="166">
        <v>0</v>
      </c>
      <c r="BL930" s="166">
        <v>0</v>
      </c>
      <c r="BM930" s="166">
        <v>1.21462101092744E-2</v>
      </c>
      <c r="BN930" s="166">
        <v>0</v>
      </c>
      <c r="BO930" s="166">
        <v>1.5167854494845599E-3</v>
      </c>
      <c r="BP930" s="166">
        <v>0</v>
      </c>
      <c r="BQ930" s="166">
        <v>3.3286694622477603E-2</v>
      </c>
      <c r="BR930" s="166">
        <v>2.7469227313775501E-2</v>
      </c>
      <c r="BS930" s="166">
        <v>6.4747160887307998E-3</v>
      </c>
      <c r="BT930" s="166">
        <v>0</v>
      </c>
    </row>
    <row r="931" spans="1:72" hidden="1">
      <c r="A931" s="98" t="s">
        <v>577</v>
      </c>
      <c r="B931" s="98" t="s">
        <v>1502</v>
      </c>
      <c r="C931" s="98" t="s">
        <v>1523</v>
      </c>
      <c r="D931" s="98" t="s">
        <v>1524</v>
      </c>
      <c r="E931" s="98" t="s">
        <v>266</v>
      </c>
      <c r="F931" s="98" t="s">
        <v>216</v>
      </c>
      <c r="G931" s="166">
        <v>0.57078700827315798</v>
      </c>
      <c r="H931" s="166">
        <v>0.100535933484103</v>
      </c>
      <c r="I931" s="166">
        <v>0</v>
      </c>
      <c r="J931" s="166">
        <v>0.56251910519506698</v>
      </c>
      <c r="K931" s="166">
        <v>0.116727113166315</v>
      </c>
      <c r="L931" s="166">
        <v>0.80759891719860699</v>
      </c>
      <c r="M931" s="166">
        <v>0.55893646263418295</v>
      </c>
      <c r="N931" s="166">
        <v>0.27740815736808699</v>
      </c>
      <c r="O931" s="166">
        <v>0.54279785054637297</v>
      </c>
      <c r="P931" s="166">
        <v>0.48299504271655802</v>
      </c>
      <c r="Q931" s="166">
        <v>0.36916961816244498</v>
      </c>
      <c r="R931" s="166">
        <v>0.59278445100654098</v>
      </c>
      <c r="S931" s="166">
        <v>0.15668891580618999</v>
      </c>
      <c r="T931" s="166">
        <v>0.12995790163231699</v>
      </c>
      <c r="U931" s="166">
        <v>0.198115526665922</v>
      </c>
      <c r="V931" s="166">
        <v>0.26003688429213201</v>
      </c>
      <c r="W931" s="166">
        <v>6.8318846709973804E-2</v>
      </c>
      <c r="X931" s="166">
        <v>0.307239190071396</v>
      </c>
      <c r="Y931" s="166">
        <v>0.12952046200789299</v>
      </c>
      <c r="Z931" s="166">
        <v>0.32421977080647402</v>
      </c>
      <c r="AA931" s="166">
        <v>4.0457422994749498E-2</v>
      </c>
      <c r="AB931" s="166">
        <v>0.17396291552908</v>
      </c>
      <c r="AC931" s="166">
        <v>0.65670063333927597</v>
      </c>
      <c r="AD931" s="166">
        <v>0.65183854385825202</v>
      </c>
      <c r="AE931" s="166">
        <v>0.348524760045271</v>
      </c>
      <c r="AF931" s="166">
        <v>0.64425892586697098</v>
      </c>
      <c r="AG931" s="166">
        <v>0.84849973662185496</v>
      </c>
      <c r="AH931" s="166">
        <v>0.40741582663491799</v>
      </c>
      <c r="AI931" s="166">
        <v>0.65835868050990898</v>
      </c>
      <c r="AJ931" s="166">
        <v>9.3047942839693407E-2</v>
      </c>
      <c r="AK931" s="166">
        <v>0.203226121538682</v>
      </c>
      <c r="AL931" s="166">
        <v>0.37374500424996299</v>
      </c>
      <c r="AM931" s="166">
        <v>0</v>
      </c>
      <c r="AN931" s="166">
        <v>0.35757598062991902</v>
      </c>
      <c r="AO931" s="166">
        <v>0.103440260881454</v>
      </c>
      <c r="AP931" s="166">
        <v>0.30632628732082601</v>
      </c>
      <c r="AQ931" s="166">
        <v>0.13473809831414099</v>
      </c>
      <c r="AR931" s="166">
        <v>0.26227406333440501</v>
      </c>
      <c r="AS931" s="166">
        <v>0.42410047887278601</v>
      </c>
      <c r="AT931" s="166">
        <v>0.37739520162313001</v>
      </c>
      <c r="AU931" s="166">
        <v>0.49358567625391803</v>
      </c>
      <c r="AV931" s="166">
        <v>0.67016499102308902</v>
      </c>
      <c r="AW931" s="166">
        <v>0.56099272670108702</v>
      </c>
      <c r="AX931" s="166">
        <v>0.30843877634182898</v>
      </c>
      <c r="AY931" s="166">
        <v>0.52234756019748296</v>
      </c>
      <c r="AZ931" s="166">
        <v>0.156373233475985</v>
      </c>
      <c r="BA931" s="166">
        <v>0.41592713920617902</v>
      </c>
      <c r="BB931" s="166">
        <v>0.15095575427535901</v>
      </c>
      <c r="BC931" s="166">
        <v>0.365390720128494</v>
      </c>
      <c r="BD931" s="166">
        <v>0.85212301008872304</v>
      </c>
      <c r="BE931" s="166">
        <v>0.390909992603029</v>
      </c>
      <c r="BF931" s="166">
        <v>0.389129746316208</v>
      </c>
      <c r="BG931" s="166">
        <v>0.56279977104110501</v>
      </c>
      <c r="BH931" s="166">
        <v>0.170879409120896</v>
      </c>
      <c r="BI931" s="166">
        <v>0.36548488052399097</v>
      </c>
      <c r="BJ931" s="166">
        <v>6.2033365869676997E-2</v>
      </c>
      <c r="BK931" s="166">
        <v>0.88132824664847897</v>
      </c>
      <c r="BL931" s="166">
        <v>0.106821751519042</v>
      </c>
      <c r="BM931" s="166">
        <v>0.17865376553581699</v>
      </c>
      <c r="BN931" s="166">
        <v>0.65514083963477399</v>
      </c>
      <c r="BO931" s="166">
        <v>0.46373192160358101</v>
      </c>
      <c r="BP931" s="166">
        <v>0.58738616509775599</v>
      </c>
      <c r="BQ931" s="166">
        <v>0</v>
      </c>
      <c r="BR931" s="166">
        <v>0.39227720469681399</v>
      </c>
      <c r="BS931" s="166">
        <v>0.24695792726104901</v>
      </c>
      <c r="BT931" s="166">
        <v>0.26691482606274203</v>
      </c>
    </row>
    <row r="932" spans="1:72" hidden="1">
      <c r="A932" s="98" t="s">
        <v>577</v>
      </c>
      <c r="B932" s="98" t="s">
        <v>1502</v>
      </c>
      <c r="C932" s="98" t="s">
        <v>1525</v>
      </c>
      <c r="D932" s="98" t="s">
        <v>1526</v>
      </c>
      <c r="E932" s="98" t="s">
        <v>266</v>
      </c>
      <c r="F932" s="98" t="s">
        <v>216</v>
      </c>
      <c r="G932" s="166">
        <v>8.6647244959160898E-3</v>
      </c>
      <c r="H932" s="166">
        <v>0</v>
      </c>
      <c r="I932" s="166">
        <v>0</v>
      </c>
      <c r="J932" s="166">
        <v>0</v>
      </c>
      <c r="K932" s="166">
        <v>3.8909037722105098E-2</v>
      </c>
      <c r="L932" s="166">
        <v>0</v>
      </c>
      <c r="M932" s="166">
        <v>0</v>
      </c>
      <c r="N932" s="166">
        <v>0</v>
      </c>
      <c r="O932" s="166">
        <v>0</v>
      </c>
      <c r="P932" s="166">
        <v>0</v>
      </c>
      <c r="Q932" s="166">
        <v>0</v>
      </c>
      <c r="R932" s="166">
        <v>0</v>
      </c>
      <c r="S932" s="166">
        <v>0</v>
      </c>
      <c r="T932" s="166">
        <v>0</v>
      </c>
      <c r="U932" s="166">
        <v>0</v>
      </c>
      <c r="V932" s="166">
        <v>5.3439942296017E-2</v>
      </c>
      <c r="W932" s="166">
        <v>0</v>
      </c>
      <c r="X932" s="166">
        <v>0</v>
      </c>
      <c r="Y932" s="166">
        <v>0</v>
      </c>
      <c r="Z932" s="166">
        <v>0</v>
      </c>
      <c r="AA932" s="166">
        <v>0</v>
      </c>
      <c r="AB932" s="166">
        <v>0</v>
      </c>
      <c r="AC932" s="166">
        <v>0</v>
      </c>
      <c r="AD932" s="166">
        <v>0</v>
      </c>
      <c r="AE932" s="166">
        <v>0</v>
      </c>
      <c r="AF932" s="166">
        <v>0</v>
      </c>
      <c r="AG932" s="166">
        <v>4.0605254364599504E-3</v>
      </c>
      <c r="AH932" s="166">
        <v>5.4843770702839703E-2</v>
      </c>
      <c r="AI932" s="166">
        <v>0</v>
      </c>
      <c r="AJ932" s="166">
        <v>0</v>
      </c>
      <c r="AK932" s="166">
        <v>0</v>
      </c>
      <c r="AL932" s="166">
        <v>0</v>
      </c>
      <c r="AM932" s="166">
        <v>0</v>
      </c>
      <c r="AN932" s="166">
        <v>0</v>
      </c>
      <c r="AO932" s="166">
        <v>0</v>
      </c>
      <c r="AP932" s="166">
        <v>0</v>
      </c>
      <c r="AQ932" s="166">
        <v>0</v>
      </c>
      <c r="AR932" s="166">
        <v>0</v>
      </c>
      <c r="AS932" s="166">
        <v>0</v>
      </c>
      <c r="AT932" s="166">
        <v>1.6417145695990901E-2</v>
      </c>
      <c r="AU932" s="166">
        <v>0</v>
      </c>
      <c r="AV932" s="166">
        <v>0</v>
      </c>
      <c r="AW932" s="166">
        <v>0</v>
      </c>
      <c r="AX932" s="166">
        <v>0</v>
      </c>
      <c r="AY932" s="166">
        <v>0</v>
      </c>
      <c r="AZ932" s="166">
        <v>0</v>
      </c>
      <c r="BA932" s="166">
        <v>0</v>
      </c>
      <c r="BB932" s="166">
        <v>0</v>
      </c>
      <c r="BC932" s="166">
        <v>0</v>
      </c>
      <c r="BD932" s="166">
        <v>0</v>
      </c>
      <c r="BE932" s="166">
        <v>0</v>
      </c>
      <c r="BF932" s="166">
        <v>0</v>
      </c>
      <c r="BG932" s="166">
        <v>0</v>
      </c>
      <c r="BH932" s="166">
        <v>0</v>
      </c>
      <c r="BI932" s="166">
        <v>0</v>
      </c>
      <c r="BJ932" s="166">
        <v>0</v>
      </c>
      <c r="BK932" s="166">
        <v>8.3564302592943809E-3</v>
      </c>
      <c r="BL932" s="166">
        <v>0</v>
      </c>
      <c r="BM932" s="166">
        <v>0</v>
      </c>
      <c r="BN932" s="166">
        <v>8.6939630619125401E-3</v>
      </c>
      <c r="BO932" s="166">
        <v>2.0679334974161401E-2</v>
      </c>
      <c r="BP932" s="166">
        <v>0</v>
      </c>
      <c r="BQ932" s="166">
        <v>0</v>
      </c>
      <c r="BR932" s="166">
        <v>0</v>
      </c>
      <c r="BS932" s="166">
        <v>0</v>
      </c>
      <c r="BT932" s="166">
        <v>2.28084066560006E-3</v>
      </c>
    </row>
    <row r="933" spans="1:72" hidden="1">
      <c r="A933" s="98" t="s">
        <v>577</v>
      </c>
      <c r="B933" s="98" t="s">
        <v>1502</v>
      </c>
      <c r="C933" s="98" t="s">
        <v>1527</v>
      </c>
      <c r="D933" s="98" t="s">
        <v>1528</v>
      </c>
      <c r="E933" s="98" t="s">
        <v>266</v>
      </c>
      <c r="F933" s="98" t="s">
        <v>216</v>
      </c>
      <c r="G933" s="166">
        <v>0</v>
      </c>
      <c r="H933" s="166">
        <v>0</v>
      </c>
      <c r="I933" s="166">
        <v>0</v>
      </c>
      <c r="J933" s="166">
        <v>0</v>
      </c>
      <c r="K933" s="166">
        <v>0</v>
      </c>
      <c r="L933" s="166">
        <v>0</v>
      </c>
      <c r="M933" s="166">
        <v>0</v>
      </c>
      <c r="N933" s="166">
        <v>0</v>
      </c>
      <c r="O933" s="166">
        <v>0</v>
      </c>
      <c r="P933" s="166">
        <v>1.54323060441134E-2</v>
      </c>
      <c r="Q933" s="166">
        <v>0</v>
      </c>
      <c r="R933" s="166">
        <v>0</v>
      </c>
      <c r="S933" s="166">
        <v>0</v>
      </c>
      <c r="T933" s="166">
        <v>0</v>
      </c>
      <c r="U933" s="166">
        <v>0</v>
      </c>
      <c r="V933" s="166">
        <v>0</v>
      </c>
      <c r="W933" s="166">
        <v>0</v>
      </c>
      <c r="X933" s="166">
        <v>0</v>
      </c>
      <c r="Y933" s="166">
        <v>0</v>
      </c>
      <c r="Z933" s="166">
        <v>0</v>
      </c>
      <c r="AA933" s="166">
        <v>0</v>
      </c>
      <c r="AB933" s="166">
        <v>0</v>
      </c>
      <c r="AC933" s="166">
        <v>0</v>
      </c>
      <c r="AD933" s="166">
        <v>0</v>
      </c>
      <c r="AE933" s="166">
        <v>0</v>
      </c>
      <c r="AF933" s="166">
        <v>0</v>
      </c>
      <c r="AG933" s="166">
        <v>0</v>
      </c>
      <c r="AH933" s="166">
        <v>0</v>
      </c>
      <c r="AI933" s="166">
        <v>0</v>
      </c>
      <c r="AJ933" s="166">
        <v>0</v>
      </c>
      <c r="AK933" s="166">
        <v>0</v>
      </c>
      <c r="AL933" s="166">
        <v>0</v>
      </c>
      <c r="AM933" s="166">
        <v>0</v>
      </c>
      <c r="AN933" s="166">
        <v>0</v>
      </c>
      <c r="AO933" s="166">
        <v>0</v>
      </c>
      <c r="AP933" s="166">
        <v>0</v>
      </c>
      <c r="AQ933" s="166">
        <v>0</v>
      </c>
      <c r="AR933" s="166">
        <v>0</v>
      </c>
      <c r="AS933" s="166">
        <v>1.86798271846628E-3</v>
      </c>
      <c r="AT933" s="166">
        <v>0.11996960228065801</v>
      </c>
      <c r="AU933" s="166">
        <v>0.29580731322162801</v>
      </c>
      <c r="AV933" s="166">
        <v>0</v>
      </c>
      <c r="AW933" s="166">
        <v>0</v>
      </c>
      <c r="AX933" s="166">
        <v>0</v>
      </c>
      <c r="AY933" s="166">
        <v>0</v>
      </c>
      <c r="AZ933" s="166">
        <v>0</v>
      </c>
      <c r="BA933" s="166">
        <v>0</v>
      </c>
      <c r="BB933" s="166">
        <v>7.5477877137679505E-2</v>
      </c>
      <c r="BC933" s="166">
        <v>0</v>
      </c>
      <c r="BD933" s="166">
        <v>0</v>
      </c>
      <c r="BE933" s="166">
        <v>1.22882616811592E-2</v>
      </c>
      <c r="BF933" s="166">
        <v>2.8803721152750001E-2</v>
      </c>
      <c r="BG933" s="166">
        <v>0</v>
      </c>
      <c r="BH933" s="166">
        <v>0</v>
      </c>
      <c r="BI933" s="166">
        <v>0</v>
      </c>
      <c r="BJ933" s="166">
        <v>0</v>
      </c>
      <c r="BK933" s="166">
        <v>0</v>
      </c>
      <c r="BL933" s="166">
        <v>0</v>
      </c>
      <c r="BM933" s="166">
        <v>0</v>
      </c>
      <c r="BN933" s="166">
        <v>0</v>
      </c>
      <c r="BO933" s="166">
        <v>0</v>
      </c>
      <c r="BP933" s="166">
        <v>0</v>
      </c>
      <c r="BQ933" s="166">
        <v>0</v>
      </c>
      <c r="BR933" s="166">
        <v>0</v>
      </c>
      <c r="BS933" s="166">
        <v>0</v>
      </c>
      <c r="BT933" s="166">
        <v>6.7072271196134695E-2</v>
      </c>
    </row>
    <row r="934" spans="1:72" hidden="1">
      <c r="A934" s="98" t="s">
        <v>577</v>
      </c>
      <c r="B934" s="98" t="s">
        <v>1502</v>
      </c>
      <c r="C934" s="98" t="s">
        <v>1529</v>
      </c>
      <c r="D934" s="98" t="s">
        <v>1530</v>
      </c>
      <c r="E934" s="98" t="s">
        <v>266</v>
      </c>
      <c r="F934" s="98" t="s">
        <v>216</v>
      </c>
      <c r="G934" s="166">
        <v>0</v>
      </c>
      <c r="H934" s="166">
        <v>0</v>
      </c>
      <c r="I934" s="166">
        <v>0</v>
      </c>
      <c r="J934" s="166">
        <v>0</v>
      </c>
      <c r="K934" s="166">
        <v>0</v>
      </c>
      <c r="L934" s="166">
        <v>0</v>
      </c>
      <c r="M934" s="166">
        <v>0</v>
      </c>
      <c r="N934" s="166">
        <v>0</v>
      </c>
      <c r="O934" s="166">
        <v>0</v>
      </c>
      <c r="P934" s="166">
        <v>0</v>
      </c>
      <c r="Q934" s="166">
        <v>0</v>
      </c>
      <c r="R934" s="166">
        <v>0</v>
      </c>
      <c r="S934" s="166">
        <v>0</v>
      </c>
      <c r="T934" s="166">
        <v>0</v>
      </c>
      <c r="U934" s="166">
        <v>0</v>
      </c>
      <c r="V934" s="166">
        <v>0</v>
      </c>
      <c r="W934" s="166">
        <v>0</v>
      </c>
      <c r="X934" s="166">
        <v>0</v>
      </c>
      <c r="Y934" s="166">
        <v>0</v>
      </c>
      <c r="Z934" s="166">
        <v>0</v>
      </c>
      <c r="AA934" s="166">
        <v>0</v>
      </c>
      <c r="AB934" s="166">
        <v>0</v>
      </c>
      <c r="AC934" s="166">
        <v>0</v>
      </c>
      <c r="AD934" s="166">
        <v>0</v>
      </c>
      <c r="AE934" s="166">
        <v>0</v>
      </c>
      <c r="AF934" s="166">
        <v>0</v>
      </c>
      <c r="AG934" s="166">
        <v>0</v>
      </c>
      <c r="AH934" s="166">
        <v>0</v>
      </c>
      <c r="AI934" s="166">
        <v>0</v>
      </c>
      <c r="AJ934" s="166">
        <v>0</v>
      </c>
      <c r="AK934" s="166">
        <v>0</v>
      </c>
      <c r="AL934" s="166">
        <v>0</v>
      </c>
      <c r="AM934" s="166">
        <v>0</v>
      </c>
      <c r="AN934" s="166">
        <v>8.25014923658072E-2</v>
      </c>
      <c r="AO934" s="166">
        <v>0</v>
      </c>
      <c r="AP934" s="166">
        <v>0</v>
      </c>
      <c r="AQ934" s="166">
        <v>0</v>
      </c>
      <c r="AR934" s="166">
        <v>0</v>
      </c>
      <c r="AS934" s="166">
        <v>0</v>
      </c>
      <c r="AT934" s="166">
        <v>0</v>
      </c>
      <c r="AU934" s="166">
        <v>0</v>
      </c>
      <c r="AV934" s="166">
        <v>0</v>
      </c>
      <c r="AW934" s="166">
        <v>0</v>
      </c>
      <c r="AX934" s="166">
        <v>0</v>
      </c>
      <c r="AY934" s="166">
        <v>0</v>
      </c>
      <c r="AZ934" s="166">
        <v>0</v>
      </c>
      <c r="BA934" s="166">
        <v>0</v>
      </c>
      <c r="BB934" s="166">
        <v>0</v>
      </c>
      <c r="BC934" s="166">
        <v>0</v>
      </c>
      <c r="BD934" s="166">
        <v>0</v>
      </c>
      <c r="BE934" s="166">
        <v>0</v>
      </c>
      <c r="BF934" s="166">
        <v>0</v>
      </c>
      <c r="BG934" s="166">
        <v>0</v>
      </c>
      <c r="BH934" s="166">
        <v>0</v>
      </c>
      <c r="BI934" s="166">
        <v>0</v>
      </c>
      <c r="BJ934" s="166">
        <v>0</v>
      </c>
      <c r="BK934" s="166">
        <v>0</v>
      </c>
      <c r="BL934" s="166">
        <v>0</v>
      </c>
      <c r="BM934" s="166">
        <v>0</v>
      </c>
      <c r="BN934" s="166">
        <v>0</v>
      </c>
      <c r="BO934" s="166">
        <v>0</v>
      </c>
      <c r="BP934" s="166">
        <v>0</v>
      </c>
      <c r="BQ934" s="166">
        <v>0</v>
      </c>
      <c r="BR934" s="166">
        <v>0</v>
      </c>
      <c r="BS934" s="166">
        <v>0</v>
      </c>
      <c r="BT934" s="166">
        <v>0</v>
      </c>
    </row>
    <row r="935" spans="1:72" hidden="1">
      <c r="A935" s="98" t="s">
        <v>577</v>
      </c>
      <c r="B935" s="98" t="s">
        <v>1502</v>
      </c>
      <c r="C935" s="98" t="s">
        <v>1531</v>
      </c>
      <c r="D935" s="98" t="s">
        <v>1532</v>
      </c>
      <c r="E935" s="98" t="s">
        <v>266</v>
      </c>
      <c r="F935" s="98" t="s">
        <v>216</v>
      </c>
      <c r="G935" s="166">
        <v>0</v>
      </c>
      <c r="H935" s="166">
        <v>0</v>
      </c>
      <c r="I935" s="166">
        <v>0</v>
      </c>
      <c r="J935" s="166">
        <v>0</v>
      </c>
      <c r="K935" s="166">
        <v>0</v>
      </c>
      <c r="L935" s="166">
        <v>0</v>
      </c>
      <c r="M935" s="166">
        <v>0</v>
      </c>
      <c r="N935" s="166">
        <v>0</v>
      </c>
      <c r="O935" s="166">
        <v>0</v>
      </c>
      <c r="P935" s="166">
        <v>0</v>
      </c>
      <c r="Q935" s="166">
        <v>1.64448100621899E-2</v>
      </c>
      <c r="R935" s="166">
        <v>0</v>
      </c>
      <c r="S935" s="166">
        <v>0</v>
      </c>
      <c r="T935" s="166">
        <v>0</v>
      </c>
      <c r="U935" s="166">
        <v>0</v>
      </c>
      <c r="V935" s="166">
        <v>0</v>
      </c>
      <c r="W935" s="166">
        <v>0</v>
      </c>
      <c r="X935" s="166">
        <v>0</v>
      </c>
      <c r="Y935" s="166">
        <v>0</v>
      </c>
      <c r="Z935" s="166">
        <v>0</v>
      </c>
      <c r="AA935" s="166">
        <v>0</v>
      </c>
      <c r="AB935" s="166">
        <v>0</v>
      </c>
      <c r="AC935" s="166">
        <v>0</v>
      </c>
      <c r="AD935" s="166">
        <v>0</v>
      </c>
      <c r="AE935" s="166">
        <v>0</v>
      </c>
      <c r="AF935" s="166">
        <v>0</v>
      </c>
      <c r="AG935" s="166">
        <v>0</v>
      </c>
      <c r="AH935" s="166">
        <v>0</v>
      </c>
      <c r="AI935" s="166">
        <v>0</v>
      </c>
      <c r="AJ935" s="166">
        <v>0</v>
      </c>
      <c r="AK935" s="166">
        <v>0</v>
      </c>
      <c r="AL935" s="166">
        <v>0</v>
      </c>
      <c r="AM935" s="166">
        <v>0</v>
      </c>
      <c r="AN935" s="166">
        <v>0</v>
      </c>
      <c r="AO935" s="166">
        <v>0</v>
      </c>
      <c r="AP935" s="166">
        <v>0</v>
      </c>
      <c r="AQ935" s="166">
        <v>0</v>
      </c>
      <c r="AR935" s="166">
        <v>0</v>
      </c>
      <c r="AS935" s="166">
        <v>0</v>
      </c>
      <c r="AT935" s="166">
        <v>0</v>
      </c>
      <c r="AU935" s="166">
        <v>0</v>
      </c>
      <c r="AV935" s="166">
        <v>0</v>
      </c>
      <c r="AW935" s="166">
        <v>0</v>
      </c>
      <c r="AX935" s="166">
        <v>0</v>
      </c>
      <c r="AY935" s="166">
        <v>0</v>
      </c>
      <c r="AZ935" s="166">
        <v>0</v>
      </c>
      <c r="BA935" s="166">
        <v>0</v>
      </c>
      <c r="BB935" s="166">
        <v>0</v>
      </c>
      <c r="BC935" s="166">
        <v>0</v>
      </c>
      <c r="BD935" s="166">
        <v>0</v>
      </c>
      <c r="BE935" s="166">
        <v>0</v>
      </c>
      <c r="BF935" s="166">
        <v>0</v>
      </c>
      <c r="BG935" s="166">
        <v>0</v>
      </c>
      <c r="BH935" s="166">
        <v>0</v>
      </c>
      <c r="BI935" s="166">
        <v>0</v>
      </c>
      <c r="BJ935" s="166">
        <v>0</v>
      </c>
      <c r="BK935" s="166">
        <v>0</v>
      </c>
      <c r="BL935" s="166">
        <v>0</v>
      </c>
      <c r="BM935" s="166">
        <v>0</v>
      </c>
      <c r="BN935" s="166">
        <v>0</v>
      </c>
      <c r="BO935" s="166">
        <v>0</v>
      </c>
      <c r="BP935" s="166">
        <v>0</v>
      </c>
      <c r="BQ935" s="166">
        <v>0</v>
      </c>
      <c r="BR935" s="166">
        <v>0</v>
      </c>
      <c r="BS935" s="166">
        <v>0</v>
      </c>
      <c r="BT935" s="166">
        <v>1.90895028462112E-3</v>
      </c>
    </row>
    <row r="936" spans="1:72" hidden="1">
      <c r="A936" s="98" t="s">
        <v>577</v>
      </c>
      <c r="B936" s="98" t="s">
        <v>1502</v>
      </c>
      <c r="C936" s="98" t="s">
        <v>1533</v>
      </c>
      <c r="D936" s="98" t="s">
        <v>1534</v>
      </c>
      <c r="E936" s="98" t="s">
        <v>266</v>
      </c>
      <c r="F936" s="98" t="s">
        <v>216</v>
      </c>
      <c r="G936" s="166">
        <v>0</v>
      </c>
      <c r="H936" s="166">
        <v>0</v>
      </c>
      <c r="I936" s="166">
        <v>0</v>
      </c>
      <c r="J936" s="166">
        <v>0</v>
      </c>
      <c r="K936" s="166">
        <v>0</v>
      </c>
      <c r="L936" s="166">
        <v>0</v>
      </c>
      <c r="M936" s="166">
        <v>1.4208073778175E-2</v>
      </c>
      <c r="N936" s="166">
        <v>0</v>
      </c>
      <c r="O936" s="166">
        <v>0</v>
      </c>
      <c r="P936" s="166">
        <v>0</v>
      </c>
      <c r="Q936" s="166">
        <v>0</v>
      </c>
      <c r="R936" s="166">
        <v>0</v>
      </c>
      <c r="S936" s="166">
        <v>0</v>
      </c>
      <c r="T936" s="166">
        <v>0</v>
      </c>
      <c r="U936" s="166">
        <v>0</v>
      </c>
      <c r="V936" s="166">
        <v>0</v>
      </c>
      <c r="W936" s="166">
        <v>0</v>
      </c>
      <c r="X936" s="166">
        <v>0</v>
      </c>
      <c r="Y936" s="166">
        <v>0</v>
      </c>
      <c r="Z936" s="166">
        <v>0</v>
      </c>
      <c r="AA936" s="166">
        <v>0</v>
      </c>
      <c r="AB936" s="166">
        <v>0</v>
      </c>
      <c r="AC936" s="166">
        <v>0</v>
      </c>
      <c r="AD936" s="166">
        <v>0</v>
      </c>
      <c r="AE936" s="166">
        <v>0</v>
      </c>
      <c r="AF936" s="166">
        <v>0</v>
      </c>
      <c r="AG936" s="166">
        <v>0</v>
      </c>
      <c r="AH936" s="166">
        <v>0</v>
      </c>
      <c r="AI936" s="166">
        <v>0</v>
      </c>
      <c r="AJ936" s="166">
        <v>0</v>
      </c>
      <c r="AK936" s="166">
        <v>3.06603913836343E-2</v>
      </c>
      <c r="AL936" s="166">
        <v>0</v>
      </c>
      <c r="AM936" s="166">
        <v>0</v>
      </c>
      <c r="AN936" s="166">
        <v>0</v>
      </c>
      <c r="AO936" s="166">
        <v>0</v>
      </c>
      <c r="AP936" s="166">
        <v>0</v>
      </c>
      <c r="AQ936" s="166">
        <v>0</v>
      </c>
      <c r="AR936" s="166">
        <v>0</v>
      </c>
      <c r="AS936" s="166">
        <v>0</v>
      </c>
      <c r="AT936" s="166">
        <v>0</v>
      </c>
      <c r="AU936" s="166">
        <v>0</v>
      </c>
      <c r="AV936" s="166">
        <v>0</v>
      </c>
      <c r="AW936" s="166">
        <v>0</v>
      </c>
      <c r="AX936" s="166">
        <v>0</v>
      </c>
      <c r="AY936" s="166">
        <v>0</v>
      </c>
      <c r="AZ936" s="166">
        <v>0</v>
      </c>
      <c r="BA936" s="166">
        <v>0</v>
      </c>
      <c r="BB936" s="166">
        <v>0</v>
      </c>
      <c r="BC936" s="166">
        <v>0</v>
      </c>
      <c r="BD936" s="166">
        <v>0</v>
      </c>
      <c r="BE936" s="166">
        <v>0</v>
      </c>
      <c r="BF936" s="166">
        <v>0</v>
      </c>
      <c r="BG936" s="166">
        <v>0</v>
      </c>
      <c r="BH936" s="166">
        <v>0</v>
      </c>
      <c r="BI936" s="166">
        <v>0</v>
      </c>
      <c r="BJ936" s="166">
        <v>0</v>
      </c>
      <c r="BK936" s="166">
        <v>0</v>
      </c>
      <c r="BL936" s="166">
        <v>0</v>
      </c>
      <c r="BM936" s="166">
        <v>0</v>
      </c>
      <c r="BN936" s="166">
        <v>0</v>
      </c>
      <c r="BO936" s="166">
        <v>0</v>
      </c>
      <c r="BP936" s="166">
        <v>0</v>
      </c>
      <c r="BQ936" s="166">
        <v>0</v>
      </c>
      <c r="BR936" s="166">
        <v>0</v>
      </c>
      <c r="BS936" s="166">
        <v>0</v>
      </c>
      <c r="BT936" s="166">
        <v>0</v>
      </c>
    </row>
    <row r="937" spans="1:72" hidden="1">
      <c r="A937" s="98" t="s">
        <v>577</v>
      </c>
      <c r="B937" s="98" t="s">
        <v>1502</v>
      </c>
      <c r="C937" s="98" t="s">
        <v>1535</v>
      </c>
      <c r="D937" s="98" t="s">
        <v>1536</v>
      </c>
      <c r="E937" s="98" t="s">
        <v>266</v>
      </c>
      <c r="F937" s="98" t="s">
        <v>216</v>
      </c>
      <c r="G937" s="166">
        <v>0</v>
      </c>
      <c r="H937" s="166">
        <v>0</v>
      </c>
      <c r="I937" s="166">
        <v>0</v>
      </c>
      <c r="J937" s="166">
        <v>0</v>
      </c>
      <c r="K937" s="166">
        <v>0</v>
      </c>
      <c r="L937" s="166">
        <v>0</v>
      </c>
      <c r="M937" s="166">
        <v>0</v>
      </c>
      <c r="N937" s="166">
        <v>0</v>
      </c>
      <c r="O937" s="166">
        <v>4.25247072060497E-2</v>
      </c>
      <c r="P937" s="166">
        <v>0</v>
      </c>
      <c r="Q937" s="166">
        <v>2.9309053243144902E-2</v>
      </c>
      <c r="R937" s="166">
        <v>0</v>
      </c>
      <c r="S937" s="166">
        <v>0</v>
      </c>
      <c r="T937" s="166">
        <v>0</v>
      </c>
      <c r="U937" s="166">
        <v>0</v>
      </c>
      <c r="V937" s="166">
        <v>0</v>
      </c>
      <c r="W937" s="166">
        <v>0</v>
      </c>
      <c r="X937" s="166">
        <v>0</v>
      </c>
      <c r="Y937" s="166">
        <v>0</v>
      </c>
      <c r="Z937" s="166">
        <v>0</v>
      </c>
      <c r="AA937" s="166">
        <v>0</v>
      </c>
      <c r="AB937" s="166">
        <v>0</v>
      </c>
      <c r="AC937" s="166">
        <v>0</v>
      </c>
      <c r="AD937" s="166">
        <v>0</v>
      </c>
      <c r="AE937" s="166">
        <v>0</v>
      </c>
      <c r="AF937" s="166">
        <v>0</v>
      </c>
      <c r="AG937" s="166">
        <v>0</v>
      </c>
      <c r="AH937" s="166">
        <v>0</v>
      </c>
      <c r="AI937" s="166">
        <v>0</v>
      </c>
      <c r="AJ937" s="166">
        <v>1.1635062262596699E-2</v>
      </c>
      <c r="AK937" s="166">
        <v>0</v>
      </c>
      <c r="AL937" s="166">
        <v>0</v>
      </c>
      <c r="AM937" s="166">
        <v>0</v>
      </c>
      <c r="AN937" s="166">
        <v>0</v>
      </c>
      <c r="AO937" s="166">
        <v>0</v>
      </c>
      <c r="AP937" s="166">
        <v>0</v>
      </c>
      <c r="AQ937" s="166">
        <v>0</v>
      </c>
      <c r="AR937" s="166">
        <v>0</v>
      </c>
      <c r="AS937" s="166">
        <v>0</v>
      </c>
      <c r="AT937" s="166">
        <v>0</v>
      </c>
      <c r="AU937" s="166">
        <v>1.5791815468748999E-2</v>
      </c>
      <c r="AV937" s="166">
        <v>0</v>
      </c>
      <c r="AW937" s="166">
        <v>0</v>
      </c>
      <c r="AX937" s="166">
        <v>0</v>
      </c>
      <c r="AY937" s="166">
        <v>0</v>
      </c>
      <c r="AZ937" s="166">
        <v>0</v>
      </c>
      <c r="BA937" s="166">
        <v>0</v>
      </c>
      <c r="BB937" s="166">
        <v>0</v>
      </c>
      <c r="BC937" s="166">
        <v>0</v>
      </c>
      <c r="BD937" s="166">
        <v>0</v>
      </c>
      <c r="BE937" s="166">
        <v>1.22882616811592E-2</v>
      </c>
      <c r="BF937" s="166">
        <v>2.7242928404078302E-2</v>
      </c>
      <c r="BG937" s="166">
        <v>0</v>
      </c>
      <c r="BH937" s="166">
        <v>0</v>
      </c>
      <c r="BI937" s="166">
        <v>0</v>
      </c>
      <c r="BJ937" s="166">
        <v>0</v>
      </c>
      <c r="BK937" s="166">
        <v>4.1782151296471904E-3</v>
      </c>
      <c r="BL937" s="166">
        <v>0</v>
      </c>
      <c r="BM937" s="166">
        <v>0</v>
      </c>
      <c r="BN937" s="166">
        <v>0</v>
      </c>
      <c r="BO937" s="166">
        <v>0</v>
      </c>
      <c r="BP937" s="166">
        <v>0</v>
      </c>
      <c r="BQ937" s="166">
        <v>0</v>
      </c>
      <c r="BR937" s="166">
        <v>0</v>
      </c>
      <c r="BS937" s="166">
        <v>0</v>
      </c>
      <c r="BT937" s="166">
        <v>0</v>
      </c>
    </row>
  </sheetData>
  <autoFilter ref="A1:BT937" xr:uid="{00000000-0009-0000-0000-000002000000}">
    <filterColumn colId="2">
      <filters>
        <filter val="wash_1_source_boisson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70"/>
  <sheetViews>
    <sheetView topLeftCell="A70" workbookViewId="0">
      <selection activeCell="C24" sqref="C24"/>
    </sheetView>
  </sheetViews>
  <sheetFormatPr defaultRowHeight="15"/>
  <cols>
    <col min="1" max="2" width="24" customWidth="1"/>
  </cols>
  <sheetData>
    <row r="1" spans="1:17" ht="16.5">
      <c r="A1" s="185"/>
      <c r="B1" s="186"/>
      <c r="C1" s="29" t="s">
        <v>1537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14.45" customHeight="1">
      <c r="A2" s="187"/>
      <c r="B2" s="188"/>
      <c r="C2" s="31" t="s">
        <v>1538</v>
      </c>
      <c r="D2" s="32"/>
      <c r="E2" s="32"/>
      <c r="F2" s="32"/>
      <c r="G2" s="33"/>
      <c r="H2" s="31" t="s">
        <v>1539</v>
      </c>
      <c r="I2" s="32"/>
      <c r="J2" s="32"/>
      <c r="K2" s="31" t="s">
        <v>1540</v>
      </c>
      <c r="L2" s="32"/>
      <c r="M2" s="33"/>
      <c r="N2" s="31" t="s">
        <v>720</v>
      </c>
      <c r="O2" s="32"/>
      <c r="P2" s="32"/>
      <c r="Q2" s="32"/>
    </row>
    <row r="3" spans="1:17" ht="16.5" customHeight="1">
      <c r="A3" s="189"/>
      <c r="B3" s="190"/>
      <c r="C3" s="34" t="s">
        <v>35</v>
      </c>
      <c r="D3" s="35" t="s">
        <v>36</v>
      </c>
      <c r="E3" s="36" t="s">
        <v>37</v>
      </c>
      <c r="F3" s="37" t="s">
        <v>38</v>
      </c>
      <c r="G3" s="38" t="s">
        <v>39</v>
      </c>
      <c r="H3" s="39" t="s">
        <v>1541</v>
      </c>
      <c r="I3" s="36" t="s">
        <v>33</v>
      </c>
      <c r="J3" s="40" t="s">
        <v>34</v>
      </c>
      <c r="K3" s="34" t="s">
        <v>40</v>
      </c>
      <c r="L3" s="36" t="s">
        <v>41</v>
      </c>
      <c r="M3" s="41" t="s">
        <v>42</v>
      </c>
      <c r="N3" s="34" t="s">
        <v>1542</v>
      </c>
      <c r="O3" s="35" t="s">
        <v>44</v>
      </c>
      <c r="P3" s="36" t="s">
        <v>45</v>
      </c>
      <c r="Q3" s="37" t="s">
        <v>46</v>
      </c>
    </row>
    <row r="4" spans="1:17" ht="16.5">
      <c r="A4" s="42" t="s">
        <v>1543</v>
      </c>
      <c r="B4" s="42" t="s">
        <v>1544</v>
      </c>
      <c r="C4" s="42">
        <v>1</v>
      </c>
      <c r="D4" s="42">
        <v>2</v>
      </c>
      <c r="E4" s="42">
        <v>3</v>
      </c>
      <c r="F4" s="42">
        <v>4</v>
      </c>
      <c r="G4" s="42">
        <v>5</v>
      </c>
      <c r="H4" s="43">
        <v>1</v>
      </c>
      <c r="I4" s="43">
        <v>3</v>
      </c>
      <c r="J4" s="43">
        <v>4</v>
      </c>
      <c r="K4" s="43">
        <v>1</v>
      </c>
      <c r="L4" s="43">
        <v>2</v>
      </c>
      <c r="M4" s="43">
        <v>3</v>
      </c>
      <c r="N4" s="43">
        <v>1</v>
      </c>
      <c r="O4" s="43">
        <v>2</v>
      </c>
      <c r="P4" s="43">
        <v>3</v>
      </c>
      <c r="Q4" s="44">
        <v>4</v>
      </c>
    </row>
    <row r="5" spans="1:17" ht="16.5" customHeight="1">
      <c r="A5" s="49" t="s">
        <v>87</v>
      </c>
      <c r="B5" s="50" t="s">
        <v>88</v>
      </c>
      <c r="C5" s="51">
        <v>6.2898966925806696E-2</v>
      </c>
      <c r="D5" s="52">
        <v>6.6972073925063699E-2</v>
      </c>
      <c r="E5" s="52">
        <v>0.84806566664479799</v>
      </c>
      <c r="F5" s="52">
        <v>1.0945062558949401E-2</v>
      </c>
      <c r="G5" s="52">
        <v>1.11182299453822E-2</v>
      </c>
      <c r="H5" s="53">
        <v>0.84</v>
      </c>
      <c r="I5" s="52">
        <v>0.14000000000000001</v>
      </c>
      <c r="J5" s="54">
        <v>0.03</v>
      </c>
      <c r="K5" s="53">
        <v>7.0000000000000007E-2</v>
      </c>
      <c r="L5" s="52">
        <v>0.75</v>
      </c>
      <c r="M5" s="48">
        <v>0.18</v>
      </c>
      <c r="N5" s="52">
        <v>2.0819662382215502E-2</v>
      </c>
      <c r="O5" s="52">
        <v>0.14535666670129599</v>
      </c>
      <c r="P5" s="52">
        <v>0.50107274323248596</v>
      </c>
      <c r="Q5" s="52">
        <v>0.332750927684003</v>
      </c>
    </row>
    <row r="6" spans="1:17" ht="16.5" customHeight="1">
      <c r="A6" s="26" t="s">
        <v>51</v>
      </c>
      <c r="B6" s="27" t="s">
        <v>52</v>
      </c>
      <c r="C6" s="45">
        <v>5.74557039827268E-2</v>
      </c>
      <c r="D6" s="46">
        <v>5.5349541292148502E-2</v>
      </c>
      <c r="E6" s="46">
        <v>0.72512754154986103</v>
      </c>
      <c r="F6" s="46">
        <v>7.2170073591027506E-2</v>
      </c>
      <c r="G6" s="46">
        <v>8.98971395842358E-2</v>
      </c>
      <c r="H6" s="47">
        <v>0.43</v>
      </c>
      <c r="I6" s="46">
        <v>0.38</v>
      </c>
      <c r="J6" s="48">
        <v>0.19</v>
      </c>
      <c r="K6" s="47">
        <v>0.03</v>
      </c>
      <c r="L6" s="46">
        <v>0.39</v>
      </c>
      <c r="M6" s="48">
        <v>0.57999999999999996</v>
      </c>
      <c r="N6" s="46">
        <v>0.28990704757531199</v>
      </c>
      <c r="O6" s="46">
        <v>9.7589018287672094E-2</v>
      </c>
      <c r="P6" s="46">
        <v>0.36360914557677898</v>
      </c>
      <c r="Q6" s="46">
        <v>0.248894788560237</v>
      </c>
    </row>
    <row r="7" spans="1:17" ht="16.5" customHeight="1">
      <c r="A7" s="26" t="s">
        <v>73</v>
      </c>
      <c r="B7" s="27" t="s">
        <v>74</v>
      </c>
      <c r="C7" s="45">
        <v>5.3048840663203096E-3</v>
      </c>
      <c r="D7" s="46">
        <v>1.31095359576622E-2</v>
      </c>
      <c r="E7" s="46">
        <v>0.68331598583083897</v>
      </c>
      <c r="F7" s="46">
        <v>0.24122312158120299</v>
      </c>
      <c r="G7" s="46">
        <v>5.7046472563975999E-2</v>
      </c>
      <c r="H7" s="47">
        <v>0.45</v>
      </c>
      <c r="I7" s="46">
        <v>0.35</v>
      </c>
      <c r="J7" s="48">
        <v>0.19</v>
      </c>
      <c r="K7" s="47">
        <v>0</v>
      </c>
      <c r="L7" s="46">
        <v>0.34</v>
      </c>
      <c r="M7" s="48">
        <v>0.66</v>
      </c>
      <c r="N7" s="46">
        <v>0.199099376999605</v>
      </c>
      <c r="O7" s="46">
        <v>1.8414420023982501E-2</v>
      </c>
      <c r="P7" s="46">
        <v>0.63457872988738195</v>
      </c>
      <c r="Q7" s="46">
        <v>0.14790747308903099</v>
      </c>
    </row>
    <row r="8" spans="1:17" ht="16.5" customHeight="1">
      <c r="A8" s="26" t="s">
        <v>87</v>
      </c>
      <c r="B8" s="27" t="s">
        <v>89</v>
      </c>
      <c r="C8" s="45">
        <v>9.8447961492104996E-2</v>
      </c>
      <c r="D8" s="46">
        <v>0.16201714327896</v>
      </c>
      <c r="E8" s="46">
        <v>0.73953489522893401</v>
      </c>
      <c r="F8" s="46" t="s">
        <v>216</v>
      </c>
      <c r="G8" s="46" t="s">
        <v>216</v>
      </c>
      <c r="H8" s="47">
        <v>0.94</v>
      </c>
      <c r="I8" s="46">
        <v>0.06</v>
      </c>
      <c r="J8" s="48">
        <v>0</v>
      </c>
      <c r="K8" s="47">
        <v>0.01</v>
      </c>
      <c r="L8" s="46">
        <v>0.76</v>
      </c>
      <c r="M8" s="48">
        <v>0.23</v>
      </c>
      <c r="N8" s="46">
        <v>8.0067758412817297E-2</v>
      </c>
      <c r="O8" s="46">
        <v>0.15498881543099999</v>
      </c>
      <c r="P8" s="46">
        <v>0.48093729713890898</v>
      </c>
      <c r="Q8" s="46">
        <v>0.28400612901727401</v>
      </c>
    </row>
    <row r="9" spans="1:17" ht="16.5" customHeight="1">
      <c r="A9" s="26" t="s">
        <v>102</v>
      </c>
      <c r="B9" s="27" t="s">
        <v>103</v>
      </c>
      <c r="C9" s="45">
        <v>6.6682891591593602E-2</v>
      </c>
      <c r="D9" s="46">
        <v>9.3910149287903102E-2</v>
      </c>
      <c r="E9" s="46">
        <v>0.76296877652580597</v>
      </c>
      <c r="F9" s="46">
        <v>7.6438182594696993E-2</v>
      </c>
      <c r="G9" s="46" t="s">
        <v>216</v>
      </c>
      <c r="H9" s="47">
        <v>0.27</v>
      </c>
      <c r="I9" s="46">
        <v>0.56000000000000005</v>
      </c>
      <c r="J9" s="48">
        <v>0.18</v>
      </c>
      <c r="K9" s="47">
        <v>0.05</v>
      </c>
      <c r="L9" s="46">
        <v>0.63</v>
      </c>
      <c r="M9" s="48">
        <v>0.32</v>
      </c>
      <c r="N9" s="46">
        <v>0.369241367635811</v>
      </c>
      <c r="O9" s="46">
        <v>3.82381014259617E-2</v>
      </c>
      <c r="P9" s="46">
        <v>0.45261051074368303</v>
      </c>
      <c r="Q9" s="46">
        <v>0.13991002019454399</v>
      </c>
    </row>
    <row r="10" spans="1:17" ht="16.5" customHeight="1">
      <c r="A10" s="26" t="s">
        <v>81</v>
      </c>
      <c r="B10" s="27" t="s">
        <v>82</v>
      </c>
      <c r="C10" s="45">
        <v>6.1971107357105898E-2</v>
      </c>
      <c r="D10" s="46">
        <v>7.6131220507359695E-2</v>
      </c>
      <c r="E10" s="46">
        <v>0.71421678445541703</v>
      </c>
      <c r="F10" s="46">
        <v>6.3430359391115396E-2</v>
      </c>
      <c r="G10" s="46">
        <v>8.4250528289001897E-2</v>
      </c>
      <c r="H10" s="47">
        <v>0.3</v>
      </c>
      <c r="I10" s="46">
        <v>0.52</v>
      </c>
      <c r="J10" s="48">
        <v>0.18</v>
      </c>
      <c r="K10" s="47">
        <v>0.06</v>
      </c>
      <c r="L10" s="46">
        <v>0.47</v>
      </c>
      <c r="M10" s="48">
        <v>0.46</v>
      </c>
      <c r="N10" s="46">
        <v>0.34805897417218501</v>
      </c>
      <c r="O10" s="46">
        <v>0.21076294950510199</v>
      </c>
      <c r="P10" s="46">
        <v>0.378854074712828</v>
      </c>
      <c r="Q10" s="46">
        <v>6.2324001609884501E-2</v>
      </c>
    </row>
    <row r="11" spans="1:17" ht="16.5" customHeight="1">
      <c r="A11" s="26" t="s">
        <v>102</v>
      </c>
      <c r="B11" s="27" t="s">
        <v>104</v>
      </c>
      <c r="C11" s="45">
        <v>0.20191586168515999</v>
      </c>
      <c r="D11" s="46">
        <v>5.9417058340232601E-2</v>
      </c>
      <c r="E11" s="46">
        <v>0.71046440208191197</v>
      </c>
      <c r="F11" s="46">
        <v>8.6867709576031904E-4</v>
      </c>
      <c r="G11" s="46">
        <v>2.73340007969353E-2</v>
      </c>
      <c r="H11" s="47">
        <v>0.64</v>
      </c>
      <c r="I11" s="46">
        <v>0.33</v>
      </c>
      <c r="J11" s="48">
        <v>0.04</v>
      </c>
      <c r="K11" s="47">
        <v>0.13</v>
      </c>
      <c r="L11" s="46">
        <v>0.37</v>
      </c>
      <c r="M11" s="48">
        <v>0.5</v>
      </c>
      <c r="N11" s="46">
        <v>0.38546617524570398</v>
      </c>
      <c r="O11" s="46">
        <v>0.102269656119531</v>
      </c>
      <c r="P11" s="46">
        <v>0.37709147844763602</v>
      </c>
      <c r="Q11" s="46">
        <v>0.13517269018712899</v>
      </c>
    </row>
    <row r="12" spans="1:17" ht="16.5" customHeight="1">
      <c r="A12" s="26" t="s">
        <v>123</v>
      </c>
      <c r="B12" s="27" t="s">
        <v>124</v>
      </c>
      <c r="C12" s="45">
        <v>0.21773029837709601</v>
      </c>
      <c r="D12" s="46">
        <v>3.07917888600912E-2</v>
      </c>
      <c r="E12" s="46">
        <v>0.61610343062883799</v>
      </c>
      <c r="F12" s="46">
        <v>0.111925708688824</v>
      </c>
      <c r="G12" s="46">
        <v>2.3448773445150801E-2</v>
      </c>
      <c r="H12" s="47">
        <v>0.74</v>
      </c>
      <c r="I12" s="46">
        <v>0.16</v>
      </c>
      <c r="J12" s="48">
        <v>0.1</v>
      </c>
      <c r="K12" s="47">
        <v>0.08</v>
      </c>
      <c r="L12" s="46">
        <v>0.74</v>
      </c>
      <c r="M12" s="48">
        <v>0.18</v>
      </c>
      <c r="N12" s="46">
        <v>0.17267141461180699</v>
      </c>
      <c r="O12" s="46">
        <v>0.18742726808276</v>
      </c>
      <c r="P12" s="46">
        <v>0.46747428197650498</v>
      </c>
      <c r="Q12" s="46">
        <v>0.172427035328929</v>
      </c>
    </row>
    <row r="13" spans="1:17" ht="16.5">
      <c r="A13" s="26" t="s">
        <v>47</v>
      </c>
      <c r="B13" s="27" t="s">
        <v>48</v>
      </c>
      <c r="C13" s="45">
        <v>0.18236564321933099</v>
      </c>
      <c r="D13" s="46">
        <v>0.149027028231104</v>
      </c>
      <c r="E13" s="46">
        <v>0.57756356324532898</v>
      </c>
      <c r="F13" s="46">
        <v>7.0864681036113805E-2</v>
      </c>
      <c r="G13" s="46">
        <v>2.0179084268122E-2</v>
      </c>
      <c r="H13" s="47">
        <v>0.8</v>
      </c>
      <c r="I13" s="46">
        <v>0.2</v>
      </c>
      <c r="J13" s="48">
        <v>0</v>
      </c>
      <c r="K13" s="47">
        <v>0.33</v>
      </c>
      <c r="L13" s="46">
        <v>0.56000000000000005</v>
      </c>
      <c r="M13" s="48">
        <v>0.11</v>
      </c>
      <c r="N13" s="46">
        <v>0.31205432463384902</v>
      </c>
      <c r="O13" s="46">
        <v>0.14353408930225001</v>
      </c>
      <c r="P13" s="46">
        <v>0.46123066304521898</v>
      </c>
      <c r="Q13" s="46">
        <v>8.3180923018682504E-2</v>
      </c>
    </row>
    <row r="14" spans="1:17" ht="16.5" customHeight="1">
      <c r="A14" s="26" t="s">
        <v>81</v>
      </c>
      <c r="B14" s="27" t="s">
        <v>83</v>
      </c>
      <c r="C14" s="45">
        <v>3.6453669042479098E-2</v>
      </c>
      <c r="D14" s="46">
        <v>0.12341518055701101</v>
      </c>
      <c r="E14" s="46">
        <v>0.75020624787511403</v>
      </c>
      <c r="F14" s="46">
        <v>8.99249025253957E-2</v>
      </c>
      <c r="G14" s="46" t="s">
        <v>216</v>
      </c>
      <c r="H14" s="47">
        <v>0.47</v>
      </c>
      <c r="I14" s="46">
        <v>0.47</v>
      </c>
      <c r="J14" s="48">
        <v>7.0000000000000007E-2</v>
      </c>
      <c r="K14" s="47">
        <v>0.03</v>
      </c>
      <c r="L14" s="46">
        <v>0.33</v>
      </c>
      <c r="M14" s="48">
        <v>0.64</v>
      </c>
      <c r="N14" s="46">
        <v>0.132294498398562</v>
      </c>
      <c r="O14" s="46">
        <v>3.9266025011697202E-2</v>
      </c>
      <c r="P14" s="46">
        <v>0.45456224807672801</v>
      </c>
      <c r="Q14" s="46">
        <v>0.37387722851301403</v>
      </c>
    </row>
    <row r="15" spans="1:17" ht="16.5" customHeight="1">
      <c r="A15" s="26" t="s">
        <v>50</v>
      </c>
      <c r="B15" s="27" t="s">
        <v>50</v>
      </c>
      <c r="C15" s="45">
        <v>0.16399617733642599</v>
      </c>
      <c r="D15" s="46">
        <v>7.4910152514943498E-2</v>
      </c>
      <c r="E15" s="46">
        <v>0.67844154483602603</v>
      </c>
      <c r="F15" s="46">
        <v>1.7754540412047898E-2</v>
      </c>
      <c r="G15" s="46">
        <v>6.4897584900556707E-2</v>
      </c>
      <c r="H15" s="47">
        <v>0.79</v>
      </c>
      <c r="I15" s="46">
        <v>0.21</v>
      </c>
      <c r="J15" s="48">
        <v>0.01</v>
      </c>
      <c r="K15" s="47">
        <v>0.14000000000000001</v>
      </c>
      <c r="L15" s="46">
        <v>0.53</v>
      </c>
      <c r="M15" s="48">
        <v>0.33</v>
      </c>
      <c r="N15" s="46">
        <v>0.418597654673938</v>
      </c>
      <c r="O15" s="46">
        <v>0.16704892935260099</v>
      </c>
      <c r="P15" s="46">
        <v>0.33137804356464701</v>
      </c>
      <c r="Q15" s="46">
        <v>8.2975372408814599E-2</v>
      </c>
    </row>
    <row r="16" spans="1:17" ht="16.5" customHeight="1">
      <c r="A16" s="26" t="s">
        <v>87</v>
      </c>
      <c r="B16" s="27" t="s">
        <v>90</v>
      </c>
      <c r="C16" s="45">
        <v>8.4566444308165498E-2</v>
      </c>
      <c r="D16" s="46">
        <v>3.7862190896649203E-2</v>
      </c>
      <c r="E16" s="46">
        <v>0.83919186881696295</v>
      </c>
      <c r="F16" s="46">
        <v>1.1218999379057199E-2</v>
      </c>
      <c r="G16" s="46">
        <v>2.7160496599165401E-2</v>
      </c>
      <c r="H16" s="47">
        <v>0.82</v>
      </c>
      <c r="I16" s="46">
        <v>0.13</v>
      </c>
      <c r="J16" s="48">
        <v>0.05</v>
      </c>
      <c r="K16" s="47">
        <v>0.05</v>
      </c>
      <c r="L16" s="46">
        <v>0.79</v>
      </c>
      <c r="M16" s="48">
        <v>0.16</v>
      </c>
      <c r="N16" s="46" t="s">
        <v>216</v>
      </c>
      <c r="O16" s="46">
        <v>4.12708470947621E-2</v>
      </c>
      <c r="P16" s="46">
        <v>0.71966405844433701</v>
      </c>
      <c r="Q16" s="46">
        <v>0.23906509446090099</v>
      </c>
    </row>
    <row r="17" spans="1:17" ht="16.5" customHeight="1">
      <c r="A17" s="26" t="s">
        <v>108</v>
      </c>
      <c r="B17" s="27" t="s">
        <v>109</v>
      </c>
      <c r="C17" s="45">
        <v>8.3559647169719406E-3</v>
      </c>
      <c r="D17" s="46">
        <v>3.6051667696239097E-2</v>
      </c>
      <c r="E17" s="46">
        <v>0.81066437857283202</v>
      </c>
      <c r="F17" s="46">
        <v>9.0443660024269901E-2</v>
      </c>
      <c r="G17" s="46">
        <v>5.4484328989686498E-2</v>
      </c>
      <c r="H17" s="47">
        <v>0.55000000000000004</v>
      </c>
      <c r="I17" s="46">
        <v>0.33</v>
      </c>
      <c r="J17" s="48">
        <v>0.12</v>
      </c>
      <c r="K17" s="47">
        <v>0.12</v>
      </c>
      <c r="L17" s="46">
        <v>0.66</v>
      </c>
      <c r="M17" s="48">
        <v>0.22</v>
      </c>
      <c r="N17" s="46">
        <v>0.32884630976993001</v>
      </c>
      <c r="O17" s="46">
        <v>8.0341130620864898E-2</v>
      </c>
      <c r="P17" s="46">
        <v>0.38324040508153001</v>
      </c>
      <c r="Q17" s="46">
        <v>0.20757215452767599</v>
      </c>
    </row>
    <row r="18" spans="1:17" ht="16.5" customHeight="1">
      <c r="A18" s="26" t="s">
        <v>123</v>
      </c>
      <c r="B18" s="27" t="s">
        <v>125</v>
      </c>
      <c r="C18" s="45">
        <v>0.16422201829667399</v>
      </c>
      <c r="D18" s="46">
        <v>0.113251903506683</v>
      </c>
      <c r="E18" s="46">
        <v>0.63874633717010199</v>
      </c>
      <c r="F18" s="46">
        <v>5.33767710208084E-2</v>
      </c>
      <c r="G18" s="46">
        <v>3.0402970005733599E-2</v>
      </c>
      <c r="H18" s="47">
        <v>0.52</v>
      </c>
      <c r="I18" s="46">
        <v>0.26</v>
      </c>
      <c r="J18" s="48">
        <v>0.22</v>
      </c>
      <c r="K18" s="47">
        <v>0.08</v>
      </c>
      <c r="L18" s="46">
        <v>0.5</v>
      </c>
      <c r="M18" s="48">
        <v>0.42</v>
      </c>
      <c r="N18" s="46">
        <v>0.26225587612147</v>
      </c>
      <c r="O18" s="46">
        <v>4.7479464760541698E-2</v>
      </c>
      <c r="P18" s="46">
        <v>0.55625297117628203</v>
      </c>
      <c r="Q18" s="46">
        <v>0.13401168794170601</v>
      </c>
    </row>
    <row r="19" spans="1:17" ht="16.5" customHeight="1">
      <c r="A19" s="26" t="s">
        <v>73</v>
      </c>
      <c r="B19" s="27" t="s">
        <v>75</v>
      </c>
      <c r="C19" s="45">
        <v>4.46768998335259E-2</v>
      </c>
      <c r="D19" s="46">
        <v>7.5075768282452396E-2</v>
      </c>
      <c r="E19" s="46">
        <v>0.777776060594079</v>
      </c>
      <c r="F19" s="46">
        <v>3.6532570947002602E-2</v>
      </c>
      <c r="G19" s="46">
        <v>6.5938700342940207E-2</v>
      </c>
      <c r="H19" s="47">
        <v>0.41</v>
      </c>
      <c r="I19" s="46">
        <v>0.36</v>
      </c>
      <c r="J19" s="48">
        <v>0.23</v>
      </c>
      <c r="K19" s="47">
        <v>7.0000000000000007E-2</v>
      </c>
      <c r="L19" s="46">
        <v>0.4</v>
      </c>
      <c r="M19" s="48">
        <v>0.54</v>
      </c>
      <c r="N19" s="46">
        <v>0.24968593872830699</v>
      </c>
      <c r="O19" s="46">
        <v>4.3014828948846402E-2</v>
      </c>
      <c r="P19" s="46">
        <v>0.54086512653020702</v>
      </c>
      <c r="Q19" s="46">
        <v>0.16643410579264001</v>
      </c>
    </row>
    <row r="20" spans="1:17" ht="16.5" customHeight="1">
      <c r="A20" s="26" t="s">
        <v>95</v>
      </c>
      <c r="B20" s="27" t="s">
        <v>96</v>
      </c>
      <c r="C20" s="45">
        <v>0.12877015368682199</v>
      </c>
      <c r="D20" s="46">
        <v>0.109497157057784</v>
      </c>
      <c r="E20" s="46">
        <v>0.57814693869592404</v>
      </c>
      <c r="F20" s="46">
        <v>3.1068183521103E-2</v>
      </c>
      <c r="G20" s="46">
        <v>0.152517567038367</v>
      </c>
      <c r="H20" s="47">
        <v>0.81</v>
      </c>
      <c r="I20" s="46">
        <v>0.19</v>
      </c>
      <c r="J20" s="48">
        <v>0</v>
      </c>
      <c r="K20" s="47">
        <v>7.0000000000000007E-2</v>
      </c>
      <c r="L20" s="46">
        <v>0.51</v>
      </c>
      <c r="M20" s="48">
        <v>0.42</v>
      </c>
      <c r="N20" s="46">
        <v>0.27181808290265802</v>
      </c>
      <c r="O20" s="46">
        <v>4.2514584535915001E-2</v>
      </c>
      <c r="P20" s="46">
        <v>0.53216299769206299</v>
      </c>
      <c r="Q20" s="46">
        <v>0.15350433486936299</v>
      </c>
    </row>
    <row r="21" spans="1:17" ht="16.5" customHeight="1">
      <c r="A21" s="26" t="s">
        <v>127</v>
      </c>
      <c r="B21" s="27" t="s">
        <v>128</v>
      </c>
      <c r="C21" s="45">
        <v>2.5994081681080999E-2</v>
      </c>
      <c r="D21" s="46">
        <v>8.7017422549695203E-2</v>
      </c>
      <c r="E21" s="46">
        <v>0.84271668727220195</v>
      </c>
      <c r="F21" s="46">
        <v>2.1778511310436399E-2</v>
      </c>
      <c r="G21" s="46">
        <v>2.2493297186585898E-2</v>
      </c>
      <c r="H21" s="47">
        <v>0.41</v>
      </c>
      <c r="I21" s="46">
        <v>0.48</v>
      </c>
      <c r="J21" s="48">
        <v>0.11</v>
      </c>
      <c r="K21" s="47">
        <v>0.02</v>
      </c>
      <c r="L21" s="46">
        <v>0.7</v>
      </c>
      <c r="M21" s="48">
        <v>0.28999999999999998</v>
      </c>
      <c r="N21" s="46">
        <v>7.4045196792749707E-2</v>
      </c>
      <c r="O21" s="46">
        <v>2.0926898676579801E-4</v>
      </c>
      <c r="P21" s="46">
        <v>0.80981787382868198</v>
      </c>
      <c r="Q21" s="46">
        <v>0.115927660391802</v>
      </c>
    </row>
    <row r="22" spans="1:17" ht="16.5" customHeight="1">
      <c r="A22" s="26" t="s">
        <v>95</v>
      </c>
      <c r="B22" s="27" t="s">
        <v>97</v>
      </c>
      <c r="C22" s="45">
        <v>0.26883729342520502</v>
      </c>
      <c r="D22" s="46">
        <v>0.121330958526304</v>
      </c>
      <c r="E22" s="46">
        <v>0.48132037166352598</v>
      </c>
      <c r="F22" s="46">
        <v>4.3796503730844698E-2</v>
      </c>
      <c r="G22" s="46">
        <v>8.4714872654120296E-2</v>
      </c>
      <c r="H22" s="47">
        <v>0.8</v>
      </c>
      <c r="I22" s="46">
        <v>0.2</v>
      </c>
      <c r="J22" s="48">
        <v>0</v>
      </c>
      <c r="K22" s="47">
        <v>0.18</v>
      </c>
      <c r="L22" s="46">
        <v>0.51</v>
      </c>
      <c r="M22" s="48">
        <v>0.32</v>
      </c>
      <c r="N22" s="46">
        <v>0.30312469740148701</v>
      </c>
      <c r="O22" s="46">
        <v>6.1953937006738603E-2</v>
      </c>
      <c r="P22" s="46">
        <v>0.482509861608444</v>
      </c>
      <c r="Q22" s="46">
        <v>0.152411503983331</v>
      </c>
    </row>
    <row r="23" spans="1:17" ht="16.5" customHeight="1">
      <c r="A23" s="26" t="s">
        <v>116</v>
      </c>
      <c r="B23" s="27" t="s">
        <v>117</v>
      </c>
      <c r="C23" s="45">
        <v>4.2761923813867897E-2</v>
      </c>
      <c r="D23" s="46">
        <v>7.6099870458863503E-2</v>
      </c>
      <c r="E23" s="46">
        <v>0.79374360532319999</v>
      </c>
      <c r="F23" s="46">
        <v>6.6754901172715805E-2</v>
      </c>
      <c r="G23" s="46">
        <v>2.0639699231352601E-2</v>
      </c>
      <c r="H23" s="47">
        <v>0.54</v>
      </c>
      <c r="I23" s="46">
        <v>0.28999999999999998</v>
      </c>
      <c r="J23" s="48">
        <v>0.18</v>
      </c>
      <c r="K23" s="47">
        <v>0.09</v>
      </c>
      <c r="L23" s="46">
        <v>0.41</v>
      </c>
      <c r="M23" s="48">
        <v>0.49</v>
      </c>
      <c r="N23" s="46">
        <v>0.141704358094877</v>
      </c>
      <c r="O23" s="46">
        <v>3.2457892370241798E-2</v>
      </c>
      <c r="P23" s="46">
        <v>0.59755263841897799</v>
      </c>
      <c r="Q23" s="46">
        <v>0.22828511111590399</v>
      </c>
    </row>
    <row r="24" spans="1:17" ht="16.5" customHeight="1">
      <c r="A24" s="26" t="s">
        <v>67</v>
      </c>
      <c r="B24" s="27" t="s">
        <v>68</v>
      </c>
      <c r="C24" s="45">
        <v>0.135546797166404</v>
      </c>
      <c r="D24" s="46">
        <v>8.1671887943754795E-2</v>
      </c>
      <c r="E24" s="46">
        <v>0.76418736254256203</v>
      </c>
      <c r="F24" s="46">
        <v>1.8593952347279299E-2</v>
      </c>
      <c r="G24" s="46" t="s">
        <v>216</v>
      </c>
      <c r="H24" s="47">
        <v>0.61</v>
      </c>
      <c r="I24" s="46">
        <v>0.33</v>
      </c>
      <c r="J24" s="48">
        <v>0.05</v>
      </c>
      <c r="K24" s="47">
        <v>0.1</v>
      </c>
      <c r="L24" s="46">
        <v>0.59</v>
      </c>
      <c r="M24" s="48">
        <v>0.31</v>
      </c>
      <c r="N24" s="46">
        <v>0.16550581653782501</v>
      </c>
      <c r="O24" s="46">
        <v>0.27523498814987801</v>
      </c>
      <c r="P24" s="46">
        <v>0.450987119169458</v>
      </c>
      <c r="Q24" s="46">
        <v>0.108272076142839</v>
      </c>
    </row>
    <row r="25" spans="1:17" ht="16.5" customHeight="1">
      <c r="A25" s="26" t="s">
        <v>67</v>
      </c>
      <c r="B25" s="27" t="s">
        <v>69</v>
      </c>
      <c r="C25" s="45">
        <v>0.17702311993942399</v>
      </c>
      <c r="D25" s="46">
        <v>9.6460872590442198E-2</v>
      </c>
      <c r="E25" s="46">
        <v>0.67832556297802504</v>
      </c>
      <c r="F25" s="46">
        <v>3.7917571297392601E-2</v>
      </c>
      <c r="G25" s="46">
        <v>1.0272873194716399E-2</v>
      </c>
      <c r="H25" s="47">
        <v>0.49</v>
      </c>
      <c r="I25" s="46">
        <v>0.28000000000000003</v>
      </c>
      <c r="J25" s="48">
        <v>0.22</v>
      </c>
      <c r="K25" s="47">
        <v>0.12</v>
      </c>
      <c r="L25" s="46">
        <v>0.54</v>
      </c>
      <c r="M25" s="48">
        <v>0.34</v>
      </c>
      <c r="N25" s="46">
        <v>0.291157302986563</v>
      </c>
      <c r="O25" s="46">
        <v>5.3400882833518397E-2</v>
      </c>
      <c r="P25" s="46">
        <v>0.51481065255159397</v>
      </c>
      <c r="Q25" s="46">
        <v>0.14063116162832401</v>
      </c>
    </row>
    <row r="26" spans="1:17" ht="16.5" customHeight="1">
      <c r="A26" s="26" t="s">
        <v>95</v>
      </c>
      <c r="B26" s="27" t="s">
        <v>98</v>
      </c>
      <c r="C26" s="45">
        <v>0.19145295878868401</v>
      </c>
      <c r="D26" s="46">
        <v>0.130294507547289</v>
      </c>
      <c r="E26" s="46">
        <v>0.59100207332326105</v>
      </c>
      <c r="F26" s="46">
        <v>3.5878397562514E-2</v>
      </c>
      <c r="G26" s="46">
        <v>5.1372062778251799E-2</v>
      </c>
      <c r="H26" s="47">
        <v>0.6</v>
      </c>
      <c r="I26" s="46">
        <v>0.3</v>
      </c>
      <c r="J26" s="48">
        <v>0.1</v>
      </c>
      <c r="K26" s="47">
        <v>0.2</v>
      </c>
      <c r="L26" s="46">
        <v>0.74</v>
      </c>
      <c r="M26" s="48">
        <v>0.05</v>
      </c>
      <c r="N26" s="46">
        <v>0.23309880744551001</v>
      </c>
      <c r="O26" s="46">
        <v>7.2379265953329205E-2</v>
      </c>
      <c r="P26" s="46">
        <v>0.48773547975269399</v>
      </c>
      <c r="Q26" s="46">
        <v>0.206786446848467</v>
      </c>
    </row>
    <row r="27" spans="1:17" ht="16.5" customHeight="1">
      <c r="A27" s="26" t="s">
        <v>67</v>
      </c>
      <c r="B27" s="27" t="s">
        <v>70</v>
      </c>
      <c r="C27" s="45">
        <v>0.33804359467568501</v>
      </c>
      <c r="D27" s="46">
        <v>0.15424114128897201</v>
      </c>
      <c r="E27" s="46">
        <v>0.50771526403534295</v>
      </c>
      <c r="F27" s="46" t="s">
        <v>216</v>
      </c>
      <c r="G27" s="46" t="s">
        <v>216</v>
      </c>
      <c r="H27" s="47">
        <v>0.57999999999999996</v>
      </c>
      <c r="I27" s="46">
        <v>0.27</v>
      </c>
      <c r="J27" s="48">
        <v>0.15</v>
      </c>
      <c r="K27" s="47">
        <v>7.0000000000000007E-2</v>
      </c>
      <c r="L27" s="46">
        <v>0.46</v>
      </c>
      <c r="M27" s="48">
        <v>0.47</v>
      </c>
      <c r="N27" s="46">
        <v>4.0975576196719397E-2</v>
      </c>
      <c r="O27" s="46">
        <v>1.13988820262704E-2</v>
      </c>
      <c r="P27" s="46">
        <v>0.38477664128921202</v>
      </c>
      <c r="Q27" s="46">
        <v>0.56284890048779801</v>
      </c>
    </row>
    <row r="28" spans="1:17" ht="16.5" customHeight="1">
      <c r="A28" s="26" t="s">
        <v>108</v>
      </c>
      <c r="B28" s="27" t="s">
        <v>110</v>
      </c>
      <c r="C28" s="45">
        <v>0.22416408091590201</v>
      </c>
      <c r="D28" s="46">
        <v>8.6673481727106205E-2</v>
      </c>
      <c r="E28" s="46">
        <v>0.63740010485065401</v>
      </c>
      <c r="F28" s="46">
        <v>1.6249459517359299E-2</v>
      </c>
      <c r="G28" s="46">
        <v>3.5512872988977998E-2</v>
      </c>
      <c r="H28" s="47">
        <v>0.63</v>
      </c>
      <c r="I28" s="46">
        <v>0.28000000000000003</v>
      </c>
      <c r="J28" s="48">
        <v>0.09</v>
      </c>
      <c r="K28" s="47">
        <v>0.1</v>
      </c>
      <c r="L28" s="46">
        <v>0.61</v>
      </c>
      <c r="M28" s="48">
        <v>0.28999999999999998</v>
      </c>
      <c r="N28" s="46">
        <v>0.32375219984942499</v>
      </c>
      <c r="O28" s="46">
        <v>0.11812604210998701</v>
      </c>
      <c r="P28" s="46">
        <v>0.42273022579418901</v>
      </c>
      <c r="Q28" s="46">
        <v>0.13539153224639899</v>
      </c>
    </row>
    <row r="29" spans="1:17" ht="16.5" customHeight="1">
      <c r="A29" s="26" t="s">
        <v>95</v>
      </c>
      <c r="B29" s="27" t="s">
        <v>99</v>
      </c>
      <c r="C29" s="45">
        <v>0.275358168169555</v>
      </c>
      <c r="D29" s="46">
        <v>9.4573138206426502E-2</v>
      </c>
      <c r="E29" s="46">
        <v>0.53065513850827195</v>
      </c>
      <c r="F29" s="46">
        <v>1.8455040136665601E-2</v>
      </c>
      <c r="G29" s="46">
        <v>8.0958514979080506E-2</v>
      </c>
      <c r="H29" s="47">
        <v>0.87</v>
      </c>
      <c r="I29" s="46">
        <v>0.12</v>
      </c>
      <c r="J29" s="48">
        <v>0.01</v>
      </c>
      <c r="K29" s="47">
        <v>0.11</v>
      </c>
      <c r="L29" s="46">
        <v>0.43</v>
      </c>
      <c r="M29" s="48">
        <v>0.46</v>
      </c>
      <c r="N29" s="46">
        <v>0.32552458308438897</v>
      </c>
      <c r="O29" s="46">
        <v>0.147813266394834</v>
      </c>
      <c r="P29" s="46">
        <v>0.27135602062952402</v>
      </c>
      <c r="Q29" s="46">
        <v>0.25530612989125301</v>
      </c>
    </row>
    <row r="30" spans="1:17" ht="16.5" customHeight="1">
      <c r="A30" s="26" t="s">
        <v>116</v>
      </c>
      <c r="B30" s="27" t="s">
        <v>118</v>
      </c>
      <c r="C30" s="45">
        <v>0.1453268420529</v>
      </c>
      <c r="D30" s="46">
        <v>0.10520996989116101</v>
      </c>
      <c r="E30" s="46">
        <v>0.71292682949620301</v>
      </c>
      <c r="F30" s="46">
        <v>1.0055316252738301E-2</v>
      </c>
      <c r="G30" s="46">
        <v>2.6481042306997299E-2</v>
      </c>
      <c r="H30" s="47">
        <v>0.71</v>
      </c>
      <c r="I30" s="46">
        <v>0.21</v>
      </c>
      <c r="J30" s="48">
        <v>0.08</v>
      </c>
      <c r="K30" s="47">
        <v>0.09</v>
      </c>
      <c r="L30" s="46">
        <v>0.76</v>
      </c>
      <c r="M30" s="48">
        <v>0.14000000000000001</v>
      </c>
      <c r="N30" s="46">
        <v>6.5592826853983793E-2</v>
      </c>
      <c r="O30" s="46">
        <v>0.14966689386458401</v>
      </c>
      <c r="P30" s="46">
        <v>0.43256124002603802</v>
      </c>
      <c r="Q30" s="46">
        <v>0.35217903925539401</v>
      </c>
    </row>
    <row r="31" spans="1:17" ht="16.5" customHeight="1">
      <c r="A31" s="26" t="s">
        <v>87</v>
      </c>
      <c r="B31" s="27" t="s">
        <v>91</v>
      </c>
      <c r="C31" s="45">
        <v>0.10576111874814401</v>
      </c>
      <c r="D31" s="46">
        <v>0.12696449528439399</v>
      </c>
      <c r="E31" s="46">
        <v>0.76081053494080497</v>
      </c>
      <c r="F31" s="46">
        <v>5.8221996687173603E-3</v>
      </c>
      <c r="G31" s="46">
        <v>6.4165135793958002E-4</v>
      </c>
      <c r="H31" s="47">
        <v>0.93</v>
      </c>
      <c r="I31" s="46">
        <v>0.05</v>
      </c>
      <c r="J31" s="48">
        <v>0.02</v>
      </c>
      <c r="K31" s="47">
        <v>0.1</v>
      </c>
      <c r="L31" s="46">
        <v>0.74</v>
      </c>
      <c r="M31" s="48">
        <v>0.16</v>
      </c>
      <c r="N31" s="46">
        <v>5.0599658400621902E-2</v>
      </c>
      <c r="O31" s="46">
        <v>0.12576789885393999</v>
      </c>
      <c r="P31" s="46">
        <v>0.57786146547221295</v>
      </c>
      <c r="Q31" s="46">
        <v>0.245770977273225</v>
      </c>
    </row>
    <row r="32" spans="1:17" ht="16.5" customHeight="1">
      <c r="A32" s="26" t="s">
        <v>108</v>
      </c>
      <c r="B32" s="27" t="s">
        <v>111</v>
      </c>
      <c r="C32" s="45">
        <v>0.164419501635475</v>
      </c>
      <c r="D32" s="46">
        <v>7.4629641149558404E-2</v>
      </c>
      <c r="E32" s="46">
        <v>0.76069058049969296</v>
      </c>
      <c r="F32" s="46">
        <v>2.6027671527334E-4</v>
      </c>
      <c r="G32" s="46" t="s">
        <v>216</v>
      </c>
      <c r="H32" s="47">
        <v>0.43</v>
      </c>
      <c r="I32" s="46">
        <v>0.38</v>
      </c>
      <c r="J32" s="48">
        <v>0.19</v>
      </c>
      <c r="K32" s="47">
        <v>0.1</v>
      </c>
      <c r="L32" s="46">
        <v>0.75</v>
      </c>
      <c r="M32" s="48">
        <v>0.15</v>
      </c>
      <c r="N32" s="46">
        <v>1.0340062140657201E-3</v>
      </c>
      <c r="O32" s="46">
        <v>1.43725757829039E-2</v>
      </c>
      <c r="P32" s="46">
        <v>0.63366304635082005</v>
      </c>
      <c r="Q32" s="46">
        <v>0.35093037165221003</v>
      </c>
    </row>
    <row r="33" spans="1:17" ht="16.5" customHeight="1">
      <c r="A33" s="26" t="s">
        <v>116</v>
      </c>
      <c r="B33" s="27" t="s">
        <v>119</v>
      </c>
      <c r="C33" s="45">
        <v>0.108524897571179</v>
      </c>
      <c r="D33" s="46">
        <v>0.118760783441095</v>
      </c>
      <c r="E33" s="46">
        <v>0.54842767750652199</v>
      </c>
      <c r="F33" s="46">
        <v>9.88894413141371E-2</v>
      </c>
      <c r="G33" s="46">
        <v>0.12539720016706801</v>
      </c>
      <c r="H33" s="47">
        <v>0.46</v>
      </c>
      <c r="I33" s="46">
        <v>0.28000000000000003</v>
      </c>
      <c r="J33" s="48">
        <v>0.25</v>
      </c>
      <c r="K33" s="47">
        <v>0.1</v>
      </c>
      <c r="L33" s="46">
        <v>0.56999999999999995</v>
      </c>
      <c r="M33" s="48">
        <v>0.33</v>
      </c>
      <c r="N33" s="46">
        <v>7.11234179791259E-2</v>
      </c>
      <c r="O33" s="46">
        <v>6.4400196962362696E-2</v>
      </c>
      <c r="P33" s="46">
        <v>0.46661604171724502</v>
      </c>
      <c r="Q33" s="46">
        <v>0.39786034334126702</v>
      </c>
    </row>
    <row r="34" spans="1:17" ht="16.5" customHeight="1">
      <c r="A34" s="26" t="s">
        <v>57</v>
      </c>
      <c r="B34" s="27" t="s">
        <v>58</v>
      </c>
      <c r="C34" s="45">
        <v>0.12901121507593299</v>
      </c>
      <c r="D34" s="46">
        <v>2.8835287549552901E-2</v>
      </c>
      <c r="E34" s="46">
        <v>0.80361114893585395</v>
      </c>
      <c r="F34" s="46">
        <v>3.0383136080796201E-2</v>
      </c>
      <c r="G34" s="46">
        <v>8.1592123578634705E-3</v>
      </c>
      <c r="H34" s="47">
        <v>0.62</v>
      </c>
      <c r="I34" s="46">
        <v>0.28000000000000003</v>
      </c>
      <c r="J34" s="48">
        <v>0.1</v>
      </c>
      <c r="K34" s="47">
        <v>0.1</v>
      </c>
      <c r="L34" s="46">
        <v>0.59</v>
      </c>
      <c r="M34" s="48">
        <v>0.31</v>
      </c>
      <c r="N34" s="46">
        <v>0.33224557823806899</v>
      </c>
      <c r="O34" s="46">
        <v>0.13877398589213599</v>
      </c>
      <c r="P34" s="46">
        <v>0.41223050428047497</v>
      </c>
      <c r="Q34" s="46">
        <v>0.116749931589319</v>
      </c>
    </row>
    <row r="35" spans="1:17" ht="16.5" customHeight="1">
      <c r="A35" s="26" t="s">
        <v>73</v>
      </c>
      <c r="B35" s="27" t="s">
        <v>76</v>
      </c>
      <c r="C35" s="45">
        <v>1.9875545142681601E-2</v>
      </c>
      <c r="D35" s="46">
        <v>1.07667058024904E-2</v>
      </c>
      <c r="E35" s="46">
        <v>0.845869132875397</v>
      </c>
      <c r="F35" s="46">
        <v>3.08590186500711E-2</v>
      </c>
      <c r="G35" s="46">
        <v>9.2629597529359897E-2</v>
      </c>
      <c r="H35" s="47">
        <v>0.43</v>
      </c>
      <c r="I35" s="46">
        <v>0.2</v>
      </c>
      <c r="J35" s="48">
        <v>0.38</v>
      </c>
      <c r="K35" s="47">
        <v>0</v>
      </c>
      <c r="L35" s="46">
        <v>0.56000000000000005</v>
      </c>
      <c r="M35" s="48">
        <v>0.44</v>
      </c>
      <c r="N35" s="46">
        <v>0.46193536643876298</v>
      </c>
      <c r="O35" s="46">
        <v>7.8849732146528906E-2</v>
      </c>
      <c r="P35" s="46">
        <v>0.155334942695494</v>
      </c>
      <c r="Q35" s="46">
        <v>0.30387995871921403</v>
      </c>
    </row>
    <row r="36" spans="1:17" ht="16.5" customHeight="1">
      <c r="A36" s="26" t="s">
        <v>95</v>
      </c>
      <c r="B36" s="27" t="s">
        <v>100</v>
      </c>
      <c r="C36" s="45">
        <v>0.23163003189148401</v>
      </c>
      <c r="D36" s="46">
        <v>6.9554638255104703E-2</v>
      </c>
      <c r="E36" s="46">
        <v>0.69428456395081195</v>
      </c>
      <c r="F36" s="46">
        <v>4.5307659025993104E-3</v>
      </c>
      <c r="G36" s="46" t="s">
        <v>216</v>
      </c>
      <c r="H36" s="47">
        <v>0.75</v>
      </c>
      <c r="I36" s="46">
        <v>0.19</v>
      </c>
      <c r="J36" s="48">
        <v>0.06</v>
      </c>
      <c r="K36" s="47">
        <v>0.21</v>
      </c>
      <c r="L36" s="46">
        <v>0.64</v>
      </c>
      <c r="M36" s="48">
        <v>0.15</v>
      </c>
      <c r="N36" s="46">
        <v>0.25727892864424701</v>
      </c>
      <c r="O36" s="46">
        <v>0.102849669776435</v>
      </c>
      <c r="P36" s="46">
        <v>0.37368575428828799</v>
      </c>
      <c r="Q36" s="46">
        <v>0.26618564729103</v>
      </c>
    </row>
    <row r="37" spans="1:17" ht="16.5" customHeight="1">
      <c r="A37" s="26" t="s">
        <v>73</v>
      </c>
      <c r="B37" s="27" t="s">
        <v>77</v>
      </c>
      <c r="C37" s="45">
        <v>5.3873081771198698E-2</v>
      </c>
      <c r="D37" s="46">
        <v>3.9467707684266197E-2</v>
      </c>
      <c r="E37" s="46">
        <v>0.88849212951378598</v>
      </c>
      <c r="F37" s="46" t="s">
        <v>216</v>
      </c>
      <c r="G37" s="46">
        <v>1.81670810307492E-2</v>
      </c>
      <c r="H37" s="47">
        <v>0.46</v>
      </c>
      <c r="I37" s="46">
        <v>0.34</v>
      </c>
      <c r="J37" s="48">
        <v>0.2</v>
      </c>
      <c r="K37" s="47">
        <v>0</v>
      </c>
      <c r="L37" s="46">
        <v>0.35</v>
      </c>
      <c r="M37" s="48">
        <v>0.65</v>
      </c>
      <c r="N37" s="46">
        <v>0.27957701762422099</v>
      </c>
      <c r="O37" s="46">
        <v>9.1972135215936501E-2</v>
      </c>
      <c r="P37" s="46">
        <v>0.53629033439527496</v>
      </c>
      <c r="Q37" s="46">
        <v>9.2160512764567604E-2</v>
      </c>
    </row>
    <row r="38" spans="1:17" ht="16.5" customHeight="1">
      <c r="A38" s="26" t="s">
        <v>62</v>
      </c>
      <c r="B38" s="27" t="s">
        <v>63</v>
      </c>
      <c r="C38" s="45">
        <v>0.23946818717829399</v>
      </c>
      <c r="D38" s="46">
        <v>0.121135496072394</v>
      </c>
      <c r="E38" s="46">
        <v>0.63726300681352099</v>
      </c>
      <c r="F38" s="46" t="s">
        <v>216</v>
      </c>
      <c r="G38" s="46">
        <v>2.13330993579104E-3</v>
      </c>
      <c r="H38" s="47">
        <v>0.62</v>
      </c>
      <c r="I38" s="46">
        <v>0.21</v>
      </c>
      <c r="J38" s="48">
        <v>0.17</v>
      </c>
      <c r="K38" s="47">
        <v>0.26</v>
      </c>
      <c r="L38" s="46">
        <v>0.54</v>
      </c>
      <c r="M38" s="48">
        <v>0.21</v>
      </c>
      <c r="N38" s="46">
        <v>8.2930979965106302E-2</v>
      </c>
      <c r="O38" s="46">
        <v>9.5645291479101197E-2</v>
      </c>
      <c r="P38" s="46">
        <v>0.41748015037847302</v>
      </c>
      <c r="Q38" s="46">
        <v>0.40394357817732002</v>
      </c>
    </row>
    <row r="39" spans="1:17" ht="16.5" customHeight="1">
      <c r="A39" s="26" t="s">
        <v>73</v>
      </c>
      <c r="B39" s="27" t="s">
        <v>78</v>
      </c>
      <c r="C39" s="45" t="s">
        <v>216</v>
      </c>
      <c r="D39" s="46">
        <v>9.2545733718156706E-3</v>
      </c>
      <c r="E39" s="46">
        <v>0.79266096186144097</v>
      </c>
      <c r="F39" s="46">
        <v>0.188622090538593</v>
      </c>
      <c r="G39" s="46">
        <v>9.4623742281510596E-3</v>
      </c>
      <c r="H39" s="47">
        <v>0.52</v>
      </c>
      <c r="I39" s="46">
        <v>0.22</v>
      </c>
      <c r="J39" s="48">
        <v>0.26</v>
      </c>
      <c r="K39" s="47">
        <v>0.01</v>
      </c>
      <c r="L39" s="46">
        <v>0.85</v>
      </c>
      <c r="M39" s="48">
        <v>0.14000000000000001</v>
      </c>
      <c r="N39" s="46">
        <v>0.134605952819595</v>
      </c>
      <c r="O39" s="46">
        <v>0.13889346250788601</v>
      </c>
      <c r="P39" s="46">
        <v>0.50525826304324595</v>
      </c>
      <c r="Q39" s="46">
        <v>0.22124232162927401</v>
      </c>
    </row>
    <row r="40" spans="1:17" ht="16.5" customHeight="1">
      <c r="A40" s="26" t="s">
        <v>81</v>
      </c>
      <c r="B40" s="27" t="s">
        <v>84</v>
      </c>
      <c r="C40" s="45">
        <v>6.5127365405643803E-2</v>
      </c>
      <c r="D40" s="46">
        <v>0.14388598925457699</v>
      </c>
      <c r="E40" s="46">
        <v>0.66198560612668</v>
      </c>
      <c r="F40" s="46">
        <v>8.0922985494939301E-2</v>
      </c>
      <c r="G40" s="46">
        <v>4.8078053718159597E-2</v>
      </c>
      <c r="H40" s="47">
        <v>0.31</v>
      </c>
      <c r="I40" s="46">
        <v>0.39</v>
      </c>
      <c r="J40" s="48">
        <v>0.3</v>
      </c>
      <c r="K40" s="47">
        <v>0.04</v>
      </c>
      <c r="L40" s="46">
        <v>0.55000000000000004</v>
      </c>
      <c r="M40" s="48">
        <v>0.42</v>
      </c>
      <c r="N40" s="46">
        <v>0.192317190669306</v>
      </c>
      <c r="O40" s="46">
        <v>7.2012641942337099E-2</v>
      </c>
      <c r="P40" s="46">
        <v>0.51352044572746403</v>
      </c>
      <c r="Q40" s="46">
        <v>0.222149721660893</v>
      </c>
    </row>
    <row r="41" spans="1:17" ht="16.5" customHeight="1">
      <c r="A41" s="26" t="s">
        <v>73</v>
      </c>
      <c r="B41" s="27" t="s">
        <v>79</v>
      </c>
      <c r="C41" s="45">
        <v>1.2780321103278701E-2</v>
      </c>
      <c r="D41" s="46">
        <v>4.7160323608685099E-2</v>
      </c>
      <c r="E41" s="46">
        <v>0.83877949997878198</v>
      </c>
      <c r="F41" s="46">
        <v>4.5318905556861001E-2</v>
      </c>
      <c r="G41" s="46">
        <v>5.5960949752393699E-2</v>
      </c>
      <c r="H41" s="47">
        <v>0.48</v>
      </c>
      <c r="I41" s="46">
        <v>0.35</v>
      </c>
      <c r="J41" s="48">
        <v>0.17</v>
      </c>
      <c r="K41" s="47">
        <v>0.03</v>
      </c>
      <c r="L41" s="46">
        <v>0.64</v>
      </c>
      <c r="M41" s="48">
        <v>0.33</v>
      </c>
      <c r="N41" s="46">
        <v>0.183092882446972</v>
      </c>
      <c r="O41" s="46">
        <v>0.123201282457043</v>
      </c>
      <c r="P41" s="46">
        <v>0.452044710131488</v>
      </c>
      <c r="Q41" s="46">
        <v>0.24166112496449599</v>
      </c>
    </row>
    <row r="42" spans="1:17" ht="16.5" customHeight="1">
      <c r="A42" s="26" t="s">
        <v>102</v>
      </c>
      <c r="B42" s="27" t="s">
        <v>105</v>
      </c>
      <c r="C42" s="45">
        <v>0.16711218836934999</v>
      </c>
      <c r="D42" s="46">
        <v>8.3581456178352595E-2</v>
      </c>
      <c r="E42" s="46">
        <v>0.74895526597734896</v>
      </c>
      <c r="F42" s="46">
        <v>3.51089474948754E-4</v>
      </c>
      <c r="G42" s="46" t="s">
        <v>216</v>
      </c>
      <c r="H42" s="47">
        <v>0.32</v>
      </c>
      <c r="I42" s="46">
        <v>0.59</v>
      </c>
      <c r="J42" s="48">
        <v>0.09</v>
      </c>
      <c r="K42" s="47">
        <v>7.0000000000000007E-2</v>
      </c>
      <c r="L42" s="46">
        <v>0.7</v>
      </c>
      <c r="M42" s="48">
        <v>0.23</v>
      </c>
      <c r="N42" s="46">
        <v>0.116929497572668</v>
      </c>
      <c r="O42" s="46">
        <v>0.14863981900145901</v>
      </c>
      <c r="P42" s="46">
        <v>0.60532696672414499</v>
      </c>
      <c r="Q42" s="46">
        <v>0.12910371670172899</v>
      </c>
    </row>
    <row r="43" spans="1:17" ht="16.5" customHeight="1">
      <c r="A43" s="26" t="s">
        <v>102</v>
      </c>
      <c r="B43" s="27" t="s">
        <v>106</v>
      </c>
      <c r="C43" s="45">
        <v>0.122400763412613</v>
      </c>
      <c r="D43" s="46">
        <v>0.12441883169696</v>
      </c>
      <c r="E43" s="46">
        <v>0.748429430495125</v>
      </c>
      <c r="F43" s="46" t="s">
        <v>216</v>
      </c>
      <c r="G43" s="46">
        <v>4.7509743953017096E-3</v>
      </c>
      <c r="H43" s="47">
        <v>0.51</v>
      </c>
      <c r="I43" s="46">
        <v>0.44</v>
      </c>
      <c r="J43" s="48">
        <v>0.04</v>
      </c>
      <c r="K43" s="47">
        <v>0.01</v>
      </c>
      <c r="L43" s="46">
        <v>0.57999999999999996</v>
      </c>
      <c r="M43" s="48">
        <v>0.42</v>
      </c>
      <c r="N43" s="46">
        <v>0.25991479379523902</v>
      </c>
      <c r="O43" s="46">
        <v>8.9855123159023498E-2</v>
      </c>
      <c r="P43" s="46">
        <v>0.54632818276893302</v>
      </c>
      <c r="Q43" s="46">
        <v>0.103901900276804</v>
      </c>
    </row>
    <row r="44" spans="1:17" ht="16.5" customHeight="1">
      <c r="A44" s="26" t="s">
        <v>108</v>
      </c>
      <c r="B44" s="27" t="s">
        <v>112</v>
      </c>
      <c r="C44" s="45" t="s">
        <v>216</v>
      </c>
      <c r="D44" s="46">
        <v>2.24530521209628E-2</v>
      </c>
      <c r="E44" s="46">
        <v>0.79561663359557999</v>
      </c>
      <c r="F44" s="46">
        <v>6.2643570491332706E-2</v>
      </c>
      <c r="G44" s="46">
        <v>0.11928674379212401</v>
      </c>
      <c r="H44" s="47">
        <v>0.15</v>
      </c>
      <c r="I44" s="46">
        <v>0.37</v>
      </c>
      <c r="J44" s="48">
        <v>0.49</v>
      </c>
      <c r="K44" s="47">
        <v>0.01</v>
      </c>
      <c r="L44" s="46">
        <v>0.49</v>
      </c>
      <c r="M44" s="48">
        <v>0.5</v>
      </c>
      <c r="N44" s="46">
        <v>0.120115371302719</v>
      </c>
      <c r="O44" s="46">
        <v>9.4252398277494195E-2</v>
      </c>
      <c r="P44" s="46">
        <v>0.60862876752778095</v>
      </c>
      <c r="Q44" s="46">
        <v>0.177003462892005</v>
      </c>
    </row>
    <row r="45" spans="1:17" ht="16.5" customHeight="1">
      <c r="A45" s="26" t="s">
        <v>92</v>
      </c>
      <c r="B45" s="27" t="s">
        <v>93</v>
      </c>
      <c r="C45" s="45">
        <v>1.6692986203216301E-2</v>
      </c>
      <c r="D45" s="46">
        <v>3.8953757064003801E-2</v>
      </c>
      <c r="E45" s="46">
        <v>0.834699372490182</v>
      </c>
      <c r="F45" s="46">
        <v>8.7945808269459899E-2</v>
      </c>
      <c r="G45" s="46">
        <v>2.1708075973138299E-2</v>
      </c>
      <c r="H45" s="47">
        <v>0.39</v>
      </c>
      <c r="I45" s="46">
        <v>0.36</v>
      </c>
      <c r="J45" s="48">
        <v>0.26</v>
      </c>
      <c r="K45" s="47">
        <v>0.05</v>
      </c>
      <c r="L45" s="46">
        <v>0.43</v>
      </c>
      <c r="M45" s="48">
        <v>0.52</v>
      </c>
      <c r="N45" s="46">
        <v>0.38165639493898001</v>
      </c>
      <c r="O45" s="46">
        <v>8.5027778449511301E-2</v>
      </c>
      <c r="P45" s="46">
        <v>0.42439490518067902</v>
      </c>
      <c r="Q45" s="46">
        <v>0.10892092143083</v>
      </c>
    </row>
    <row r="46" spans="1:17" ht="16.5" customHeight="1">
      <c r="A46" s="26" t="s">
        <v>51</v>
      </c>
      <c r="B46" s="27" t="s">
        <v>53</v>
      </c>
      <c r="C46" s="45">
        <v>3.7838772777501799E-2</v>
      </c>
      <c r="D46" s="46">
        <v>7.5447586928595198E-2</v>
      </c>
      <c r="E46" s="46">
        <v>0.80528290968472305</v>
      </c>
      <c r="F46" s="46">
        <v>5.2213765668600601E-2</v>
      </c>
      <c r="G46" s="46">
        <v>2.92169649405799E-2</v>
      </c>
      <c r="H46" s="47">
        <v>0.48</v>
      </c>
      <c r="I46" s="46">
        <v>0.33</v>
      </c>
      <c r="J46" s="48">
        <v>0.19</v>
      </c>
      <c r="K46" s="47">
        <v>0.04</v>
      </c>
      <c r="L46" s="46">
        <v>0.56000000000000005</v>
      </c>
      <c r="M46" s="48">
        <v>0.41</v>
      </c>
      <c r="N46" s="46">
        <v>0.38703567595520399</v>
      </c>
      <c r="O46" s="46">
        <v>7.6479479322480601E-2</v>
      </c>
      <c r="P46" s="46">
        <v>0.386200680012876</v>
      </c>
      <c r="Q46" s="46">
        <v>0.15028416470944</v>
      </c>
    </row>
    <row r="47" spans="1:17" ht="16.5" customHeight="1">
      <c r="A47" s="26" t="s">
        <v>102</v>
      </c>
      <c r="B47" s="27" t="s">
        <v>107</v>
      </c>
      <c r="C47" s="45">
        <v>4.1983343020992603E-2</v>
      </c>
      <c r="D47" s="46">
        <v>0.29875694822793902</v>
      </c>
      <c r="E47" s="46">
        <v>0.63446430827379796</v>
      </c>
      <c r="F47" s="46">
        <v>1.9623725518438499E-2</v>
      </c>
      <c r="G47" s="46">
        <v>5.1716749588328502E-3</v>
      </c>
      <c r="H47" s="47">
        <v>0.62</v>
      </c>
      <c r="I47" s="46">
        <v>0.28000000000000003</v>
      </c>
      <c r="J47" s="48">
        <v>0.1</v>
      </c>
      <c r="K47" s="47">
        <v>0.09</v>
      </c>
      <c r="L47" s="46">
        <v>0.54</v>
      </c>
      <c r="M47" s="48">
        <v>0.37</v>
      </c>
      <c r="N47" s="46">
        <v>0.29105644694370097</v>
      </c>
      <c r="O47" s="46">
        <v>5.0158029395119999E-2</v>
      </c>
      <c r="P47" s="46">
        <v>0.43360752909937</v>
      </c>
      <c r="Q47" s="46">
        <v>0.22517799456180901</v>
      </c>
    </row>
    <row r="48" spans="1:17" ht="16.5" customHeight="1">
      <c r="A48" s="26" t="s">
        <v>116</v>
      </c>
      <c r="B48" s="27" t="s">
        <v>120</v>
      </c>
      <c r="C48" s="45">
        <v>6.9082765415027697E-2</v>
      </c>
      <c r="D48" s="46">
        <v>5.6441660700712097E-2</v>
      </c>
      <c r="E48" s="46">
        <v>0.77347833826116097</v>
      </c>
      <c r="F48" s="46">
        <v>8.3918820492313403E-2</v>
      </c>
      <c r="G48" s="46">
        <v>1.7078415130785701E-2</v>
      </c>
      <c r="H48" s="47">
        <v>0.7</v>
      </c>
      <c r="I48" s="46">
        <v>0.23</v>
      </c>
      <c r="J48" s="48">
        <v>0.08</v>
      </c>
      <c r="K48" s="47">
        <v>0.03</v>
      </c>
      <c r="L48" s="46">
        <v>0.33</v>
      </c>
      <c r="M48" s="48">
        <v>0.63</v>
      </c>
      <c r="N48" s="46">
        <v>7.3591583946973599E-2</v>
      </c>
      <c r="O48" s="46">
        <v>1.15571427729474E-2</v>
      </c>
      <c r="P48" s="46">
        <v>0.57364251165425895</v>
      </c>
      <c r="Q48" s="46">
        <v>0.34120876162581998</v>
      </c>
    </row>
    <row r="49" spans="1:17" ht="16.5" customHeight="1">
      <c r="A49" s="26" t="s">
        <v>62</v>
      </c>
      <c r="B49" s="27" t="s">
        <v>64</v>
      </c>
      <c r="C49" s="45">
        <v>0.30034298446712099</v>
      </c>
      <c r="D49" s="46">
        <v>6.9305431580054699E-2</v>
      </c>
      <c r="E49" s="46">
        <v>0.63035158395282398</v>
      </c>
      <c r="F49" s="46" t="s">
        <v>216</v>
      </c>
      <c r="G49" s="46" t="s">
        <v>216</v>
      </c>
      <c r="H49" s="47">
        <v>0.6</v>
      </c>
      <c r="I49" s="46">
        <v>0.22</v>
      </c>
      <c r="J49" s="48">
        <v>0.18</v>
      </c>
      <c r="K49" s="47">
        <v>0.26</v>
      </c>
      <c r="L49" s="46">
        <v>0.56999999999999995</v>
      </c>
      <c r="M49" s="48">
        <v>0.17</v>
      </c>
      <c r="N49" s="46">
        <v>9.7516787751443804E-2</v>
      </c>
      <c r="O49" s="46">
        <v>7.5530141547452606E-2</v>
      </c>
      <c r="P49" s="46">
        <v>0.35023540706276601</v>
      </c>
      <c r="Q49" s="46">
        <v>0.47671766363833801</v>
      </c>
    </row>
    <row r="50" spans="1:17" ht="16.5" customHeight="1">
      <c r="A50" s="26" t="s">
        <v>108</v>
      </c>
      <c r="B50" s="27" t="s">
        <v>113</v>
      </c>
      <c r="C50" s="45">
        <v>3.7797330317241702E-2</v>
      </c>
      <c r="D50" s="46">
        <v>1.7650202256931601E-2</v>
      </c>
      <c r="E50" s="46">
        <v>0.90088095382601596</v>
      </c>
      <c r="F50" s="46">
        <v>5.9009136357927004E-3</v>
      </c>
      <c r="G50" s="46">
        <v>3.7770599964017798E-2</v>
      </c>
      <c r="H50" s="47">
        <v>0.15</v>
      </c>
      <c r="I50" s="46">
        <v>0.42</v>
      </c>
      <c r="J50" s="48">
        <v>0.44</v>
      </c>
      <c r="K50" s="47">
        <v>0.01</v>
      </c>
      <c r="L50" s="46">
        <v>0.76</v>
      </c>
      <c r="M50" s="48">
        <v>0.23</v>
      </c>
      <c r="N50" s="46">
        <v>1.9162797739787001E-2</v>
      </c>
      <c r="O50" s="46">
        <v>1.9290801774733E-2</v>
      </c>
      <c r="P50" s="46">
        <v>0.47904380490874798</v>
      </c>
      <c r="Q50" s="46">
        <v>0.48250259557673197</v>
      </c>
    </row>
    <row r="51" spans="1:17" ht="16.5" customHeight="1">
      <c r="A51" s="26" t="s">
        <v>67</v>
      </c>
      <c r="B51" s="27" t="s">
        <v>71</v>
      </c>
      <c r="C51" s="45">
        <v>0.13603656912018999</v>
      </c>
      <c r="D51" s="46">
        <v>0.12364314308831099</v>
      </c>
      <c r="E51" s="46">
        <v>0.709994977240888</v>
      </c>
      <c r="F51" s="46">
        <v>3.0325310550610201E-2</v>
      </c>
      <c r="G51" s="46" t="s">
        <v>216</v>
      </c>
      <c r="H51" s="47">
        <v>0.69</v>
      </c>
      <c r="I51" s="46">
        <v>0.28999999999999998</v>
      </c>
      <c r="J51" s="48">
        <v>0.02</v>
      </c>
      <c r="K51" s="47">
        <v>0.14000000000000001</v>
      </c>
      <c r="L51" s="46">
        <v>0.63</v>
      </c>
      <c r="M51" s="48">
        <v>0.23</v>
      </c>
      <c r="N51" s="46">
        <v>0.40806114742810001</v>
      </c>
      <c r="O51" s="46">
        <v>8.6859647657407599E-2</v>
      </c>
      <c r="P51" s="46">
        <v>0.36322207877646101</v>
      </c>
      <c r="Q51" s="46">
        <v>0.141857126138031</v>
      </c>
    </row>
    <row r="52" spans="1:17" ht="16.5" customHeight="1">
      <c r="A52" s="26" t="s">
        <v>92</v>
      </c>
      <c r="B52" s="27" t="s">
        <v>94</v>
      </c>
      <c r="C52" s="45">
        <v>5.1456919538037001E-2</v>
      </c>
      <c r="D52" s="46">
        <v>4.3573204318656897E-2</v>
      </c>
      <c r="E52" s="46">
        <v>0.75219729765823196</v>
      </c>
      <c r="F52" s="46">
        <v>9.03771640932899E-2</v>
      </c>
      <c r="G52" s="46">
        <v>6.2395414391784101E-2</v>
      </c>
      <c r="H52" s="47">
        <v>0.49</v>
      </c>
      <c r="I52" s="46">
        <v>0.44</v>
      </c>
      <c r="J52" s="48">
        <v>7.0000000000000007E-2</v>
      </c>
      <c r="K52" s="47">
        <v>0.01</v>
      </c>
      <c r="L52" s="46">
        <v>0.4</v>
      </c>
      <c r="M52" s="48">
        <v>0.59</v>
      </c>
      <c r="N52" s="46">
        <v>0.208224148361286</v>
      </c>
      <c r="O52" s="46">
        <v>0.14606470148946701</v>
      </c>
      <c r="P52" s="46">
        <v>0.43936954275057399</v>
      </c>
      <c r="Q52" s="46">
        <v>0.20634160739867299</v>
      </c>
    </row>
    <row r="53" spans="1:17" ht="16.5" customHeight="1">
      <c r="A53" s="26" t="s">
        <v>51</v>
      </c>
      <c r="B53" s="27" t="s">
        <v>54</v>
      </c>
      <c r="C53" s="45">
        <v>9.2171949038955703E-2</v>
      </c>
      <c r="D53" s="46">
        <v>0.200297348681371</v>
      </c>
      <c r="E53" s="46">
        <v>0.63341033067597696</v>
      </c>
      <c r="F53" s="46">
        <v>7.01161412618415E-2</v>
      </c>
      <c r="G53" s="46">
        <v>4.00423034185436E-3</v>
      </c>
      <c r="H53" s="47">
        <v>0.78</v>
      </c>
      <c r="I53" s="46">
        <v>0.18</v>
      </c>
      <c r="J53" s="48">
        <v>0.04</v>
      </c>
      <c r="K53" s="47">
        <v>0.09</v>
      </c>
      <c r="L53" s="46">
        <v>0.48</v>
      </c>
      <c r="M53" s="48">
        <v>0.44</v>
      </c>
      <c r="N53" s="46">
        <v>0.104849439217729</v>
      </c>
      <c r="O53" s="46">
        <v>6.2129466367799001E-2</v>
      </c>
      <c r="P53" s="46">
        <v>0.46367196318543902</v>
      </c>
      <c r="Q53" s="46">
        <v>0.36934913122903301</v>
      </c>
    </row>
    <row r="54" spans="1:17" ht="16.5" customHeight="1">
      <c r="A54" s="26" t="s">
        <v>67</v>
      </c>
      <c r="B54" s="27" t="s">
        <v>72</v>
      </c>
      <c r="C54" s="45">
        <v>3.1060706639344501E-2</v>
      </c>
      <c r="D54" s="46">
        <v>4.9976468628428798E-2</v>
      </c>
      <c r="E54" s="46">
        <v>0.91382787892119799</v>
      </c>
      <c r="F54" s="46">
        <v>5.1349458110284303E-3</v>
      </c>
      <c r="G54" s="46" t="s">
        <v>216</v>
      </c>
      <c r="H54" s="47">
        <v>0.6</v>
      </c>
      <c r="I54" s="46">
        <v>0.32</v>
      </c>
      <c r="J54" s="48">
        <v>0.08</v>
      </c>
      <c r="K54" s="47">
        <v>0.17</v>
      </c>
      <c r="L54" s="46">
        <v>0.67</v>
      </c>
      <c r="M54" s="48">
        <v>0.16</v>
      </c>
      <c r="N54" s="46">
        <v>0.39363095351918098</v>
      </c>
      <c r="O54" s="46">
        <v>7.0152020206410398E-2</v>
      </c>
      <c r="P54" s="46">
        <v>0.38177711428412198</v>
      </c>
      <c r="Q54" s="46">
        <v>0.154439911990287</v>
      </c>
    </row>
    <row r="55" spans="1:17" ht="16.5" customHeight="1">
      <c r="A55" s="26" t="s">
        <v>108</v>
      </c>
      <c r="B55" s="27" t="s">
        <v>114</v>
      </c>
      <c r="C55" s="45">
        <v>5.1761252446840003E-2</v>
      </c>
      <c r="D55" s="46">
        <v>8.9280278326727497E-2</v>
      </c>
      <c r="E55" s="46">
        <v>0.81056751467164101</v>
      </c>
      <c r="F55" s="46">
        <v>1.7906066532772401E-2</v>
      </c>
      <c r="G55" s="46">
        <v>3.0484888022018701E-2</v>
      </c>
      <c r="H55" s="47">
        <v>0.54</v>
      </c>
      <c r="I55" s="46">
        <v>0.28999999999999998</v>
      </c>
      <c r="J55" s="48">
        <v>0.18</v>
      </c>
      <c r="K55" s="47">
        <v>0.04</v>
      </c>
      <c r="L55" s="46">
        <v>0.71</v>
      </c>
      <c r="M55" s="48">
        <v>0.25</v>
      </c>
      <c r="N55" s="46">
        <v>0.12291258970567399</v>
      </c>
      <c r="O55" s="46">
        <v>4.41237225470925E-2</v>
      </c>
      <c r="P55" s="46">
        <v>0.55695803434649604</v>
      </c>
      <c r="Q55" s="46">
        <v>0.27600565340073802</v>
      </c>
    </row>
    <row r="56" spans="1:17" ht="16.5" customHeight="1">
      <c r="A56" s="26" t="s">
        <v>108</v>
      </c>
      <c r="B56" s="27" t="s">
        <v>115</v>
      </c>
      <c r="C56" s="45">
        <v>2.9332167364637101E-2</v>
      </c>
      <c r="D56" s="46">
        <v>0.133769554519648</v>
      </c>
      <c r="E56" s="46">
        <v>0.68944418752355596</v>
      </c>
      <c r="F56" s="46">
        <v>9.4307751999072001E-2</v>
      </c>
      <c r="G56" s="46">
        <v>5.3146338593087102E-2</v>
      </c>
      <c r="H56" s="47">
        <v>0.4</v>
      </c>
      <c r="I56" s="46">
        <v>0.31</v>
      </c>
      <c r="J56" s="48">
        <v>0.28000000000000003</v>
      </c>
      <c r="K56" s="47">
        <v>0.05</v>
      </c>
      <c r="L56" s="46">
        <v>0.71</v>
      </c>
      <c r="M56" s="48">
        <v>0.24</v>
      </c>
      <c r="N56" s="46">
        <v>5.5568722220847203E-2</v>
      </c>
      <c r="O56" s="46">
        <v>5.8677311539032197E-2</v>
      </c>
      <c r="P56" s="46">
        <v>0.53780619715409494</v>
      </c>
      <c r="Q56" s="46">
        <v>0.34794776908602598</v>
      </c>
    </row>
    <row r="57" spans="1:17" ht="16.5">
      <c r="A57" s="26" t="s">
        <v>47</v>
      </c>
      <c r="B57" s="27" t="s">
        <v>49</v>
      </c>
      <c r="C57" s="45">
        <v>6.1947949346488201E-2</v>
      </c>
      <c r="D57" s="46">
        <v>6.84568202020268E-2</v>
      </c>
      <c r="E57" s="46">
        <v>0.74733145699553605</v>
      </c>
      <c r="F57" s="46">
        <v>4.4472530004809503E-2</v>
      </c>
      <c r="G57" s="46">
        <v>7.7791243451139705E-2</v>
      </c>
      <c r="H57" s="47">
        <v>0.74</v>
      </c>
      <c r="I57" s="46">
        <v>0.23</v>
      </c>
      <c r="J57" s="48">
        <v>0.04</v>
      </c>
      <c r="K57" s="47">
        <v>0.11</v>
      </c>
      <c r="L57" s="46">
        <v>0.74</v>
      </c>
      <c r="M57" s="48">
        <v>0.14000000000000001</v>
      </c>
      <c r="N57" s="46">
        <v>7.2845575499125695E-2</v>
      </c>
      <c r="O57" s="46">
        <v>3.7503373806053203E-2</v>
      </c>
      <c r="P57" s="46">
        <v>0.60632498502950505</v>
      </c>
      <c r="Q57" s="46">
        <v>0.28332606566531598</v>
      </c>
    </row>
    <row r="58" spans="1:17" ht="16.5" customHeight="1">
      <c r="A58" s="26" t="s">
        <v>62</v>
      </c>
      <c r="B58" s="27" t="s">
        <v>65</v>
      </c>
      <c r="C58" s="45">
        <v>0.16246660087598799</v>
      </c>
      <c r="D58" s="46">
        <v>8.3978203604424592E-3</v>
      </c>
      <c r="E58" s="46">
        <v>0.81947687622391197</v>
      </c>
      <c r="F58" s="46">
        <v>9.4923690334901799E-3</v>
      </c>
      <c r="G58" s="46">
        <v>1.6633350616723501E-4</v>
      </c>
      <c r="H58" s="47">
        <v>0.48</v>
      </c>
      <c r="I58" s="46">
        <v>0.28000000000000003</v>
      </c>
      <c r="J58" s="48">
        <v>0.24</v>
      </c>
      <c r="K58" s="47">
        <v>0.21</v>
      </c>
      <c r="L58" s="46">
        <v>0.54</v>
      </c>
      <c r="M58" s="48">
        <v>0.25</v>
      </c>
      <c r="N58" s="46">
        <v>0.13802413389146601</v>
      </c>
      <c r="O58" s="46">
        <v>9.1192916019288001E-2</v>
      </c>
      <c r="P58" s="46">
        <v>0.52680510179081397</v>
      </c>
      <c r="Q58" s="46">
        <v>0.243977848298432</v>
      </c>
    </row>
    <row r="59" spans="1:17" ht="16.5" customHeight="1">
      <c r="A59" s="26" t="s">
        <v>116</v>
      </c>
      <c r="B59" s="27" t="s">
        <v>121</v>
      </c>
      <c r="C59" s="45">
        <v>0.16972887101311801</v>
      </c>
      <c r="D59" s="46">
        <v>7.8622729517234799E-2</v>
      </c>
      <c r="E59" s="46">
        <v>0.73298689385849203</v>
      </c>
      <c r="F59" s="46">
        <v>1.86615056111556E-2</v>
      </c>
      <c r="G59" s="46" t="s">
        <v>216</v>
      </c>
      <c r="H59" s="47">
        <v>0.4</v>
      </c>
      <c r="I59" s="46">
        <v>0.28999999999999998</v>
      </c>
      <c r="J59" s="48">
        <v>0.31</v>
      </c>
      <c r="K59" s="47">
        <v>0.01</v>
      </c>
      <c r="L59" s="46">
        <v>0.46</v>
      </c>
      <c r="M59" s="48">
        <v>0.53</v>
      </c>
      <c r="N59" s="46">
        <v>0.32176728742494798</v>
      </c>
      <c r="O59" s="46">
        <v>2.1498722903050799E-2</v>
      </c>
      <c r="P59" s="46">
        <v>0.46202942637313998</v>
      </c>
      <c r="Q59" s="46">
        <v>0.19470456329886099</v>
      </c>
    </row>
    <row r="60" spans="1:17" ht="16.5" customHeight="1">
      <c r="A60" s="26" t="s">
        <v>123</v>
      </c>
      <c r="B60" s="27" t="s">
        <v>126</v>
      </c>
      <c r="C60" s="45">
        <v>0.195973040208167</v>
      </c>
      <c r="D60" s="46">
        <v>0.115815249323564</v>
      </c>
      <c r="E60" s="46">
        <v>0.58509337684659402</v>
      </c>
      <c r="F60" s="46">
        <v>8.0772550986449004E-2</v>
      </c>
      <c r="G60" s="46">
        <v>2.2345782635226099E-2</v>
      </c>
      <c r="H60" s="47">
        <v>0.34</v>
      </c>
      <c r="I60" s="46">
        <v>0.39</v>
      </c>
      <c r="J60" s="48">
        <v>0.27</v>
      </c>
      <c r="K60" s="47">
        <v>0.12</v>
      </c>
      <c r="L60" s="46">
        <v>0.36</v>
      </c>
      <c r="M60" s="48">
        <v>0.52</v>
      </c>
      <c r="N60" s="46">
        <v>0.353703166559933</v>
      </c>
      <c r="O60" s="46">
        <v>1.0274631016594401E-2</v>
      </c>
      <c r="P60" s="46">
        <v>0.39230854423695199</v>
      </c>
      <c r="Q60" s="46">
        <v>0.24371365818651999</v>
      </c>
    </row>
    <row r="61" spans="1:17" ht="16.5" customHeight="1">
      <c r="A61" s="26" t="s">
        <v>59</v>
      </c>
      <c r="B61" s="27" t="s">
        <v>60</v>
      </c>
      <c r="C61" s="45">
        <v>2.71608884740667E-2</v>
      </c>
      <c r="D61" s="46">
        <v>5.2445367042738202E-2</v>
      </c>
      <c r="E61" s="46">
        <v>0.83684812166341604</v>
      </c>
      <c r="F61" s="46">
        <v>4.0635477587460098E-2</v>
      </c>
      <c r="G61" s="46">
        <v>4.2910145232319299E-2</v>
      </c>
      <c r="H61" s="47">
        <v>0.16</v>
      </c>
      <c r="I61" s="46">
        <v>0.31</v>
      </c>
      <c r="J61" s="48">
        <v>0.53</v>
      </c>
      <c r="K61" s="47">
        <v>0.1</v>
      </c>
      <c r="L61" s="46">
        <v>0.64</v>
      </c>
      <c r="M61" s="48">
        <v>0.26</v>
      </c>
      <c r="N61" s="46">
        <v>0.173951606673869</v>
      </c>
      <c r="O61" s="46">
        <v>9.8768972035381694E-2</v>
      </c>
      <c r="P61" s="46">
        <v>0.656437970365913</v>
      </c>
      <c r="Q61" s="46">
        <v>7.0841450924835805E-2</v>
      </c>
    </row>
    <row r="62" spans="1:17" ht="16.5" customHeight="1">
      <c r="A62" s="26" t="s">
        <v>81</v>
      </c>
      <c r="B62" s="27" t="s">
        <v>85</v>
      </c>
      <c r="C62" s="45">
        <v>0.15823790537464499</v>
      </c>
      <c r="D62" s="46">
        <v>8.4151308187735793E-2</v>
      </c>
      <c r="E62" s="46">
        <v>0.67654982069174296</v>
      </c>
      <c r="F62" s="46">
        <v>1.4215757811862E-2</v>
      </c>
      <c r="G62" s="46">
        <v>6.6845207934014106E-2</v>
      </c>
      <c r="H62" s="47">
        <v>0.49</v>
      </c>
      <c r="I62" s="46">
        <v>0.38</v>
      </c>
      <c r="J62" s="48">
        <v>0.13</v>
      </c>
      <c r="K62" s="47">
        <v>0.03</v>
      </c>
      <c r="L62" s="46">
        <v>0.63</v>
      </c>
      <c r="M62" s="48">
        <v>0.34</v>
      </c>
      <c r="N62" s="46">
        <v>0.15923104311877601</v>
      </c>
      <c r="O62" s="46">
        <v>9.6741207799450005E-3</v>
      </c>
      <c r="P62" s="46">
        <v>0.50807168554791904</v>
      </c>
      <c r="Q62" s="46">
        <v>0.32302315055335901</v>
      </c>
    </row>
    <row r="63" spans="1:17" ht="16.5" customHeight="1">
      <c r="A63" s="26" t="s">
        <v>116</v>
      </c>
      <c r="B63" s="27" t="s">
        <v>122</v>
      </c>
      <c r="C63" s="45">
        <v>2.3263816351975899E-2</v>
      </c>
      <c r="D63" s="46">
        <v>2.37194914579026E-2</v>
      </c>
      <c r="E63" s="46">
        <v>0.87863392437819798</v>
      </c>
      <c r="F63" s="46">
        <v>5.3702572505428099E-2</v>
      </c>
      <c r="G63" s="46">
        <v>2.0680195306495501E-2</v>
      </c>
      <c r="H63" s="47">
        <v>0.67</v>
      </c>
      <c r="I63" s="46">
        <v>0.19</v>
      </c>
      <c r="J63" s="48">
        <v>0.14000000000000001</v>
      </c>
      <c r="K63" s="47">
        <v>0.02</v>
      </c>
      <c r="L63" s="46">
        <v>0.8</v>
      </c>
      <c r="M63" s="48">
        <v>0.19</v>
      </c>
      <c r="N63" s="46">
        <v>0.35867664086474199</v>
      </c>
      <c r="O63" s="46">
        <v>2.8671506018319901E-2</v>
      </c>
      <c r="P63" s="46">
        <v>0.45038229512059202</v>
      </c>
      <c r="Q63" s="46">
        <v>0.16226955799634599</v>
      </c>
    </row>
    <row r="64" spans="1:17" ht="16.5" customHeight="1">
      <c r="A64" s="26" t="s">
        <v>81</v>
      </c>
      <c r="B64" s="27" t="s">
        <v>86</v>
      </c>
      <c r="C64" s="45">
        <v>9.7937864947763201E-2</v>
      </c>
      <c r="D64" s="46">
        <v>0.13262290458800599</v>
      </c>
      <c r="E64" s="46">
        <v>0.52282586568218703</v>
      </c>
      <c r="F64" s="46">
        <v>0.181624502943521</v>
      </c>
      <c r="G64" s="46">
        <v>6.4988861838522802E-2</v>
      </c>
      <c r="H64" s="47">
        <v>0.36</v>
      </c>
      <c r="I64" s="46">
        <v>0.48</v>
      </c>
      <c r="J64" s="48">
        <v>0.16</v>
      </c>
      <c r="K64" s="47">
        <v>0.08</v>
      </c>
      <c r="L64" s="46">
        <v>0.36</v>
      </c>
      <c r="M64" s="48">
        <v>0.56000000000000005</v>
      </c>
      <c r="N64" s="46">
        <v>0.28169796595338298</v>
      </c>
      <c r="O64" s="46">
        <v>9.9381831200255802E-2</v>
      </c>
      <c r="P64" s="46">
        <v>0.45901003370409199</v>
      </c>
      <c r="Q64" s="46">
        <v>0.15991016914226899</v>
      </c>
    </row>
    <row r="65" spans="1:17" ht="16.5" customHeight="1">
      <c r="A65" s="26" t="s">
        <v>51</v>
      </c>
      <c r="B65" s="27" t="s">
        <v>55</v>
      </c>
      <c r="C65" s="45">
        <v>8.7112116597172301E-2</v>
      </c>
      <c r="D65" s="46">
        <v>3.0345277604410598E-2</v>
      </c>
      <c r="E65" s="46">
        <v>0.79279061860799505</v>
      </c>
      <c r="F65" s="46">
        <v>6.3931139885933394E-2</v>
      </c>
      <c r="G65" s="46">
        <v>2.5820847304488199E-2</v>
      </c>
      <c r="H65" s="47">
        <v>0.59</v>
      </c>
      <c r="I65" s="46">
        <v>0.38</v>
      </c>
      <c r="J65" s="48">
        <v>0.03</v>
      </c>
      <c r="K65" s="47">
        <v>0.05</v>
      </c>
      <c r="L65" s="46">
        <v>0.48</v>
      </c>
      <c r="M65" s="48">
        <v>0.47</v>
      </c>
      <c r="N65" s="46">
        <v>0.18078281026287099</v>
      </c>
      <c r="O65" s="46">
        <v>0.14347653375580499</v>
      </c>
      <c r="P65" s="46">
        <v>0.44791880795106798</v>
      </c>
      <c r="Q65" s="46">
        <v>0.22782184803025601</v>
      </c>
    </row>
    <row r="66" spans="1:17" ht="16.5" customHeight="1">
      <c r="A66" s="26" t="s">
        <v>62</v>
      </c>
      <c r="B66" s="27" t="s">
        <v>66</v>
      </c>
      <c r="C66" s="45">
        <v>0.26070727060582</v>
      </c>
      <c r="D66" s="46">
        <v>0.20938495952439301</v>
      </c>
      <c r="E66" s="46">
        <v>0.52316011530056605</v>
      </c>
      <c r="F66" s="46" t="s">
        <v>216</v>
      </c>
      <c r="G66" s="46">
        <v>6.7476545692205002E-3</v>
      </c>
      <c r="H66" s="47">
        <v>0.53</v>
      </c>
      <c r="I66" s="46">
        <v>0.19</v>
      </c>
      <c r="J66" s="48">
        <v>0.28999999999999998</v>
      </c>
      <c r="K66" s="47">
        <v>0.28000000000000003</v>
      </c>
      <c r="L66" s="46">
        <v>0.56999999999999995</v>
      </c>
      <c r="M66" s="48">
        <v>0.14000000000000001</v>
      </c>
      <c r="N66" s="46">
        <v>0.11241418967583799</v>
      </c>
      <c r="O66" s="46">
        <v>0.10829802906880601</v>
      </c>
      <c r="P66" s="46">
        <v>0.42686899987530802</v>
      </c>
      <c r="Q66" s="46">
        <v>0.35241878138004801</v>
      </c>
    </row>
    <row r="67" spans="1:17" ht="16.5" customHeight="1">
      <c r="A67" s="26" t="s">
        <v>73</v>
      </c>
      <c r="B67" s="27" t="s">
        <v>80</v>
      </c>
      <c r="C67" s="45">
        <v>7.8857202990462796E-2</v>
      </c>
      <c r="D67" s="46">
        <v>5.4725949898059803E-2</v>
      </c>
      <c r="E67" s="46">
        <v>0.83246735508115</v>
      </c>
      <c r="F67" s="46">
        <v>8.2903657686232892E-3</v>
      </c>
      <c r="G67" s="46">
        <v>2.5659126261703701E-2</v>
      </c>
      <c r="H67" s="47">
        <v>0.45</v>
      </c>
      <c r="I67" s="46">
        <v>0.41</v>
      </c>
      <c r="J67" s="48">
        <v>0.15</v>
      </c>
      <c r="K67" s="47">
        <v>0</v>
      </c>
      <c r="L67" s="46">
        <v>0.36</v>
      </c>
      <c r="M67" s="48">
        <v>0.64</v>
      </c>
      <c r="N67" s="46">
        <v>0.29044972013231601</v>
      </c>
      <c r="O67" s="46">
        <v>4.2018365023400998E-2</v>
      </c>
      <c r="P67" s="46">
        <v>0.47236788105044503</v>
      </c>
      <c r="Q67" s="46">
        <v>0.19516403379383801</v>
      </c>
    </row>
    <row r="68" spans="1:17" ht="16.5" customHeight="1">
      <c r="A68" s="26" t="s">
        <v>95</v>
      </c>
      <c r="B68" s="27" t="s">
        <v>101</v>
      </c>
      <c r="C68" s="45">
        <v>0.31163233351829001</v>
      </c>
      <c r="D68" s="46">
        <v>7.9848033831762297E-2</v>
      </c>
      <c r="E68" s="46">
        <v>0.53339820388814196</v>
      </c>
      <c r="F68" s="46">
        <v>1.0158268315752899E-2</v>
      </c>
      <c r="G68" s="46">
        <v>6.4963160446052701E-2</v>
      </c>
      <c r="H68" s="47">
        <v>0.82</v>
      </c>
      <c r="I68" s="46">
        <v>0.15</v>
      </c>
      <c r="J68" s="48">
        <v>0.03</v>
      </c>
      <c r="K68" s="47">
        <v>0.21</v>
      </c>
      <c r="L68" s="46">
        <v>0.42</v>
      </c>
      <c r="M68" s="48">
        <v>0.37</v>
      </c>
      <c r="N68" s="46">
        <v>0.34015925264610802</v>
      </c>
      <c r="O68" s="46">
        <v>0.19584413660574301</v>
      </c>
      <c r="P68" s="46">
        <v>0.26875475721716102</v>
      </c>
      <c r="Q68" s="46">
        <v>0.195241853530988</v>
      </c>
    </row>
    <row r="69" spans="1:17" ht="16.5" customHeight="1">
      <c r="A69" s="26" t="s">
        <v>51</v>
      </c>
      <c r="B69" s="27" t="s">
        <v>56</v>
      </c>
      <c r="C69" s="45">
        <v>0.10417446858417</v>
      </c>
      <c r="D69" s="46">
        <v>0.12894617229142299</v>
      </c>
      <c r="E69" s="46">
        <v>0.76286097757753302</v>
      </c>
      <c r="F69" s="46">
        <v>4.0183815468742799E-3</v>
      </c>
      <c r="G69" s="46" t="s">
        <v>216</v>
      </c>
      <c r="H69" s="47">
        <v>0.66</v>
      </c>
      <c r="I69" s="46">
        <v>0.24</v>
      </c>
      <c r="J69" s="48">
        <v>0.11</v>
      </c>
      <c r="K69" s="47">
        <v>0.09</v>
      </c>
      <c r="L69" s="46">
        <v>0.6</v>
      </c>
      <c r="M69" s="48">
        <v>0.31</v>
      </c>
      <c r="N69" s="46">
        <v>0.25176011884237898</v>
      </c>
      <c r="O69" s="46">
        <v>9.5670807802850893E-2</v>
      </c>
      <c r="P69" s="46">
        <v>0.41250752358885701</v>
      </c>
      <c r="Q69" s="46">
        <v>0.24006154976591301</v>
      </c>
    </row>
    <row r="70" spans="1:17" ht="16.5" customHeight="1">
      <c r="A70" s="55" t="s">
        <v>59</v>
      </c>
      <c r="B70" s="56" t="s">
        <v>61</v>
      </c>
      <c r="C70" s="57">
        <v>9.6010628270888094E-3</v>
      </c>
      <c r="D70" s="58">
        <v>3.08791323875196E-2</v>
      </c>
      <c r="E70" s="58">
        <v>0.64562008213483002</v>
      </c>
      <c r="F70" s="58">
        <v>0.30084239940348201</v>
      </c>
      <c r="G70" s="58">
        <v>1.3057323247078799E-2</v>
      </c>
      <c r="H70" s="59">
        <v>0.27</v>
      </c>
      <c r="I70" s="58">
        <v>0.15</v>
      </c>
      <c r="J70" s="60">
        <v>0.57999999999999996</v>
      </c>
      <c r="K70" s="59">
        <v>0.03</v>
      </c>
      <c r="L70" s="58">
        <v>0.47</v>
      </c>
      <c r="M70" s="60">
        <v>0.5</v>
      </c>
      <c r="N70" s="58">
        <v>9.3506952294144602E-2</v>
      </c>
      <c r="O70" s="58">
        <v>0.14792141689452501</v>
      </c>
      <c r="P70" s="58">
        <v>0.42943422314922097</v>
      </c>
      <c r="Q70" s="58">
        <v>0.32913740766210903</v>
      </c>
    </row>
  </sheetData>
  <autoFilter ref="A4:X70" xr:uid="{00000000-0009-0000-0000-000003000000}"/>
  <mergeCells count="1">
    <mergeCell ref="A1:B3"/>
  </mergeCells>
  <conditionalFormatting sqref="N4:Q4 A4:J4">
    <cfRule type="cellIs" dxfId="9" priority="6" operator="equal">
      <formula>5</formula>
    </cfRule>
    <cfRule type="cellIs" dxfId="8" priority="7" operator="equal">
      <formula>4</formula>
    </cfRule>
    <cfRule type="cellIs" dxfId="7" priority="8" operator="equal">
      <formula>3</formula>
    </cfRule>
    <cfRule type="cellIs" dxfId="6" priority="9" operator="equal">
      <formula>2</formula>
    </cfRule>
    <cfRule type="cellIs" dxfId="5" priority="10" operator="equal">
      <formula>1</formula>
    </cfRule>
  </conditionalFormatting>
  <conditionalFormatting sqref="K4:M4">
    <cfRule type="cellIs" dxfId="4" priority="1" operator="equal">
      <formula>5</formula>
    </cfRule>
    <cfRule type="cellIs" dxfId="3" priority="2" operator="equal">
      <formula>4</formula>
    </cfRule>
    <cfRule type="cellIs" dxfId="2" priority="3" operator="equal">
      <formula>3</formula>
    </cfRule>
    <cfRule type="cellIs" dxfId="1" priority="4" operator="equal">
      <formula>2</formula>
    </cfRule>
    <cfRule type="cellIs" dxfId="0" priority="5" operator="equal"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33"/>
  <sheetViews>
    <sheetView topLeftCell="A205" workbookViewId="0">
      <selection activeCell="B237" sqref="B237"/>
    </sheetView>
  </sheetViews>
  <sheetFormatPr defaultRowHeight="15"/>
  <cols>
    <col min="1" max="1" width="61.7109375" bestFit="1" customWidth="1"/>
    <col min="8" max="8" width="8.7109375" style="144"/>
  </cols>
  <sheetData>
    <row r="1" spans="1:8">
      <c r="B1" t="s">
        <v>1545</v>
      </c>
      <c r="C1" t="s">
        <v>1546</v>
      </c>
      <c r="D1" t="s">
        <v>1547</v>
      </c>
      <c r="E1" t="s">
        <v>1548</v>
      </c>
      <c r="F1" t="s">
        <v>1549</v>
      </c>
      <c r="G1" t="s">
        <v>1550</v>
      </c>
      <c r="H1" s="144" t="s">
        <v>1551</v>
      </c>
    </row>
    <row r="2" spans="1:8">
      <c r="A2" t="str">
        <f>CONCATENATE(B2,C2,G2)</f>
        <v>deces_nontraumaNANdele</v>
      </c>
      <c r="B2" t="s">
        <v>1552</v>
      </c>
      <c r="C2" t="s">
        <v>266</v>
      </c>
      <c r="D2" t="s">
        <v>1553</v>
      </c>
      <c r="E2" t="s">
        <v>1553</v>
      </c>
      <c r="F2" t="s">
        <v>1554</v>
      </c>
      <c r="G2" t="s">
        <v>49</v>
      </c>
      <c r="H2" s="144">
        <v>0.210484716904456</v>
      </c>
    </row>
    <row r="3" spans="1:8">
      <c r="A3" t="str">
        <f t="shared" ref="A3:A66" si="0">CONCATENATE(B3,C3,G3)</f>
        <v>deces_nontraumaNABouca</v>
      </c>
      <c r="B3" t="s">
        <v>1552</v>
      </c>
      <c r="C3" t="s">
        <v>266</v>
      </c>
      <c r="D3" t="s">
        <v>1553</v>
      </c>
      <c r="E3" t="s">
        <v>1553</v>
      </c>
      <c r="F3" t="s">
        <v>1554</v>
      </c>
      <c r="G3" t="s">
        <v>111</v>
      </c>
      <c r="H3" s="144">
        <v>0.212170185641641</v>
      </c>
    </row>
    <row r="4" spans="1:8">
      <c r="A4" t="str">
        <f t="shared" si="0"/>
        <v>deces_nontraumaNAAlindao</v>
      </c>
      <c r="B4" t="s">
        <v>1552</v>
      </c>
      <c r="C4" t="s">
        <v>266</v>
      </c>
      <c r="D4" t="s">
        <v>1553</v>
      </c>
      <c r="E4" t="s">
        <v>1553</v>
      </c>
      <c r="F4" t="s">
        <v>1554</v>
      </c>
      <c r="G4" t="s">
        <v>52</v>
      </c>
      <c r="H4" s="144">
        <v>0.49886658784010801</v>
      </c>
    </row>
    <row r="5" spans="1:8">
      <c r="A5" t="str">
        <f t="shared" si="0"/>
        <v>deces_nontraumaNABirao</v>
      </c>
      <c r="B5" t="s">
        <v>1552</v>
      </c>
      <c r="C5" t="s">
        <v>266</v>
      </c>
      <c r="D5" t="s">
        <v>1553</v>
      </c>
      <c r="E5" t="s">
        <v>1553</v>
      </c>
      <c r="F5" t="s">
        <v>1554</v>
      </c>
      <c r="G5" t="s">
        <v>128</v>
      </c>
      <c r="H5" s="144">
        <v>0.369022088753309</v>
      </c>
    </row>
    <row r="6" spans="1:8">
      <c r="A6" t="str">
        <f t="shared" si="0"/>
        <v>deces_nontraumaNABangui</v>
      </c>
      <c r="B6" t="s">
        <v>1552</v>
      </c>
      <c r="C6" t="s">
        <v>266</v>
      </c>
      <c r="D6" t="s">
        <v>1553</v>
      </c>
      <c r="E6" t="s">
        <v>1553</v>
      </c>
      <c r="F6" t="s">
        <v>1554</v>
      </c>
      <c r="G6" t="s">
        <v>50</v>
      </c>
      <c r="H6" s="144">
        <v>0.18531788401777399</v>
      </c>
    </row>
    <row r="7" spans="1:8">
      <c r="A7" t="str">
        <f t="shared" si="0"/>
        <v>deces_nontraumaNAMobaye</v>
      </c>
      <c r="B7" t="s">
        <v>1552</v>
      </c>
      <c r="C7" t="s">
        <v>266</v>
      </c>
      <c r="D7" t="s">
        <v>1553</v>
      </c>
      <c r="E7" t="s">
        <v>1553</v>
      </c>
      <c r="F7" t="s">
        <v>1554</v>
      </c>
      <c r="G7" t="s">
        <v>54</v>
      </c>
      <c r="H7" s="144">
        <v>0.41617124028651498</v>
      </c>
    </row>
    <row r="8" spans="1:8">
      <c r="A8" t="str">
        <f t="shared" si="0"/>
        <v>deces_nontraumaNABambari</v>
      </c>
      <c r="B8" t="s">
        <v>1552</v>
      </c>
      <c r="C8" t="s">
        <v>266</v>
      </c>
      <c r="D8" t="s">
        <v>1553</v>
      </c>
      <c r="E8" t="s">
        <v>1553</v>
      </c>
      <c r="F8" t="s">
        <v>1554</v>
      </c>
      <c r="G8" t="s">
        <v>104</v>
      </c>
      <c r="H8" s="144">
        <v>0.28380869572546202</v>
      </c>
    </row>
    <row r="9" spans="1:8">
      <c r="A9" t="str">
        <f t="shared" si="0"/>
        <v>deces_nontraumaNABouar</v>
      </c>
      <c r="B9" t="s">
        <v>1552</v>
      </c>
      <c r="C9" t="s">
        <v>266</v>
      </c>
      <c r="D9" t="s">
        <v>1553</v>
      </c>
      <c r="E9" t="s">
        <v>1553</v>
      </c>
      <c r="F9" t="s">
        <v>1554</v>
      </c>
      <c r="G9" t="s">
        <v>91</v>
      </c>
      <c r="H9" s="144">
        <v>0.17112216877961201</v>
      </c>
    </row>
    <row r="10" spans="1:8">
      <c r="A10" t="str">
        <f t="shared" si="0"/>
        <v>deces_nontraumaNABocaranga</v>
      </c>
      <c r="B10" t="s">
        <v>1552</v>
      </c>
      <c r="C10" t="s">
        <v>266</v>
      </c>
      <c r="D10" t="s">
        <v>1553</v>
      </c>
      <c r="E10" t="s">
        <v>1553</v>
      </c>
      <c r="F10" t="s">
        <v>1554</v>
      </c>
      <c r="G10" t="s">
        <v>117</v>
      </c>
      <c r="H10" s="144">
        <v>0.28015471989725999</v>
      </c>
    </row>
    <row r="11" spans="1:8">
      <c r="A11" t="str">
        <f t="shared" si="0"/>
        <v>deces_nontraumaNABossangoa</v>
      </c>
      <c r="B11" t="s">
        <v>1552</v>
      </c>
      <c r="C11" t="s">
        <v>266</v>
      </c>
      <c r="D11" t="s">
        <v>1553</v>
      </c>
      <c r="E11" t="s">
        <v>1553</v>
      </c>
      <c r="F11" t="s">
        <v>1554</v>
      </c>
      <c r="G11" t="s">
        <v>110</v>
      </c>
      <c r="H11" s="144">
        <v>0.29614646645948001</v>
      </c>
    </row>
    <row r="12" spans="1:8">
      <c r="A12" t="str">
        <f t="shared" si="0"/>
        <v>deces_nontraumaNAKaga_Bandoro</v>
      </c>
      <c r="B12" t="s">
        <v>1552</v>
      </c>
      <c r="C12" t="s">
        <v>266</v>
      </c>
      <c r="D12" t="s">
        <v>1553</v>
      </c>
      <c r="E12" t="s">
        <v>1553</v>
      </c>
      <c r="F12" t="s">
        <v>1554</v>
      </c>
      <c r="G12" t="s">
        <v>93</v>
      </c>
      <c r="H12" s="144">
        <v>0.34467448565597403</v>
      </c>
    </row>
    <row r="13" spans="1:8">
      <c r="A13" t="str">
        <f t="shared" si="0"/>
        <v>deces_nontraumaNAKoui</v>
      </c>
      <c r="B13" t="s">
        <v>1552</v>
      </c>
      <c r="C13" t="s">
        <v>266</v>
      </c>
      <c r="D13" t="s">
        <v>1553</v>
      </c>
      <c r="E13" t="s">
        <v>1553</v>
      </c>
      <c r="F13" t="s">
        <v>1554</v>
      </c>
      <c r="G13" t="s">
        <v>120</v>
      </c>
      <c r="H13" s="144">
        <v>0.28182844056821799</v>
      </c>
    </row>
    <row r="14" spans="1:8">
      <c r="A14" t="str">
        <f t="shared" si="0"/>
        <v>deces_nontraumaNABakala</v>
      </c>
      <c r="B14" t="s">
        <v>1552</v>
      </c>
      <c r="C14" t="s">
        <v>266</v>
      </c>
      <c r="D14" t="s">
        <v>1553</v>
      </c>
      <c r="E14" t="s">
        <v>1553</v>
      </c>
      <c r="F14" t="s">
        <v>1554</v>
      </c>
      <c r="G14" t="s">
        <v>103</v>
      </c>
      <c r="H14" s="144">
        <v>0.29921556690078099</v>
      </c>
    </row>
    <row r="15" spans="1:8">
      <c r="A15" t="str">
        <f t="shared" si="0"/>
        <v>deces_nontraumaNABangassou</v>
      </c>
      <c r="B15" t="s">
        <v>1552</v>
      </c>
      <c r="C15" t="s">
        <v>266</v>
      </c>
      <c r="D15" t="s">
        <v>1553</v>
      </c>
      <c r="E15" t="s">
        <v>1553</v>
      </c>
      <c r="F15" t="s">
        <v>1554</v>
      </c>
      <c r="G15" t="s">
        <v>83</v>
      </c>
      <c r="H15" s="144">
        <v>2.6126296735623101E-2</v>
      </c>
    </row>
    <row r="16" spans="1:8">
      <c r="A16" t="str">
        <f t="shared" si="0"/>
        <v>deces_nontraumaNANana_Bakassa</v>
      </c>
      <c r="B16" t="s">
        <v>1552</v>
      </c>
      <c r="C16" t="s">
        <v>266</v>
      </c>
      <c r="D16" t="s">
        <v>1553</v>
      </c>
      <c r="E16" t="s">
        <v>1553</v>
      </c>
      <c r="F16" t="s">
        <v>1554</v>
      </c>
      <c r="G16" t="s">
        <v>114</v>
      </c>
      <c r="H16" s="144">
        <v>0.27075994781114299</v>
      </c>
    </row>
    <row r="17" spans="1:8">
      <c r="A17" t="str">
        <f t="shared" si="0"/>
        <v>deces_nontraumaNARafai</v>
      </c>
      <c r="B17" t="s">
        <v>1552</v>
      </c>
      <c r="C17" t="s">
        <v>266</v>
      </c>
      <c r="D17" t="s">
        <v>1553</v>
      </c>
      <c r="E17" t="s">
        <v>1553</v>
      </c>
      <c r="F17" t="s">
        <v>1554</v>
      </c>
      <c r="G17" t="s">
        <v>86</v>
      </c>
      <c r="H17" s="144">
        <v>6.3233285409251203E-2</v>
      </c>
    </row>
    <row r="18" spans="1:8">
      <c r="A18" t="str">
        <f t="shared" si="0"/>
        <v>deces_nontraumaNANgaoundaye</v>
      </c>
      <c r="B18" t="s">
        <v>1552</v>
      </c>
      <c r="C18" t="s">
        <v>266</v>
      </c>
      <c r="D18" t="s">
        <v>1553</v>
      </c>
      <c r="E18" t="s">
        <v>1553</v>
      </c>
      <c r="F18" t="s">
        <v>1554</v>
      </c>
      <c r="G18" t="s">
        <v>121</v>
      </c>
      <c r="H18" s="144">
        <v>0.33248990625672498</v>
      </c>
    </row>
    <row r="19" spans="1:8">
      <c r="A19" t="str">
        <f t="shared" si="0"/>
        <v>deces_nontraumaNAIppy</v>
      </c>
      <c r="B19" t="s">
        <v>1552</v>
      </c>
      <c r="C19" t="s">
        <v>266</v>
      </c>
      <c r="D19" t="s">
        <v>1553</v>
      </c>
      <c r="E19" t="s">
        <v>1553</v>
      </c>
      <c r="F19" t="s">
        <v>1554</v>
      </c>
      <c r="G19" t="s">
        <v>106</v>
      </c>
      <c r="H19" s="144">
        <v>0.100465751932394</v>
      </c>
    </row>
    <row r="20" spans="1:8">
      <c r="A20" t="str">
        <f t="shared" si="0"/>
        <v>deces_nontraumaNABerberati</v>
      </c>
      <c r="B20" t="s">
        <v>1552</v>
      </c>
      <c r="C20" t="s">
        <v>266</v>
      </c>
      <c r="D20" t="s">
        <v>1553</v>
      </c>
      <c r="E20" t="s">
        <v>1553</v>
      </c>
      <c r="F20" t="s">
        <v>1554</v>
      </c>
      <c r="G20" t="s">
        <v>75</v>
      </c>
      <c r="H20" s="144">
        <v>0.23397144155260699</v>
      </c>
    </row>
    <row r="21" spans="1:8">
      <c r="A21" t="str">
        <f t="shared" si="0"/>
        <v>deces_nontraumaNAMbres</v>
      </c>
      <c r="B21" t="s">
        <v>1552</v>
      </c>
      <c r="C21" t="s">
        <v>266</v>
      </c>
      <c r="D21" t="s">
        <v>1553</v>
      </c>
      <c r="E21" t="s">
        <v>1553</v>
      </c>
      <c r="F21" t="s">
        <v>1554</v>
      </c>
      <c r="G21" t="s">
        <v>94</v>
      </c>
      <c r="H21" s="144">
        <v>0.16857120461091299</v>
      </c>
    </row>
    <row r="22" spans="1:8">
      <c r="A22" t="str">
        <f t="shared" si="0"/>
        <v>deces_nontraumaNABimbo</v>
      </c>
      <c r="B22" t="s">
        <v>1552</v>
      </c>
      <c r="C22" t="s">
        <v>266</v>
      </c>
      <c r="D22" t="s">
        <v>1553</v>
      </c>
      <c r="E22" t="s">
        <v>1553</v>
      </c>
      <c r="F22" t="s">
        <v>1554</v>
      </c>
      <c r="G22" t="s">
        <v>96</v>
      </c>
      <c r="H22" s="144">
        <v>0.198460114159068</v>
      </c>
    </row>
    <row r="23" spans="1:8">
      <c r="A23" t="str">
        <f t="shared" si="0"/>
        <v>deces_nontraumaNAGrimari</v>
      </c>
      <c r="B23" t="s">
        <v>1552</v>
      </c>
      <c r="C23" t="s">
        <v>266</v>
      </c>
      <c r="D23" t="s">
        <v>1553</v>
      </c>
      <c r="E23" t="s">
        <v>1553</v>
      </c>
      <c r="F23" t="s">
        <v>1554</v>
      </c>
      <c r="G23" t="s">
        <v>105</v>
      </c>
      <c r="H23" s="144">
        <v>0.29231335085999599</v>
      </c>
    </row>
    <row r="24" spans="1:8">
      <c r="A24" t="str">
        <f t="shared" si="0"/>
        <v>deces_nontraumaNASibut</v>
      </c>
      <c r="B24" t="s">
        <v>1552</v>
      </c>
      <c r="C24" t="s">
        <v>266</v>
      </c>
      <c r="D24" t="s">
        <v>1553</v>
      </c>
      <c r="E24" t="s">
        <v>1553</v>
      </c>
      <c r="F24" t="s">
        <v>1554</v>
      </c>
      <c r="G24" t="s">
        <v>66</v>
      </c>
      <c r="H24" s="144">
        <v>0.145635242850956</v>
      </c>
    </row>
    <row r="25" spans="1:8">
      <c r="A25" t="str">
        <f t="shared" si="0"/>
        <v>deces_nontraumaNANdjoukou</v>
      </c>
      <c r="B25" t="s">
        <v>1552</v>
      </c>
      <c r="C25" t="s">
        <v>266</v>
      </c>
      <c r="D25" t="s">
        <v>1553</v>
      </c>
      <c r="E25" t="s">
        <v>1553</v>
      </c>
      <c r="F25" t="s">
        <v>1554</v>
      </c>
      <c r="G25" t="s">
        <v>65</v>
      </c>
      <c r="H25" s="144">
        <v>0.17537387038111499</v>
      </c>
    </row>
    <row r="26" spans="1:8">
      <c r="A26" t="str">
        <f t="shared" si="0"/>
        <v>deces_nontraumaNABaboua</v>
      </c>
      <c r="B26" t="s">
        <v>1552</v>
      </c>
      <c r="C26" t="s">
        <v>266</v>
      </c>
      <c r="D26" t="s">
        <v>1553</v>
      </c>
      <c r="E26" t="s">
        <v>1553</v>
      </c>
      <c r="F26" t="s">
        <v>1554</v>
      </c>
      <c r="G26" t="s">
        <v>89</v>
      </c>
      <c r="H26" s="144">
        <v>0.38991396678121298</v>
      </c>
    </row>
    <row r="27" spans="1:8">
      <c r="A27" t="str">
        <f t="shared" si="0"/>
        <v>deces_nontraumaNAAbba</v>
      </c>
      <c r="B27" t="s">
        <v>1552</v>
      </c>
      <c r="C27" t="s">
        <v>266</v>
      </c>
      <c r="D27" t="s">
        <v>1553</v>
      </c>
      <c r="E27" t="s">
        <v>1553</v>
      </c>
      <c r="F27" t="s">
        <v>1554</v>
      </c>
      <c r="G27" t="s">
        <v>88</v>
      </c>
      <c r="H27" s="144">
        <v>0.335173094898011</v>
      </c>
    </row>
    <row r="28" spans="1:8">
      <c r="A28" t="str">
        <f t="shared" si="0"/>
        <v>deces_nontraumaNAObo</v>
      </c>
      <c r="B28" t="s">
        <v>1552</v>
      </c>
      <c r="C28" t="s">
        <v>266</v>
      </c>
      <c r="D28" t="s">
        <v>1553</v>
      </c>
      <c r="E28" t="s">
        <v>1553</v>
      </c>
      <c r="F28" t="s">
        <v>1554</v>
      </c>
      <c r="G28" t="s">
        <v>60</v>
      </c>
      <c r="H28" s="144">
        <v>0.212661637451313</v>
      </c>
    </row>
    <row r="29" spans="1:8">
      <c r="A29" t="str">
        <f t="shared" si="0"/>
        <v>deces_nontraumaNAKabo</v>
      </c>
      <c r="B29" t="s">
        <v>1552</v>
      </c>
      <c r="C29" t="s">
        <v>266</v>
      </c>
      <c r="D29" t="s">
        <v>1553</v>
      </c>
      <c r="E29" t="s">
        <v>1553</v>
      </c>
      <c r="F29" t="s">
        <v>1554</v>
      </c>
      <c r="G29" t="s">
        <v>112</v>
      </c>
      <c r="H29" s="144">
        <v>6.2475891881154197E-2</v>
      </c>
    </row>
    <row r="30" spans="1:8">
      <c r="A30" t="str">
        <f t="shared" si="0"/>
        <v>deces_nontraumaNAKouango</v>
      </c>
      <c r="B30" t="s">
        <v>1552</v>
      </c>
      <c r="C30" t="s">
        <v>266</v>
      </c>
      <c r="D30" t="s">
        <v>1553</v>
      </c>
      <c r="E30" t="s">
        <v>1553</v>
      </c>
      <c r="F30" t="s">
        <v>1554</v>
      </c>
      <c r="G30" t="s">
        <v>107</v>
      </c>
      <c r="H30" s="144">
        <v>0.28816770939739</v>
      </c>
    </row>
    <row r="31" spans="1:8">
      <c r="A31" t="str">
        <f t="shared" si="0"/>
        <v>deces_nontraumaNAOuango</v>
      </c>
      <c r="B31" t="s">
        <v>1552</v>
      </c>
      <c r="C31" t="s">
        <v>266</v>
      </c>
      <c r="D31" t="s">
        <v>1553</v>
      </c>
      <c r="E31" t="s">
        <v>1553</v>
      </c>
      <c r="F31" t="s">
        <v>1554</v>
      </c>
      <c r="G31" t="s">
        <v>85</v>
      </c>
      <c r="H31" s="144">
        <v>0.26642557231943897</v>
      </c>
    </row>
    <row r="32" spans="1:8">
      <c r="A32" t="str">
        <f t="shared" si="0"/>
        <v>deces_nontraumaNAGambo</v>
      </c>
      <c r="B32" t="s">
        <v>1552</v>
      </c>
      <c r="C32" t="s">
        <v>266</v>
      </c>
      <c r="D32" t="s">
        <v>1553</v>
      </c>
      <c r="E32" t="s">
        <v>1553</v>
      </c>
      <c r="F32" t="s">
        <v>1554</v>
      </c>
      <c r="G32" t="s">
        <v>84</v>
      </c>
      <c r="H32" s="144">
        <v>0.15456185082415899</v>
      </c>
    </row>
    <row r="33" spans="1:8">
      <c r="A33" t="str">
        <f t="shared" si="0"/>
        <v>deces_nontraumaNANangha_Boguila</v>
      </c>
      <c r="B33" t="s">
        <v>1552</v>
      </c>
      <c r="C33" t="s">
        <v>266</v>
      </c>
      <c r="D33" t="s">
        <v>1553</v>
      </c>
      <c r="E33" t="s">
        <v>1553</v>
      </c>
      <c r="F33" t="s">
        <v>1554</v>
      </c>
      <c r="G33" t="s">
        <v>115</v>
      </c>
      <c r="H33" s="144">
        <v>0.241571679701132</v>
      </c>
    </row>
    <row r="34" spans="1:8">
      <c r="A34" t="str">
        <f t="shared" si="0"/>
        <v>deces_nontraumaNADamara</v>
      </c>
      <c r="B34" t="s">
        <v>1552</v>
      </c>
      <c r="C34" t="s">
        <v>266</v>
      </c>
      <c r="D34" t="s">
        <v>1553</v>
      </c>
      <c r="E34" t="s">
        <v>1553</v>
      </c>
      <c r="F34" t="s">
        <v>1554</v>
      </c>
      <c r="G34" t="s">
        <v>100</v>
      </c>
      <c r="H34" s="144">
        <v>0.25515617638914301</v>
      </c>
    </row>
    <row r="35" spans="1:8">
      <c r="A35" t="str">
        <f t="shared" si="0"/>
        <v>deces_nontraumaNABozoum</v>
      </c>
      <c r="B35" t="s">
        <v>1552</v>
      </c>
      <c r="C35" t="s">
        <v>266</v>
      </c>
      <c r="D35" t="s">
        <v>1553</v>
      </c>
      <c r="E35" t="s">
        <v>1553</v>
      </c>
      <c r="F35" t="s">
        <v>1554</v>
      </c>
      <c r="G35" t="s">
        <v>119</v>
      </c>
      <c r="H35" s="144">
        <v>0.12657189499803401</v>
      </c>
    </row>
    <row r="36" spans="1:8">
      <c r="A36" t="str">
        <f t="shared" si="0"/>
        <v>deces_nontraumaNABossemtele</v>
      </c>
      <c r="B36" t="s">
        <v>1552</v>
      </c>
      <c r="C36" t="s">
        <v>266</v>
      </c>
      <c r="D36" t="s">
        <v>1553</v>
      </c>
      <c r="E36" t="s">
        <v>1553</v>
      </c>
      <c r="F36" t="s">
        <v>1554</v>
      </c>
      <c r="G36" t="s">
        <v>118</v>
      </c>
      <c r="H36" s="144">
        <v>0.28034175858143601</v>
      </c>
    </row>
    <row r="37" spans="1:8">
      <c r="A37" t="str">
        <f t="shared" si="0"/>
        <v>deces_nontraumaNAPaoua</v>
      </c>
      <c r="B37" t="s">
        <v>1552</v>
      </c>
      <c r="C37" t="s">
        <v>266</v>
      </c>
      <c r="D37" t="s">
        <v>1553</v>
      </c>
      <c r="E37" t="s">
        <v>1553</v>
      </c>
      <c r="F37" t="s">
        <v>1554</v>
      </c>
      <c r="G37" t="s">
        <v>122</v>
      </c>
      <c r="H37" s="144">
        <v>0.17547532532058299</v>
      </c>
    </row>
    <row r="38" spans="1:8">
      <c r="A38" t="str">
        <f t="shared" si="0"/>
        <v>deces_nontraumaNADekoa</v>
      </c>
      <c r="B38" t="s">
        <v>1552</v>
      </c>
      <c r="C38" t="s">
        <v>266</v>
      </c>
      <c r="D38" t="s">
        <v>1553</v>
      </c>
      <c r="E38" t="s">
        <v>1553</v>
      </c>
      <c r="F38" t="s">
        <v>1554</v>
      </c>
      <c r="G38" t="s">
        <v>63</v>
      </c>
      <c r="H38" s="144">
        <v>0.13783691106041099</v>
      </c>
    </row>
    <row r="39" spans="1:8">
      <c r="A39" t="str">
        <f t="shared" si="0"/>
        <v>deces_nontraumaNAMala</v>
      </c>
      <c r="B39" t="s">
        <v>1552</v>
      </c>
      <c r="C39" t="s">
        <v>266</v>
      </c>
      <c r="D39" t="s">
        <v>1553</v>
      </c>
      <c r="E39" t="s">
        <v>1553</v>
      </c>
      <c r="F39" t="s">
        <v>1554</v>
      </c>
      <c r="G39" t="s">
        <v>64</v>
      </c>
      <c r="H39" s="144">
        <v>0.29121127130750701</v>
      </c>
    </row>
    <row r="40" spans="1:8">
      <c r="A40" t="str">
        <f t="shared" si="0"/>
        <v>deces_nontraumaNABria</v>
      </c>
      <c r="B40" t="s">
        <v>1552</v>
      </c>
      <c r="C40" t="s">
        <v>266</v>
      </c>
      <c r="D40" t="s">
        <v>1553</v>
      </c>
      <c r="E40" t="s">
        <v>1553</v>
      </c>
      <c r="F40" t="s">
        <v>1554</v>
      </c>
      <c r="G40" t="s">
        <v>58</v>
      </c>
      <c r="H40" s="144">
        <v>0.15863239302005799</v>
      </c>
    </row>
    <row r="41" spans="1:8">
      <c r="A41" t="str">
        <f t="shared" si="0"/>
        <v>deces_nontraumaNABakouma</v>
      </c>
      <c r="B41" t="s">
        <v>1552</v>
      </c>
      <c r="C41" t="s">
        <v>266</v>
      </c>
      <c r="D41" t="s">
        <v>1553</v>
      </c>
      <c r="E41" t="s">
        <v>1553</v>
      </c>
      <c r="F41" t="s">
        <v>1554</v>
      </c>
      <c r="G41" t="s">
        <v>82</v>
      </c>
      <c r="H41" s="144">
        <v>5.1654736667832699E-2</v>
      </c>
    </row>
    <row r="42" spans="1:8">
      <c r="A42" t="str">
        <f t="shared" si="0"/>
        <v>deces_nontraumaNABoali</v>
      </c>
      <c r="B42" t="s">
        <v>1552</v>
      </c>
      <c r="C42" t="s">
        <v>266</v>
      </c>
      <c r="D42" t="s">
        <v>1553</v>
      </c>
      <c r="E42" t="s">
        <v>1553</v>
      </c>
      <c r="F42" t="s">
        <v>1554</v>
      </c>
      <c r="G42" t="s">
        <v>97</v>
      </c>
      <c r="H42" s="144">
        <v>0.199202407856056</v>
      </c>
    </row>
    <row r="43" spans="1:8">
      <c r="A43" t="str">
        <f t="shared" si="0"/>
        <v>deces_nontraumaNABamingui</v>
      </c>
      <c r="B43" t="s">
        <v>1552</v>
      </c>
      <c r="C43" t="s">
        <v>266</v>
      </c>
      <c r="D43" t="s">
        <v>1553</v>
      </c>
      <c r="E43" t="s">
        <v>1553</v>
      </c>
      <c r="F43" t="s">
        <v>1554</v>
      </c>
      <c r="G43" t="s">
        <v>48</v>
      </c>
      <c r="H43" s="144">
        <v>0.12054004404784301</v>
      </c>
    </row>
    <row r="44" spans="1:8">
      <c r="A44" t="str">
        <f t="shared" si="0"/>
        <v>deces_nontraumaNABaoro</v>
      </c>
      <c r="B44" t="s">
        <v>1552</v>
      </c>
      <c r="C44" t="s">
        <v>266</v>
      </c>
      <c r="D44" t="s">
        <v>1553</v>
      </c>
      <c r="E44" t="s">
        <v>1553</v>
      </c>
      <c r="F44" t="s">
        <v>1554</v>
      </c>
      <c r="G44" t="s">
        <v>90</v>
      </c>
      <c r="H44" s="144">
        <v>0.19706798594478001</v>
      </c>
    </row>
    <row r="45" spans="1:8">
      <c r="A45" t="str">
        <f t="shared" si="0"/>
        <v>deces_nontraumaNAMbaiki</v>
      </c>
      <c r="B45" t="s">
        <v>1552</v>
      </c>
      <c r="C45" t="s">
        <v>266</v>
      </c>
      <c r="D45" t="s">
        <v>1553</v>
      </c>
      <c r="E45" t="s">
        <v>1553</v>
      </c>
      <c r="F45" t="s">
        <v>1554</v>
      </c>
      <c r="G45" t="s">
        <v>71</v>
      </c>
      <c r="H45" s="144">
        <v>0.25924052666278002</v>
      </c>
    </row>
    <row r="46" spans="1:8">
      <c r="A46" t="str">
        <f t="shared" si="0"/>
        <v>deces_nontraumaNAZangba</v>
      </c>
      <c r="B46" t="s">
        <v>1552</v>
      </c>
      <c r="C46" t="s">
        <v>266</v>
      </c>
      <c r="D46" t="s">
        <v>1553</v>
      </c>
      <c r="E46" t="s">
        <v>1553</v>
      </c>
      <c r="F46" t="s">
        <v>1554</v>
      </c>
      <c r="G46" t="s">
        <v>56</v>
      </c>
      <c r="H46" s="144">
        <v>0.35341995774125501</v>
      </c>
    </row>
    <row r="47" spans="1:8">
      <c r="A47" t="str">
        <f t="shared" si="0"/>
        <v>deces_nontraumaNAZemio</v>
      </c>
      <c r="B47" t="s">
        <v>1552</v>
      </c>
      <c r="C47" t="s">
        <v>266</v>
      </c>
      <c r="D47" t="s">
        <v>1553</v>
      </c>
      <c r="E47" t="s">
        <v>1553</v>
      </c>
      <c r="F47" t="s">
        <v>1554</v>
      </c>
      <c r="G47" t="s">
        <v>61</v>
      </c>
      <c r="H47" s="144">
        <v>0.199649019680184</v>
      </c>
    </row>
    <row r="48" spans="1:8">
      <c r="A48" t="str">
        <f t="shared" si="0"/>
        <v>deces_nontraumaNABatangafo</v>
      </c>
      <c r="B48" t="s">
        <v>1552</v>
      </c>
      <c r="C48" t="s">
        <v>266</v>
      </c>
      <c r="D48" t="s">
        <v>1553</v>
      </c>
      <c r="E48" t="s">
        <v>1553</v>
      </c>
      <c r="F48" t="s">
        <v>1554</v>
      </c>
      <c r="G48" t="s">
        <v>109</v>
      </c>
      <c r="H48" s="144">
        <v>0.59281382384060799</v>
      </c>
    </row>
    <row r="49" spans="1:8">
      <c r="A49" t="str">
        <f t="shared" si="0"/>
        <v>deces_nontraumaNAYaloke</v>
      </c>
      <c r="B49" t="s">
        <v>1552</v>
      </c>
      <c r="C49" t="s">
        <v>266</v>
      </c>
      <c r="D49" t="s">
        <v>1553</v>
      </c>
      <c r="E49" t="s">
        <v>1553</v>
      </c>
      <c r="F49" t="s">
        <v>1554</v>
      </c>
      <c r="G49" t="s">
        <v>101</v>
      </c>
      <c r="H49" s="144">
        <v>0.19061644433278099</v>
      </c>
    </row>
    <row r="50" spans="1:8">
      <c r="A50" t="str">
        <f t="shared" si="0"/>
        <v>deces_nontraumaNABossembele</v>
      </c>
      <c r="B50" t="s">
        <v>1552</v>
      </c>
      <c r="C50" t="s">
        <v>266</v>
      </c>
      <c r="D50" t="s">
        <v>1553</v>
      </c>
      <c r="E50" t="s">
        <v>1553</v>
      </c>
      <c r="F50" t="s">
        <v>1554</v>
      </c>
      <c r="G50" t="s">
        <v>99</v>
      </c>
      <c r="H50" s="144">
        <v>0.126655165477144</v>
      </c>
    </row>
    <row r="51" spans="1:8">
      <c r="A51" t="str">
        <f t="shared" si="0"/>
        <v>deces_nontraumaNACarnot</v>
      </c>
      <c r="B51" t="s">
        <v>1552</v>
      </c>
      <c r="C51" t="s">
        <v>266</v>
      </c>
      <c r="D51" t="s">
        <v>1553</v>
      </c>
      <c r="E51" t="s">
        <v>1553</v>
      </c>
      <c r="F51" t="s">
        <v>1554</v>
      </c>
      <c r="G51" t="s">
        <v>76</v>
      </c>
      <c r="H51" s="144">
        <v>0.25138061158779001</v>
      </c>
    </row>
    <row r="52" spans="1:8">
      <c r="A52" t="str">
        <f t="shared" si="0"/>
        <v>deces_nontraumaNAGadzi</v>
      </c>
      <c r="B52" t="s">
        <v>1552</v>
      </c>
      <c r="C52" t="s">
        <v>266</v>
      </c>
      <c r="D52" t="s">
        <v>1553</v>
      </c>
      <c r="E52" t="s">
        <v>1553</v>
      </c>
      <c r="F52" t="s">
        <v>1554</v>
      </c>
      <c r="G52" t="s">
        <v>78</v>
      </c>
      <c r="H52" s="144">
        <v>0.38386959424657902</v>
      </c>
    </row>
    <row r="53" spans="1:8">
      <c r="A53" t="str">
        <f t="shared" si="0"/>
        <v>deces_nontraumaNAGamboula</v>
      </c>
      <c r="B53" t="s">
        <v>1552</v>
      </c>
      <c r="C53" t="s">
        <v>266</v>
      </c>
      <c r="D53" t="s">
        <v>1553</v>
      </c>
      <c r="E53" t="s">
        <v>1553</v>
      </c>
      <c r="F53" t="s">
        <v>1554</v>
      </c>
      <c r="G53" t="s">
        <v>79</v>
      </c>
      <c r="H53" s="144">
        <v>0.34348460398543701</v>
      </c>
    </row>
    <row r="54" spans="1:8">
      <c r="A54" t="str">
        <f t="shared" si="0"/>
        <v>deces_nontraumaNABambio</v>
      </c>
      <c r="B54" t="s">
        <v>1552</v>
      </c>
      <c r="C54" t="s">
        <v>266</v>
      </c>
      <c r="D54" t="s">
        <v>1553</v>
      </c>
      <c r="E54" t="s">
        <v>1553</v>
      </c>
      <c r="F54" t="s">
        <v>1554</v>
      </c>
      <c r="G54" t="s">
        <v>124</v>
      </c>
      <c r="H54" s="144">
        <v>0.26619885491322998</v>
      </c>
    </row>
    <row r="55" spans="1:8">
      <c r="A55" t="str">
        <f t="shared" si="0"/>
        <v>deces_nontraumaNABoganda</v>
      </c>
      <c r="B55" t="s">
        <v>1552</v>
      </c>
      <c r="C55" t="s">
        <v>266</v>
      </c>
      <c r="D55" t="s">
        <v>1553</v>
      </c>
      <c r="E55" t="s">
        <v>1553</v>
      </c>
      <c r="F55" t="s">
        <v>1554</v>
      </c>
      <c r="G55" t="s">
        <v>69</v>
      </c>
      <c r="H55" s="144">
        <v>0.24004283158911999</v>
      </c>
    </row>
    <row r="56" spans="1:8">
      <c r="A56" t="str">
        <f t="shared" si="0"/>
        <v>deces_nontraumaNAKembe</v>
      </c>
      <c r="B56" t="s">
        <v>1552</v>
      </c>
      <c r="C56" t="s">
        <v>266</v>
      </c>
      <c r="D56" t="s">
        <v>1553</v>
      </c>
      <c r="E56" t="s">
        <v>1553</v>
      </c>
      <c r="F56" t="s">
        <v>1554</v>
      </c>
      <c r="G56" t="s">
        <v>53</v>
      </c>
      <c r="H56" s="144">
        <v>0.23557250898021001</v>
      </c>
    </row>
    <row r="57" spans="1:8">
      <c r="A57" t="str">
        <f t="shared" si="0"/>
        <v>deces_nontraumaNASatema</v>
      </c>
      <c r="B57" t="s">
        <v>1552</v>
      </c>
      <c r="C57" t="s">
        <v>266</v>
      </c>
      <c r="D57" t="s">
        <v>1553</v>
      </c>
      <c r="E57" t="s">
        <v>1553</v>
      </c>
      <c r="F57" t="s">
        <v>1554</v>
      </c>
      <c r="G57" t="s">
        <v>55</v>
      </c>
      <c r="H57" s="144">
        <v>8.6979113124811297E-2</v>
      </c>
    </row>
    <row r="58" spans="1:8">
      <c r="A58" t="str">
        <f t="shared" si="0"/>
        <v>deces_nontraumaNAMarkounda</v>
      </c>
      <c r="B58" t="s">
        <v>1552</v>
      </c>
      <c r="C58" t="s">
        <v>266</v>
      </c>
      <c r="D58" t="s">
        <v>1553</v>
      </c>
      <c r="E58" t="s">
        <v>1553</v>
      </c>
      <c r="F58" t="s">
        <v>1554</v>
      </c>
      <c r="G58" t="s">
        <v>113</v>
      </c>
      <c r="H58" s="144">
        <v>0.20897985756145701</v>
      </c>
    </row>
    <row r="59" spans="1:8">
      <c r="A59" t="str">
        <f t="shared" si="0"/>
        <v>deces_nontraumaNAMongoumba</v>
      </c>
      <c r="B59" t="s">
        <v>1552</v>
      </c>
      <c r="C59" t="s">
        <v>266</v>
      </c>
      <c r="D59" t="s">
        <v>1553</v>
      </c>
      <c r="E59" t="s">
        <v>1553</v>
      </c>
      <c r="F59" t="s">
        <v>1554</v>
      </c>
      <c r="G59" t="s">
        <v>72</v>
      </c>
      <c r="H59" s="144">
        <v>0.191938118435898</v>
      </c>
    </row>
    <row r="60" spans="1:8">
      <c r="A60" t="str">
        <f t="shared" si="0"/>
        <v>deces_nontraumaNADede_Mokouba</v>
      </c>
      <c r="B60" t="s">
        <v>1552</v>
      </c>
      <c r="C60" t="s">
        <v>266</v>
      </c>
      <c r="D60" t="s">
        <v>1553</v>
      </c>
      <c r="E60" t="s">
        <v>1553</v>
      </c>
      <c r="F60" t="s">
        <v>1554</v>
      </c>
      <c r="G60" t="s">
        <v>77</v>
      </c>
      <c r="H60" s="144">
        <v>0.338228632401194</v>
      </c>
    </row>
    <row r="61" spans="1:8">
      <c r="A61" t="str">
        <f t="shared" si="0"/>
        <v>deces_nontraumaNASosso-Nakombo</v>
      </c>
      <c r="B61" t="s">
        <v>1552</v>
      </c>
      <c r="C61" t="s">
        <v>266</v>
      </c>
      <c r="D61" t="s">
        <v>1553</v>
      </c>
      <c r="E61" t="s">
        <v>1553</v>
      </c>
      <c r="F61" t="s">
        <v>1554</v>
      </c>
      <c r="G61" t="s">
        <v>80</v>
      </c>
      <c r="H61" s="144">
        <v>0.23843840424492299</v>
      </c>
    </row>
    <row r="62" spans="1:8">
      <c r="A62" t="str">
        <f t="shared" si="0"/>
        <v>deces_nontraumaNANola</v>
      </c>
      <c r="B62" t="s">
        <v>1552</v>
      </c>
      <c r="C62" t="s">
        <v>266</v>
      </c>
      <c r="D62" t="s">
        <v>1553</v>
      </c>
      <c r="E62" t="s">
        <v>1553</v>
      </c>
      <c r="F62" t="s">
        <v>1554</v>
      </c>
      <c r="G62" t="s">
        <v>126</v>
      </c>
      <c r="H62" s="144">
        <v>0.17380918666518699</v>
      </c>
    </row>
    <row r="63" spans="1:8">
      <c r="A63" t="str">
        <f t="shared" si="0"/>
        <v>deces_nontraumaNABogangone</v>
      </c>
      <c r="B63" t="s">
        <v>1552</v>
      </c>
      <c r="C63" t="s">
        <v>266</v>
      </c>
      <c r="D63" t="s">
        <v>1553</v>
      </c>
      <c r="E63" t="s">
        <v>1553</v>
      </c>
      <c r="F63" t="s">
        <v>1554</v>
      </c>
      <c r="G63" t="s">
        <v>70</v>
      </c>
      <c r="H63" s="144">
        <v>0.10450104933417501</v>
      </c>
    </row>
    <row r="64" spans="1:8">
      <c r="A64" t="str">
        <f t="shared" si="0"/>
        <v>deces_nontraumaNABoda</v>
      </c>
      <c r="B64" t="s">
        <v>1552</v>
      </c>
      <c r="C64" t="s">
        <v>266</v>
      </c>
      <c r="D64" t="s">
        <v>1553</v>
      </c>
      <c r="E64" t="s">
        <v>1553</v>
      </c>
      <c r="F64" t="s">
        <v>1554</v>
      </c>
      <c r="G64" t="s">
        <v>68</v>
      </c>
      <c r="H64" s="144">
        <v>0.371163620686563</v>
      </c>
    </row>
    <row r="65" spans="1:8">
      <c r="A65" t="str">
        <f t="shared" si="0"/>
        <v>deces_nontraumaNAAmada_Gaza</v>
      </c>
      <c r="B65" t="s">
        <v>1552</v>
      </c>
      <c r="C65" t="s">
        <v>266</v>
      </c>
      <c r="D65" t="s">
        <v>1553</v>
      </c>
      <c r="E65" t="s">
        <v>1553</v>
      </c>
      <c r="F65" t="s">
        <v>1554</v>
      </c>
      <c r="G65" t="s">
        <v>74</v>
      </c>
      <c r="H65" s="144">
        <v>0.32058769823005601</v>
      </c>
    </row>
    <row r="66" spans="1:8">
      <c r="A66" t="str">
        <f t="shared" si="0"/>
        <v>deces_nontraumaNABayanga</v>
      </c>
      <c r="B66" t="s">
        <v>1552</v>
      </c>
      <c r="C66" t="s">
        <v>266</v>
      </c>
      <c r="D66" t="s">
        <v>1553</v>
      </c>
      <c r="E66" t="s">
        <v>1553</v>
      </c>
      <c r="F66" t="s">
        <v>1554</v>
      </c>
      <c r="G66" t="s">
        <v>125</v>
      </c>
      <c r="H66" s="144">
        <v>0.11692423392934299</v>
      </c>
    </row>
    <row r="67" spans="1:8">
      <c r="A67" t="str">
        <f t="shared" ref="A67:A130" si="1">CONCATENATE(B67,C67,G67)</f>
        <v>deces_nontraumaNABogangolo</v>
      </c>
      <c r="B67" t="s">
        <v>1552</v>
      </c>
      <c r="C67" t="s">
        <v>266</v>
      </c>
      <c r="D67" t="s">
        <v>1553</v>
      </c>
      <c r="E67" t="s">
        <v>1553</v>
      </c>
      <c r="F67" t="s">
        <v>1554</v>
      </c>
      <c r="G67" t="s">
        <v>98</v>
      </c>
      <c r="H67" s="144">
        <v>0.17419389595448501</v>
      </c>
    </row>
    <row r="68" spans="1:8">
      <c r="A68" t="str">
        <f t="shared" si="1"/>
        <v>rtl_ipcautreNdele</v>
      </c>
      <c r="B68" t="s">
        <v>1555</v>
      </c>
      <c r="C68" t="s">
        <v>225</v>
      </c>
      <c r="D68" t="s">
        <v>1553</v>
      </c>
      <c r="E68" t="s">
        <v>1553</v>
      </c>
      <c r="F68" t="s">
        <v>1554</v>
      </c>
      <c r="G68" t="s">
        <v>49</v>
      </c>
      <c r="H68" s="144">
        <v>0.79821674128638997</v>
      </c>
    </row>
    <row r="69" spans="1:8">
      <c r="A69" t="str">
        <f t="shared" si="1"/>
        <v>rtl_ipcconflit_armeNdele</v>
      </c>
      <c r="B69" t="s">
        <v>1555</v>
      </c>
      <c r="C69" t="s">
        <v>214</v>
      </c>
      <c r="D69" t="s">
        <v>1553</v>
      </c>
      <c r="E69" t="s">
        <v>1553</v>
      </c>
      <c r="F69" t="s">
        <v>1554</v>
      </c>
      <c r="G69" t="s">
        <v>49</v>
      </c>
      <c r="H69" s="144">
        <v>0.12612924274697601</v>
      </c>
    </row>
    <row r="70" spans="1:8">
      <c r="A70" t="str">
        <f t="shared" si="1"/>
        <v>rtl_ipcconflit_commNdele</v>
      </c>
      <c r="B70" t="s">
        <v>1555</v>
      </c>
      <c r="C70" t="s">
        <v>217</v>
      </c>
      <c r="D70" t="s">
        <v>1553</v>
      </c>
      <c r="E70" t="s">
        <v>1553</v>
      </c>
      <c r="F70" t="s">
        <v>1554</v>
      </c>
      <c r="G70" t="s">
        <v>49</v>
      </c>
      <c r="H70" s="144">
        <v>4.89812676425051E-2</v>
      </c>
    </row>
    <row r="71" spans="1:8">
      <c r="A71" t="str">
        <f t="shared" si="1"/>
        <v>rtl_ipcrecherche_serviceNdele</v>
      </c>
      <c r="B71" t="s">
        <v>1555</v>
      </c>
      <c r="C71" t="s">
        <v>221</v>
      </c>
      <c r="D71" t="s">
        <v>1553</v>
      </c>
      <c r="E71" t="s">
        <v>1553</v>
      </c>
      <c r="F71" t="s">
        <v>1554</v>
      </c>
      <c r="G71" t="s">
        <v>49</v>
      </c>
      <c r="H71" s="144">
        <v>4.0116603655284801E-3</v>
      </c>
    </row>
    <row r="72" spans="1:8">
      <c r="A72" t="str">
        <f t="shared" si="1"/>
        <v>rtl_ipctranshumanceNdele</v>
      </c>
      <c r="B72" t="s">
        <v>1555</v>
      </c>
      <c r="C72" t="s">
        <v>223</v>
      </c>
      <c r="D72" t="s">
        <v>1553</v>
      </c>
      <c r="E72" t="s">
        <v>1553</v>
      </c>
      <c r="F72" t="s">
        <v>1554</v>
      </c>
      <c r="G72" t="s">
        <v>49</v>
      </c>
      <c r="H72" s="144">
        <v>2.26610879586009E-2</v>
      </c>
    </row>
    <row r="73" spans="1:8">
      <c r="A73" t="str">
        <f t="shared" si="1"/>
        <v>rtl_ipcconflit_armeBouca</v>
      </c>
      <c r="B73" t="s">
        <v>1555</v>
      </c>
      <c r="C73" t="s">
        <v>214</v>
      </c>
      <c r="D73" t="s">
        <v>1553</v>
      </c>
      <c r="E73" t="s">
        <v>1553</v>
      </c>
      <c r="F73" t="s">
        <v>1554</v>
      </c>
      <c r="G73" t="s">
        <v>111</v>
      </c>
      <c r="H73" s="144">
        <v>0.81495460876368897</v>
      </c>
    </row>
    <row r="74" spans="1:8">
      <c r="A74" t="str">
        <f t="shared" si="1"/>
        <v>rtl_ipcconflit_commBouca</v>
      </c>
      <c r="B74" t="s">
        <v>1555</v>
      </c>
      <c r="C74" t="s">
        <v>217</v>
      </c>
      <c r="D74" t="s">
        <v>1553</v>
      </c>
      <c r="E74" t="s">
        <v>1553</v>
      </c>
      <c r="F74" t="s">
        <v>1554</v>
      </c>
      <c r="G74" t="s">
        <v>111</v>
      </c>
      <c r="H74" s="144">
        <v>4.5832780265704698E-2</v>
      </c>
    </row>
    <row r="75" spans="1:8">
      <c r="A75" t="str">
        <f t="shared" si="1"/>
        <v>rtl_ipcrecherche_serviceBouca</v>
      </c>
      <c r="B75" t="s">
        <v>1555</v>
      </c>
      <c r="C75" t="s">
        <v>221</v>
      </c>
      <c r="D75" t="s">
        <v>1553</v>
      </c>
      <c r="E75" t="s">
        <v>1553</v>
      </c>
      <c r="F75" t="s">
        <v>1554</v>
      </c>
      <c r="G75" t="s">
        <v>111</v>
      </c>
      <c r="H75" s="144">
        <v>8.5412559227915394E-2</v>
      </c>
    </row>
    <row r="76" spans="1:8">
      <c r="A76" t="str">
        <f t="shared" si="1"/>
        <v>rtl_ipctranshumanceBouca</v>
      </c>
      <c r="B76" t="s">
        <v>1555</v>
      </c>
      <c r="C76" t="s">
        <v>223</v>
      </c>
      <c r="D76" t="s">
        <v>1553</v>
      </c>
      <c r="E76" t="s">
        <v>1553</v>
      </c>
      <c r="F76" t="s">
        <v>1554</v>
      </c>
      <c r="G76" t="s">
        <v>111</v>
      </c>
      <c r="H76" s="144">
        <v>5.3800051742690799E-2</v>
      </c>
    </row>
    <row r="77" spans="1:8">
      <c r="A77" t="str">
        <f t="shared" si="1"/>
        <v>rtl_ipcconflit_armeAlindao</v>
      </c>
      <c r="B77" t="s">
        <v>1555</v>
      </c>
      <c r="C77" t="s">
        <v>214</v>
      </c>
      <c r="D77" t="s">
        <v>1553</v>
      </c>
      <c r="E77" t="s">
        <v>1553</v>
      </c>
      <c r="F77" t="s">
        <v>1554</v>
      </c>
      <c r="G77" t="s">
        <v>52</v>
      </c>
      <c r="H77" s="144">
        <v>0.89562687400326502</v>
      </c>
    </row>
    <row r="78" spans="1:8">
      <c r="A78" t="str">
        <f t="shared" si="1"/>
        <v>rtl_ipcconflit_commAlindao</v>
      </c>
      <c r="B78" t="s">
        <v>1555</v>
      </c>
      <c r="C78" t="s">
        <v>217</v>
      </c>
      <c r="D78" t="s">
        <v>1553</v>
      </c>
      <c r="E78" t="s">
        <v>1553</v>
      </c>
      <c r="F78" t="s">
        <v>1554</v>
      </c>
      <c r="G78" t="s">
        <v>52</v>
      </c>
      <c r="H78" s="144">
        <v>0.104373125996735</v>
      </c>
    </row>
    <row r="79" spans="1:8">
      <c r="A79" t="str">
        <f t="shared" si="1"/>
        <v>rtl_ipcautreBirao</v>
      </c>
      <c r="B79" t="s">
        <v>1555</v>
      </c>
      <c r="C79" t="s">
        <v>225</v>
      </c>
      <c r="D79" t="s">
        <v>1553</v>
      </c>
      <c r="E79" t="s">
        <v>1553</v>
      </c>
      <c r="F79" t="s">
        <v>1554</v>
      </c>
      <c r="G79" t="s">
        <v>128</v>
      </c>
      <c r="H79" s="144">
        <v>0.112736989461523</v>
      </c>
    </row>
    <row r="80" spans="1:8">
      <c r="A80" t="str">
        <f t="shared" si="1"/>
        <v>rtl_ipcconflit_armeBirao</v>
      </c>
      <c r="B80" t="s">
        <v>1555</v>
      </c>
      <c r="C80" t="s">
        <v>214</v>
      </c>
      <c r="D80" t="s">
        <v>1553</v>
      </c>
      <c r="E80" t="s">
        <v>1553</v>
      </c>
      <c r="F80" t="s">
        <v>1554</v>
      </c>
      <c r="G80" t="s">
        <v>128</v>
      </c>
      <c r="H80" s="144">
        <v>0.141419603850025</v>
      </c>
    </row>
    <row r="81" spans="1:8">
      <c r="A81" t="str">
        <f t="shared" si="1"/>
        <v>rtl_ipcconflit_commBirao</v>
      </c>
      <c r="B81" t="s">
        <v>1555</v>
      </c>
      <c r="C81" t="s">
        <v>217</v>
      </c>
      <c r="D81" t="s">
        <v>1553</v>
      </c>
      <c r="E81" t="s">
        <v>1553</v>
      </c>
      <c r="F81" t="s">
        <v>1554</v>
      </c>
      <c r="G81" t="s">
        <v>128</v>
      </c>
      <c r="H81" s="144">
        <v>0.28113203545548898</v>
      </c>
    </row>
    <row r="82" spans="1:8">
      <c r="A82" t="str">
        <f t="shared" si="1"/>
        <v>rtl_ipcrecherche_serviceBirao</v>
      </c>
      <c r="B82" t="s">
        <v>1555</v>
      </c>
      <c r="C82" t="s">
        <v>221</v>
      </c>
      <c r="D82" t="s">
        <v>1553</v>
      </c>
      <c r="E82" t="s">
        <v>1553</v>
      </c>
      <c r="F82" t="s">
        <v>1554</v>
      </c>
      <c r="G82" t="s">
        <v>128</v>
      </c>
      <c r="H82" s="144">
        <v>3.3655681392754801E-2</v>
      </c>
    </row>
    <row r="83" spans="1:8">
      <c r="A83" t="str">
        <f t="shared" si="1"/>
        <v>rtl_ipctranshumanceBirao</v>
      </c>
      <c r="B83" t="s">
        <v>1555</v>
      </c>
      <c r="C83" t="s">
        <v>223</v>
      </c>
      <c r="D83" t="s">
        <v>1553</v>
      </c>
      <c r="E83" t="s">
        <v>1553</v>
      </c>
      <c r="F83" t="s">
        <v>1554</v>
      </c>
      <c r="G83" t="s">
        <v>128</v>
      </c>
      <c r="H83" s="144">
        <v>0.43105568984020898</v>
      </c>
    </row>
    <row r="84" spans="1:8">
      <c r="A84" t="str">
        <f t="shared" si="1"/>
        <v>rtl_ipcautreBangui</v>
      </c>
      <c r="B84" t="s">
        <v>1555</v>
      </c>
      <c r="C84" t="s">
        <v>225</v>
      </c>
      <c r="D84" t="s">
        <v>1553</v>
      </c>
      <c r="E84" t="s">
        <v>1553</v>
      </c>
      <c r="F84" t="s">
        <v>1554</v>
      </c>
      <c r="G84" t="s">
        <v>50</v>
      </c>
      <c r="H84" s="144">
        <v>6.5270045779767097E-2</v>
      </c>
    </row>
    <row r="85" spans="1:8">
      <c r="A85" t="str">
        <f t="shared" si="1"/>
        <v>rtl_ipcconflit_armeBangui</v>
      </c>
      <c r="B85" t="s">
        <v>1555</v>
      </c>
      <c r="C85" t="s">
        <v>214</v>
      </c>
      <c r="D85" t="s">
        <v>1553</v>
      </c>
      <c r="E85" t="s">
        <v>1553</v>
      </c>
      <c r="F85" t="s">
        <v>1554</v>
      </c>
      <c r="G85" t="s">
        <v>50</v>
      </c>
      <c r="H85" s="144">
        <v>0.46702083509325898</v>
      </c>
    </row>
    <row r="86" spans="1:8">
      <c r="A86" t="str">
        <f t="shared" si="1"/>
        <v>rtl_ipcconflit_commBangui</v>
      </c>
      <c r="B86" t="s">
        <v>1555</v>
      </c>
      <c r="C86" t="s">
        <v>217</v>
      </c>
      <c r="D86" t="s">
        <v>1553</v>
      </c>
      <c r="E86" t="s">
        <v>1553</v>
      </c>
      <c r="F86" t="s">
        <v>1554</v>
      </c>
      <c r="G86" t="s">
        <v>50</v>
      </c>
      <c r="H86" s="144">
        <v>0.432204505220744</v>
      </c>
    </row>
    <row r="87" spans="1:8">
      <c r="A87" t="str">
        <f t="shared" si="1"/>
        <v>rtl_ipcnspBangui</v>
      </c>
      <c r="B87" t="s">
        <v>1555</v>
      </c>
      <c r="C87" t="s">
        <v>227</v>
      </c>
      <c r="D87" t="s">
        <v>1553</v>
      </c>
      <c r="E87" t="s">
        <v>1553</v>
      </c>
      <c r="F87" t="s">
        <v>1554</v>
      </c>
      <c r="G87" t="s">
        <v>50</v>
      </c>
      <c r="H87" s="144">
        <v>7.3886932623768303E-3</v>
      </c>
    </row>
    <row r="88" spans="1:8">
      <c r="A88" t="str">
        <f t="shared" si="1"/>
        <v>rtl_ipcrecherche_serviceBangui</v>
      </c>
      <c r="B88" t="s">
        <v>1555</v>
      </c>
      <c r="C88" t="s">
        <v>221</v>
      </c>
      <c r="D88" t="s">
        <v>1553</v>
      </c>
      <c r="E88" t="s">
        <v>1553</v>
      </c>
      <c r="F88" t="s">
        <v>1554</v>
      </c>
      <c r="G88" t="s">
        <v>50</v>
      </c>
      <c r="H88" s="144">
        <v>2.8115920643853799E-2</v>
      </c>
    </row>
    <row r="89" spans="1:8">
      <c r="A89" t="str">
        <f t="shared" si="1"/>
        <v>rtl_ipcNAMobaye</v>
      </c>
      <c r="B89" t="s">
        <v>1555</v>
      </c>
      <c r="C89" t="s">
        <v>266</v>
      </c>
      <c r="D89" t="s">
        <v>1553</v>
      </c>
      <c r="E89" t="s">
        <v>1553</v>
      </c>
      <c r="F89" t="s">
        <v>1554</v>
      </c>
      <c r="G89" t="s">
        <v>54</v>
      </c>
      <c r="H89" s="144" t="s">
        <v>266</v>
      </c>
    </row>
    <row r="90" spans="1:8">
      <c r="A90" t="str">
        <f t="shared" si="1"/>
        <v>rtl_ipcautreBambari</v>
      </c>
      <c r="B90" t="s">
        <v>1555</v>
      </c>
      <c r="C90" t="s">
        <v>225</v>
      </c>
      <c r="D90" t="s">
        <v>1553</v>
      </c>
      <c r="E90" t="s">
        <v>1553</v>
      </c>
      <c r="F90" t="s">
        <v>1554</v>
      </c>
      <c r="G90" t="s">
        <v>104</v>
      </c>
      <c r="H90" s="144">
        <v>2.2632481102013201E-3</v>
      </c>
    </row>
    <row r="91" spans="1:8">
      <c r="A91" t="str">
        <f t="shared" si="1"/>
        <v>rtl_ipccatastophe_natBambari</v>
      </c>
      <c r="B91" t="s">
        <v>1555</v>
      </c>
      <c r="C91" t="s">
        <v>229</v>
      </c>
      <c r="D91" t="s">
        <v>1553</v>
      </c>
      <c r="E91" t="s">
        <v>1553</v>
      </c>
      <c r="F91" t="s">
        <v>1554</v>
      </c>
      <c r="G91" t="s">
        <v>104</v>
      </c>
      <c r="H91" s="144">
        <v>7.7493949176320196E-3</v>
      </c>
    </row>
    <row r="92" spans="1:8">
      <c r="A92" t="str">
        <f t="shared" si="1"/>
        <v>rtl_ipcconflit_armeBambari</v>
      </c>
      <c r="B92" t="s">
        <v>1555</v>
      </c>
      <c r="C92" t="s">
        <v>214</v>
      </c>
      <c r="D92" t="s">
        <v>1553</v>
      </c>
      <c r="E92" t="s">
        <v>1553</v>
      </c>
      <c r="F92" t="s">
        <v>1554</v>
      </c>
      <c r="G92" t="s">
        <v>104</v>
      </c>
      <c r="H92" s="144">
        <v>0.92904803356882903</v>
      </c>
    </row>
    <row r="93" spans="1:8">
      <c r="A93" t="str">
        <f t="shared" si="1"/>
        <v>rtl_ipcconflit_commBambari</v>
      </c>
      <c r="B93" t="s">
        <v>1555</v>
      </c>
      <c r="C93" t="s">
        <v>217</v>
      </c>
      <c r="D93" t="s">
        <v>1553</v>
      </c>
      <c r="E93" t="s">
        <v>1553</v>
      </c>
      <c r="F93" t="s">
        <v>1554</v>
      </c>
      <c r="G93" t="s">
        <v>104</v>
      </c>
      <c r="H93" s="144">
        <v>6.04461522541608E-2</v>
      </c>
    </row>
    <row r="94" spans="1:8">
      <c r="A94" t="str">
        <f t="shared" si="1"/>
        <v>rtl_ipcrecherche_serviceBambari</v>
      </c>
      <c r="B94" t="s">
        <v>1555</v>
      </c>
      <c r="C94" t="s">
        <v>221</v>
      </c>
      <c r="D94" t="s">
        <v>1553</v>
      </c>
      <c r="E94" t="s">
        <v>1553</v>
      </c>
      <c r="F94" t="s">
        <v>1554</v>
      </c>
      <c r="G94" t="s">
        <v>104</v>
      </c>
      <c r="H94" s="144">
        <v>4.9317114917687098E-4</v>
      </c>
    </row>
    <row r="95" spans="1:8">
      <c r="A95" t="str">
        <f t="shared" si="1"/>
        <v>rtl_ipcautreBouar</v>
      </c>
      <c r="B95" t="s">
        <v>1555</v>
      </c>
      <c r="C95" t="s">
        <v>225</v>
      </c>
      <c r="D95" t="s">
        <v>1553</v>
      </c>
      <c r="E95" t="s">
        <v>1553</v>
      </c>
      <c r="F95" t="s">
        <v>1554</v>
      </c>
      <c r="G95" t="s">
        <v>91</v>
      </c>
      <c r="H95" s="144">
        <v>0.208046565940885</v>
      </c>
    </row>
    <row r="96" spans="1:8">
      <c r="A96" t="str">
        <f t="shared" si="1"/>
        <v>rtl_ipccatastophe_natBouar</v>
      </c>
      <c r="B96" t="s">
        <v>1555</v>
      </c>
      <c r="C96" t="s">
        <v>229</v>
      </c>
      <c r="D96" t="s">
        <v>1553</v>
      </c>
      <c r="E96" t="s">
        <v>1553</v>
      </c>
      <c r="F96" t="s">
        <v>1554</v>
      </c>
      <c r="G96" t="s">
        <v>91</v>
      </c>
      <c r="H96" s="144">
        <v>1.5708298550861301E-3</v>
      </c>
    </row>
    <row r="97" spans="1:8">
      <c r="A97" t="str">
        <f t="shared" si="1"/>
        <v>rtl_ipcconflit_armeBouar</v>
      </c>
      <c r="B97" t="s">
        <v>1555</v>
      </c>
      <c r="C97" t="s">
        <v>214</v>
      </c>
      <c r="D97" t="s">
        <v>1553</v>
      </c>
      <c r="E97" t="s">
        <v>1553</v>
      </c>
      <c r="F97" t="s">
        <v>1554</v>
      </c>
      <c r="G97" t="s">
        <v>91</v>
      </c>
      <c r="H97" s="144">
        <v>0.150495801694183</v>
      </c>
    </row>
    <row r="98" spans="1:8">
      <c r="A98" t="str">
        <f t="shared" si="1"/>
        <v>rtl_ipcconflit_commBouar</v>
      </c>
      <c r="B98" t="s">
        <v>1555</v>
      </c>
      <c r="C98" t="s">
        <v>217</v>
      </c>
      <c r="D98" t="s">
        <v>1553</v>
      </c>
      <c r="E98" t="s">
        <v>1553</v>
      </c>
      <c r="F98" t="s">
        <v>1554</v>
      </c>
      <c r="G98" t="s">
        <v>91</v>
      </c>
      <c r="H98" s="144">
        <v>1.41780904671802E-2</v>
      </c>
    </row>
    <row r="99" spans="1:8">
      <c r="A99" t="str">
        <f t="shared" si="1"/>
        <v>rtl_ipcrecherche_serviceBouar</v>
      </c>
      <c r="B99" t="s">
        <v>1555</v>
      </c>
      <c r="C99" t="s">
        <v>221</v>
      </c>
      <c r="D99" t="s">
        <v>1553</v>
      </c>
      <c r="E99" t="s">
        <v>1553</v>
      </c>
      <c r="F99" t="s">
        <v>1554</v>
      </c>
      <c r="G99" t="s">
        <v>91</v>
      </c>
      <c r="H99" s="144">
        <v>1.5708298550861301E-3</v>
      </c>
    </row>
    <row r="100" spans="1:8">
      <c r="A100" t="str">
        <f t="shared" si="1"/>
        <v>rtl_ipctranshumanceBouar</v>
      </c>
      <c r="B100" t="s">
        <v>1555</v>
      </c>
      <c r="C100" t="s">
        <v>223</v>
      </c>
      <c r="D100" t="s">
        <v>1553</v>
      </c>
      <c r="E100" t="s">
        <v>1553</v>
      </c>
      <c r="F100" t="s">
        <v>1554</v>
      </c>
      <c r="G100" t="s">
        <v>91</v>
      </c>
      <c r="H100" s="144">
        <v>0.62413788218757904</v>
      </c>
    </row>
    <row r="101" spans="1:8">
      <c r="A101" t="str">
        <f t="shared" si="1"/>
        <v>rtl_ipcconflit_armeBocaranga</v>
      </c>
      <c r="B101" t="s">
        <v>1555</v>
      </c>
      <c r="C101" t="s">
        <v>214</v>
      </c>
      <c r="D101" t="s">
        <v>1553</v>
      </c>
      <c r="E101" t="s">
        <v>1553</v>
      </c>
      <c r="F101" t="s">
        <v>1554</v>
      </c>
      <c r="G101" t="s">
        <v>117</v>
      </c>
      <c r="H101" s="144">
        <v>0.63711376309693601</v>
      </c>
    </row>
    <row r="102" spans="1:8">
      <c r="A102" t="str">
        <f t="shared" si="1"/>
        <v>rtl_ipcconflit_commBocaranga</v>
      </c>
      <c r="B102" t="s">
        <v>1555</v>
      </c>
      <c r="C102" t="s">
        <v>217</v>
      </c>
      <c r="D102" t="s">
        <v>1553</v>
      </c>
      <c r="E102" t="s">
        <v>1553</v>
      </c>
      <c r="F102" t="s">
        <v>1554</v>
      </c>
      <c r="G102" t="s">
        <v>117</v>
      </c>
      <c r="H102" s="144">
        <v>0.1667099556278</v>
      </c>
    </row>
    <row r="103" spans="1:8">
      <c r="A103" t="str">
        <f t="shared" si="1"/>
        <v>rtl_ipctranshumanceBocaranga</v>
      </c>
      <c r="B103" t="s">
        <v>1555</v>
      </c>
      <c r="C103" t="s">
        <v>223</v>
      </c>
      <c r="D103" t="s">
        <v>1553</v>
      </c>
      <c r="E103" t="s">
        <v>1553</v>
      </c>
      <c r="F103" t="s">
        <v>1554</v>
      </c>
      <c r="G103" t="s">
        <v>117</v>
      </c>
      <c r="H103" s="144">
        <v>0.19617628127526299</v>
      </c>
    </row>
    <row r="104" spans="1:8">
      <c r="A104" t="str">
        <f t="shared" si="1"/>
        <v>rtl_ipcconflit_armeBossangoa</v>
      </c>
      <c r="B104" t="s">
        <v>1555</v>
      </c>
      <c r="C104" t="s">
        <v>214</v>
      </c>
      <c r="D104" t="s">
        <v>1553</v>
      </c>
      <c r="E104" t="s">
        <v>1553</v>
      </c>
      <c r="F104" t="s">
        <v>1554</v>
      </c>
      <c r="G104" t="s">
        <v>110</v>
      </c>
      <c r="H104" s="144">
        <v>0.758199083145212</v>
      </c>
    </row>
    <row r="105" spans="1:8">
      <c r="A105" t="str">
        <f t="shared" si="1"/>
        <v>rtl_ipcrecherche_serviceBossangoa</v>
      </c>
      <c r="B105" t="s">
        <v>1555</v>
      </c>
      <c r="C105" t="s">
        <v>221</v>
      </c>
      <c r="D105" t="s">
        <v>1553</v>
      </c>
      <c r="E105" t="s">
        <v>1553</v>
      </c>
      <c r="F105" t="s">
        <v>1554</v>
      </c>
      <c r="G105" t="s">
        <v>110</v>
      </c>
      <c r="H105" s="144">
        <v>0.241800916854788</v>
      </c>
    </row>
    <row r="106" spans="1:8">
      <c r="A106" t="str">
        <f t="shared" si="1"/>
        <v>rtl_ipcautreKaga_Bandoro</v>
      </c>
      <c r="B106" t="s">
        <v>1555</v>
      </c>
      <c r="C106" t="s">
        <v>225</v>
      </c>
      <c r="D106" t="s">
        <v>1553</v>
      </c>
      <c r="E106" t="s">
        <v>1553</v>
      </c>
      <c r="F106" t="s">
        <v>1554</v>
      </c>
      <c r="G106" t="s">
        <v>93</v>
      </c>
      <c r="H106" s="144">
        <v>1.8051891422425002E-2</v>
      </c>
    </row>
    <row r="107" spans="1:8">
      <c r="A107" t="str">
        <f t="shared" si="1"/>
        <v>rtl_ipcconflit_armeKaga_Bandoro</v>
      </c>
      <c r="B107" t="s">
        <v>1555</v>
      </c>
      <c r="C107" t="s">
        <v>214</v>
      </c>
      <c r="D107" t="s">
        <v>1553</v>
      </c>
      <c r="E107" t="s">
        <v>1553</v>
      </c>
      <c r="F107" t="s">
        <v>1554</v>
      </c>
      <c r="G107" t="s">
        <v>93</v>
      </c>
      <c r="H107" s="144">
        <v>0.80872581224846396</v>
      </c>
    </row>
    <row r="108" spans="1:8">
      <c r="A108" t="str">
        <f t="shared" si="1"/>
        <v>rtl_ipcconflit_commKaga_Bandoro</v>
      </c>
      <c r="B108" t="s">
        <v>1555</v>
      </c>
      <c r="C108" t="s">
        <v>217</v>
      </c>
      <c r="D108" t="s">
        <v>1553</v>
      </c>
      <c r="E108" t="s">
        <v>1553</v>
      </c>
      <c r="F108" t="s">
        <v>1554</v>
      </c>
      <c r="G108" t="s">
        <v>93</v>
      </c>
      <c r="H108" s="144">
        <v>0.156932129453103</v>
      </c>
    </row>
    <row r="109" spans="1:8">
      <c r="A109" t="str">
        <f t="shared" si="1"/>
        <v>rtl_ipctranshumanceKaga_Bandoro</v>
      </c>
      <c r="B109" t="s">
        <v>1555</v>
      </c>
      <c r="C109" t="s">
        <v>223</v>
      </c>
      <c r="D109" t="s">
        <v>1553</v>
      </c>
      <c r="E109" t="s">
        <v>1553</v>
      </c>
      <c r="F109" t="s">
        <v>1554</v>
      </c>
      <c r="G109" t="s">
        <v>93</v>
      </c>
      <c r="H109" s="144">
        <v>1.62901668760079E-2</v>
      </c>
    </row>
    <row r="110" spans="1:8">
      <c r="A110" t="str">
        <f t="shared" si="1"/>
        <v>rtl_ipcconflit_armeKoui</v>
      </c>
      <c r="B110" t="s">
        <v>1555</v>
      </c>
      <c r="C110" t="s">
        <v>214</v>
      </c>
      <c r="D110" t="s">
        <v>1553</v>
      </c>
      <c r="E110" t="s">
        <v>1553</v>
      </c>
      <c r="F110" t="s">
        <v>1554</v>
      </c>
      <c r="G110" t="s">
        <v>120</v>
      </c>
      <c r="H110" s="144">
        <v>0.80544245940041703</v>
      </c>
    </row>
    <row r="111" spans="1:8">
      <c r="A111" t="str">
        <f t="shared" si="1"/>
        <v>rtl_ipcconflit_commKoui</v>
      </c>
      <c r="B111" t="s">
        <v>1555</v>
      </c>
      <c r="C111" t="s">
        <v>217</v>
      </c>
      <c r="D111" t="s">
        <v>1553</v>
      </c>
      <c r="E111" t="s">
        <v>1553</v>
      </c>
      <c r="F111" t="s">
        <v>1554</v>
      </c>
      <c r="G111" t="s">
        <v>120</v>
      </c>
      <c r="H111" s="144">
        <v>0.14715277345974201</v>
      </c>
    </row>
    <row r="112" spans="1:8">
      <c r="A112" t="str">
        <f t="shared" si="1"/>
        <v>rtl_ipctranshumanceKoui</v>
      </c>
      <c r="B112" t="s">
        <v>1555</v>
      </c>
      <c r="C112" t="s">
        <v>223</v>
      </c>
      <c r="D112" t="s">
        <v>1553</v>
      </c>
      <c r="E112" t="s">
        <v>1553</v>
      </c>
      <c r="F112" t="s">
        <v>1554</v>
      </c>
      <c r="G112" t="s">
        <v>120</v>
      </c>
      <c r="H112" s="144">
        <v>4.7404767139840598E-2</v>
      </c>
    </row>
    <row r="113" spans="1:8">
      <c r="A113" t="str">
        <f t="shared" si="1"/>
        <v>rtl_ipcNABakala</v>
      </c>
      <c r="B113" t="s">
        <v>1555</v>
      </c>
      <c r="C113" t="s">
        <v>266</v>
      </c>
      <c r="D113" t="s">
        <v>1553</v>
      </c>
      <c r="E113" t="s">
        <v>1553</v>
      </c>
      <c r="F113" t="s">
        <v>1554</v>
      </c>
      <c r="G113" t="s">
        <v>103</v>
      </c>
      <c r="H113" s="144" t="s">
        <v>266</v>
      </c>
    </row>
    <row r="114" spans="1:8">
      <c r="A114" t="str">
        <f t="shared" si="1"/>
        <v>rtl_ipcautreBangassou</v>
      </c>
      <c r="B114" t="s">
        <v>1555</v>
      </c>
      <c r="C114" t="s">
        <v>225</v>
      </c>
      <c r="D114" t="s">
        <v>1553</v>
      </c>
      <c r="E114" t="s">
        <v>1553</v>
      </c>
      <c r="F114" t="s">
        <v>1554</v>
      </c>
      <c r="G114" t="s">
        <v>83</v>
      </c>
      <c r="H114" s="144">
        <v>0.14301722820049501</v>
      </c>
    </row>
    <row r="115" spans="1:8">
      <c r="A115" t="str">
        <f t="shared" si="1"/>
        <v>rtl_ipcconflit_armeBangassou</v>
      </c>
      <c r="B115" t="s">
        <v>1555</v>
      </c>
      <c r="C115" t="s">
        <v>214</v>
      </c>
      <c r="D115" t="s">
        <v>1553</v>
      </c>
      <c r="E115" t="s">
        <v>1553</v>
      </c>
      <c r="F115" t="s">
        <v>1554</v>
      </c>
      <c r="G115" t="s">
        <v>83</v>
      </c>
      <c r="H115" s="144">
        <v>0.28790755304696503</v>
      </c>
    </row>
    <row r="116" spans="1:8">
      <c r="A116" t="str">
        <f t="shared" si="1"/>
        <v>rtl_ipcconflit_commBangassou</v>
      </c>
      <c r="B116" t="s">
        <v>1555</v>
      </c>
      <c r="C116" t="s">
        <v>217</v>
      </c>
      <c r="D116" t="s">
        <v>1553</v>
      </c>
      <c r="E116" t="s">
        <v>1553</v>
      </c>
      <c r="F116" t="s">
        <v>1554</v>
      </c>
      <c r="G116" t="s">
        <v>83</v>
      </c>
      <c r="H116" s="144">
        <v>0.56399954700556199</v>
      </c>
    </row>
    <row r="117" spans="1:8">
      <c r="A117" t="str">
        <f t="shared" si="1"/>
        <v>rtl_ipctranshumanceBangassou</v>
      </c>
      <c r="B117" t="s">
        <v>1555</v>
      </c>
      <c r="C117" t="s">
        <v>223</v>
      </c>
      <c r="D117" t="s">
        <v>1553</v>
      </c>
      <c r="E117" t="s">
        <v>1553</v>
      </c>
      <c r="F117" t="s">
        <v>1554</v>
      </c>
      <c r="G117" t="s">
        <v>83</v>
      </c>
      <c r="H117" s="144">
        <v>5.0756717469783901E-3</v>
      </c>
    </row>
    <row r="118" spans="1:8">
      <c r="A118" t="str">
        <f t="shared" si="1"/>
        <v>rtl_ipcNANana_Bakassa</v>
      </c>
      <c r="B118" t="s">
        <v>1555</v>
      </c>
      <c r="C118" t="s">
        <v>266</v>
      </c>
      <c r="D118" t="s">
        <v>1553</v>
      </c>
      <c r="E118" t="s">
        <v>1553</v>
      </c>
      <c r="F118" t="s">
        <v>1554</v>
      </c>
      <c r="G118" t="s">
        <v>114</v>
      </c>
      <c r="H118" s="144" t="s">
        <v>266</v>
      </c>
    </row>
    <row r="119" spans="1:8">
      <c r="A119" t="str">
        <f t="shared" si="1"/>
        <v>rtl_ipcautreRafai</v>
      </c>
      <c r="B119" t="s">
        <v>1555</v>
      </c>
      <c r="C119" t="s">
        <v>225</v>
      </c>
      <c r="D119" t="s">
        <v>1553</v>
      </c>
      <c r="E119" t="s">
        <v>1553</v>
      </c>
      <c r="F119" t="s">
        <v>1554</v>
      </c>
      <c r="G119" t="s">
        <v>86</v>
      </c>
      <c r="H119" s="144">
        <v>4.9145696953710703E-2</v>
      </c>
    </row>
    <row r="120" spans="1:8">
      <c r="A120" t="str">
        <f t="shared" si="1"/>
        <v>rtl_ipcconflit_armeRafai</v>
      </c>
      <c r="B120" t="s">
        <v>1555</v>
      </c>
      <c r="C120" t="s">
        <v>214</v>
      </c>
      <c r="D120" t="s">
        <v>1553</v>
      </c>
      <c r="E120" t="s">
        <v>1553</v>
      </c>
      <c r="F120" t="s">
        <v>1554</v>
      </c>
      <c r="G120" t="s">
        <v>86</v>
      </c>
      <c r="H120" s="144">
        <v>0.498826718186417</v>
      </c>
    </row>
    <row r="121" spans="1:8">
      <c r="A121" t="str">
        <f t="shared" si="1"/>
        <v>rtl_ipcconflit_commRafai</v>
      </c>
      <c r="B121" t="s">
        <v>1555</v>
      </c>
      <c r="C121" t="s">
        <v>217</v>
      </c>
      <c r="D121" t="s">
        <v>1553</v>
      </c>
      <c r="E121" t="s">
        <v>1553</v>
      </c>
      <c r="F121" t="s">
        <v>1554</v>
      </c>
      <c r="G121" t="s">
        <v>86</v>
      </c>
      <c r="H121" s="144">
        <v>0.275414405876311</v>
      </c>
    </row>
    <row r="122" spans="1:8">
      <c r="A122" t="str">
        <f t="shared" si="1"/>
        <v>rtl_ipcrecherche_serviceRafai</v>
      </c>
      <c r="B122" t="s">
        <v>1555</v>
      </c>
      <c r="C122" t="s">
        <v>221</v>
      </c>
      <c r="D122" t="s">
        <v>1553</v>
      </c>
      <c r="E122" t="s">
        <v>1553</v>
      </c>
      <c r="F122" t="s">
        <v>1554</v>
      </c>
      <c r="G122" t="s">
        <v>86</v>
      </c>
      <c r="H122" s="144">
        <v>9.5441435350412905E-3</v>
      </c>
    </row>
    <row r="123" spans="1:8">
      <c r="A123" t="str">
        <f t="shared" si="1"/>
        <v>rtl_ipctranshumanceRafai</v>
      </c>
      <c r="B123" t="s">
        <v>1555</v>
      </c>
      <c r="C123" t="s">
        <v>223</v>
      </c>
      <c r="D123" t="s">
        <v>1553</v>
      </c>
      <c r="E123" t="s">
        <v>1553</v>
      </c>
      <c r="F123" t="s">
        <v>1554</v>
      </c>
      <c r="G123" t="s">
        <v>86</v>
      </c>
      <c r="H123" s="144">
        <v>0.16706903544852</v>
      </c>
    </row>
    <row r="124" spans="1:8">
      <c r="A124" t="str">
        <f t="shared" si="1"/>
        <v>rtl_ipcautreNgaoundaye</v>
      </c>
      <c r="B124" t="s">
        <v>1555</v>
      </c>
      <c r="C124" t="s">
        <v>225</v>
      </c>
      <c r="D124" t="s">
        <v>1553</v>
      </c>
      <c r="E124" t="s">
        <v>1553</v>
      </c>
      <c r="F124" t="s">
        <v>1554</v>
      </c>
      <c r="G124" t="s">
        <v>121</v>
      </c>
      <c r="H124" s="144">
        <v>3.9726407384263897E-2</v>
      </c>
    </row>
    <row r="125" spans="1:8">
      <c r="A125" t="str">
        <f t="shared" si="1"/>
        <v>rtl_ipcconflit_armeNgaoundaye</v>
      </c>
      <c r="B125" t="s">
        <v>1555</v>
      </c>
      <c r="C125" t="s">
        <v>214</v>
      </c>
      <c r="D125" t="s">
        <v>1553</v>
      </c>
      <c r="E125" t="s">
        <v>1553</v>
      </c>
      <c r="F125" t="s">
        <v>1554</v>
      </c>
      <c r="G125" t="s">
        <v>121</v>
      </c>
      <c r="H125" s="144">
        <v>0.40312140606911101</v>
      </c>
    </row>
    <row r="126" spans="1:8">
      <c r="A126" t="str">
        <f t="shared" si="1"/>
        <v>rtl_ipcconflit_commNgaoundaye</v>
      </c>
      <c r="B126" t="s">
        <v>1555</v>
      </c>
      <c r="C126" t="s">
        <v>217</v>
      </c>
      <c r="D126" t="s">
        <v>1553</v>
      </c>
      <c r="E126" t="s">
        <v>1553</v>
      </c>
      <c r="F126" t="s">
        <v>1554</v>
      </c>
      <c r="G126" t="s">
        <v>121</v>
      </c>
      <c r="H126" s="144">
        <v>0.18876194290428699</v>
      </c>
    </row>
    <row r="127" spans="1:8">
      <c r="A127" t="str">
        <f t="shared" si="1"/>
        <v>rtl_ipctranshumanceNgaoundaye</v>
      </c>
      <c r="B127" t="s">
        <v>1555</v>
      </c>
      <c r="C127" t="s">
        <v>223</v>
      </c>
      <c r="D127" t="s">
        <v>1553</v>
      </c>
      <c r="E127" t="s">
        <v>1553</v>
      </c>
      <c r="F127" t="s">
        <v>1554</v>
      </c>
      <c r="G127" t="s">
        <v>121</v>
      </c>
      <c r="H127" s="144">
        <v>0.36839024364233802</v>
      </c>
    </row>
    <row r="128" spans="1:8">
      <c r="A128" t="str">
        <f t="shared" si="1"/>
        <v>rtl_ipcNAIppy</v>
      </c>
      <c r="B128" t="s">
        <v>1555</v>
      </c>
      <c r="C128" t="s">
        <v>266</v>
      </c>
      <c r="D128" t="s">
        <v>1553</v>
      </c>
      <c r="E128" t="s">
        <v>1553</v>
      </c>
      <c r="F128" t="s">
        <v>1554</v>
      </c>
      <c r="G128" t="s">
        <v>106</v>
      </c>
      <c r="H128" s="144" t="s">
        <v>266</v>
      </c>
    </row>
    <row r="129" spans="1:8">
      <c r="A129" t="str">
        <f t="shared" si="1"/>
        <v>rtl_ipcautreBerberati</v>
      </c>
      <c r="B129" t="s">
        <v>1555</v>
      </c>
      <c r="C129" t="s">
        <v>225</v>
      </c>
      <c r="D129" t="s">
        <v>1553</v>
      </c>
      <c r="E129" t="s">
        <v>1553</v>
      </c>
      <c r="F129" t="s">
        <v>1554</v>
      </c>
      <c r="G129" t="s">
        <v>75</v>
      </c>
      <c r="H129" s="144">
        <v>0.121821139148694</v>
      </c>
    </row>
    <row r="130" spans="1:8">
      <c r="A130" t="str">
        <f t="shared" si="1"/>
        <v>rtl_ipcconflit_armeBerberati</v>
      </c>
      <c r="B130" t="s">
        <v>1555</v>
      </c>
      <c r="C130" t="s">
        <v>214</v>
      </c>
      <c r="D130" t="s">
        <v>1553</v>
      </c>
      <c r="E130" t="s">
        <v>1553</v>
      </c>
      <c r="F130" t="s">
        <v>1554</v>
      </c>
      <c r="G130" t="s">
        <v>75</v>
      </c>
      <c r="H130" s="144">
        <v>0.60866209837184104</v>
      </c>
    </row>
    <row r="131" spans="1:8">
      <c r="A131" t="str">
        <f t="shared" ref="A131:A194" si="2">CONCATENATE(B131,C131,G131)</f>
        <v>rtl_ipcconflit_commBerberati</v>
      </c>
      <c r="B131" t="s">
        <v>1555</v>
      </c>
      <c r="C131" t="s">
        <v>217</v>
      </c>
      <c r="D131" t="s">
        <v>1553</v>
      </c>
      <c r="E131" t="s">
        <v>1553</v>
      </c>
      <c r="F131" t="s">
        <v>1554</v>
      </c>
      <c r="G131" t="s">
        <v>75</v>
      </c>
      <c r="H131" s="144">
        <v>0.17612762162489601</v>
      </c>
    </row>
    <row r="132" spans="1:8">
      <c r="A132" t="str">
        <f t="shared" si="2"/>
        <v>rtl_ipcrecherche_serviceBerberati</v>
      </c>
      <c r="B132" t="s">
        <v>1555</v>
      </c>
      <c r="C132" t="s">
        <v>221</v>
      </c>
      <c r="D132" t="s">
        <v>1553</v>
      </c>
      <c r="E132" t="s">
        <v>1553</v>
      </c>
      <c r="F132" t="s">
        <v>1554</v>
      </c>
      <c r="G132" t="s">
        <v>75</v>
      </c>
      <c r="H132" s="144">
        <v>3.1129713618189499E-2</v>
      </c>
    </row>
    <row r="133" spans="1:8">
      <c r="A133" t="str">
        <f t="shared" si="2"/>
        <v>rtl_ipctranshumanceBerberati</v>
      </c>
      <c r="B133" t="s">
        <v>1555</v>
      </c>
      <c r="C133" t="s">
        <v>223</v>
      </c>
      <c r="D133" t="s">
        <v>1553</v>
      </c>
      <c r="E133" t="s">
        <v>1553</v>
      </c>
      <c r="F133" t="s">
        <v>1554</v>
      </c>
      <c r="G133" t="s">
        <v>75</v>
      </c>
      <c r="H133" s="144">
        <v>6.2259427236379103E-2</v>
      </c>
    </row>
    <row r="134" spans="1:8">
      <c r="A134" t="str">
        <f t="shared" si="2"/>
        <v>rtl_ipcNAMbres</v>
      </c>
      <c r="B134" t="s">
        <v>1555</v>
      </c>
      <c r="C134" t="s">
        <v>266</v>
      </c>
      <c r="D134" t="s">
        <v>1553</v>
      </c>
      <c r="E134" t="s">
        <v>1553</v>
      </c>
      <c r="F134" t="s">
        <v>1554</v>
      </c>
      <c r="G134" t="s">
        <v>94</v>
      </c>
      <c r="H134" s="144" t="s">
        <v>266</v>
      </c>
    </row>
    <row r="135" spans="1:8">
      <c r="A135" t="str">
        <f t="shared" si="2"/>
        <v>rtl_ipcautreBimbo</v>
      </c>
      <c r="B135" t="s">
        <v>1555</v>
      </c>
      <c r="C135" t="s">
        <v>225</v>
      </c>
      <c r="D135" t="s">
        <v>1553</v>
      </c>
      <c r="E135" t="s">
        <v>1553</v>
      </c>
      <c r="F135" t="s">
        <v>1554</v>
      </c>
      <c r="G135" t="s">
        <v>96</v>
      </c>
      <c r="H135" s="144">
        <v>0.14864751771123</v>
      </c>
    </row>
    <row r="136" spans="1:8">
      <c r="A136" t="str">
        <f t="shared" si="2"/>
        <v>rtl_ipcconflit_armeBimbo</v>
      </c>
      <c r="B136" t="s">
        <v>1555</v>
      </c>
      <c r="C136" t="s">
        <v>214</v>
      </c>
      <c r="D136" t="s">
        <v>1553</v>
      </c>
      <c r="E136" t="s">
        <v>1553</v>
      </c>
      <c r="F136" t="s">
        <v>1554</v>
      </c>
      <c r="G136" t="s">
        <v>96</v>
      </c>
      <c r="H136" s="144">
        <v>0.37148247561982101</v>
      </c>
    </row>
    <row r="137" spans="1:8">
      <c r="A137" t="str">
        <f t="shared" si="2"/>
        <v>rtl_ipcconflit_commBimbo</v>
      </c>
      <c r="B137" t="s">
        <v>1555</v>
      </c>
      <c r="C137" t="s">
        <v>217</v>
      </c>
      <c r="D137" t="s">
        <v>1553</v>
      </c>
      <c r="E137" t="s">
        <v>1553</v>
      </c>
      <c r="F137" t="s">
        <v>1554</v>
      </c>
      <c r="G137" t="s">
        <v>96</v>
      </c>
      <c r="H137" s="144">
        <v>0.47987000666894902</v>
      </c>
    </row>
    <row r="138" spans="1:8">
      <c r="A138" t="str">
        <f t="shared" si="2"/>
        <v>rtl_ipcconflit_armeGrimari</v>
      </c>
      <c r="B138" t="s">
        <v>1555</v>
      </c>
      <c r="C138" t="s">
        <v>214</v>
      </c>
      <c r="D138" t="s">
        <v>1553</v>
      </c>
      <c r="E138" t="s">
        <v>1553</v>
      </c>
      <c r="F138" t="s">
        <v>1554</v>
      </c>
      <c r="G138" t="s">
        <v>105</v>
      </c>
      <c r="H138" s="144">
        <v>1</v>
      </c>
    </row>
    <row r="139" spans="1:8">
      <c r="A139" t="str">
        <f t="shared" si="2"/>
        <v>rtl_ipcautreSibut</v>
      </c>
      <c r="B139" t="s">
        <v>1555</v>
      </c>
      <c r="C139" t="s">
        <v>225</v>
      </c>
      <c r="D139" t="s">
        <v>1553</v>
      </c>
      <c r="E139" t="s">
        <v>1553</v>
      </c>
      <c r="F139" t="s">
        <v>1554</v>
      </c>
      <c r="G139" t="s">
        <v>66</v>
      </c>
      <c r="H139" s="144">
        <v>0.191910156998604</v>
      </c>
    </row>
    <row r="140" spans="1:8">
      <c r="A140" t="str">
        <f t="shared" si="2"/>
        <v>rtl_ipcconflit_armeSibut</v>
      </c>
      <c r="B140" t="s">
        <v>1555</v>
      </c>
      <c r="C140" t="s">
        <v>214</v>
      </c>
      <c r="D140" t="s">
        <v>1553</v>
      </c>
      <c r="E140" t="s">
        <v>1553</v>
      </c>
      <c r="F140" t="s">
        <v>1554</v>
      </c>
      <c r="G140" t="s">
        <v>66</v>
      </c>
      <c r="H140" s="144">
        <v>0.62439872787168504</v>
      </c>
    </row>
    <row r="141" spans="1:8">
      <c r="A141" t="str">
        <f t="shared" si="2"/>
        <v>rtl_ipcconflit_commSibut</v>
      </c>
      <c r="B141" t="s">
        <v>1555</v>
      </c>
      <c r="C141" t="s">
        <v>217</v>
      </c>
      <c r="D141" t="s">
        <v>1553</v>
      </c>
      <c r="E141" t="s">
        <v>1553</v>
      </c>
      <c r="F141" t="s">
        <v>1554</v>
      </c>
      <c r="G141" t="s">
        <v>66</v>
      </c>
      <c r="H141" s="144">
        <v>4.8151460969782199E-2</v>
      </c>
    </row>
    <row r="142" spans="1:8">
      <c r="A142" t="str">
        <f t="shared" si="2"/>
        <v>rtl_ipcrecherche_serviceSibut</v>
      </c>
      <c r="B142" t="s">
        <v>1555</v>
      </c>
      <c r="C142" t="s">
        <v>221</v>
      </c>
      <c r="D142" t="s">
        <v>1553</v>
      </c>
      <c r="E142" t="s">
        <v>1553</v>
      </c>
      <c r="F142" t="s">
        <v>1554</v>
      </c>
      <c r="G142" t="s">
        <v>66</v>
      </c>
      <c r="H142" s="144">
        <v>4.91949910767953E-2</v>
      </c>
    </row>
    <row r="143" spans="1:8">
      <c r="A143" t="str">
        <f t="shared" si="2"/>
        <v>rtl_ipctranshumanceSibut</v>
      </c>
      <c r="B143" t="s">
        <v>1555</v>
      </c>
      <c r="C143" t="s">
        <v>223</v>
      </c>
      <c r="D143" t="s">
        <v>1553</v>
      </c>
      <c r="E143" t="s">
        <v>1553</v>
      </c>
      <c r="F143" t="s">
        <v>1554</v>
      </c>
      <c r="G143" t="s">
        <v>66</v>
      </c>
      <c r="H143" s="144">
        <v>8.6344663083133197E-2</v>
      </c>
    </row>
    <row r="144" spans="1:8">
      <c r="A144" t="str">
        <f t="shared" si="2"/>
        <v>rtl_ipcautreNdjoukou</v>
      </c>
      <c r="B144" t="s">
        <v>1555</v>
      </c>
      <c r="C144" t="s">
        <v>225</v>
      </c>
      <c r="D144" t="s">
        <v>1553</v>
      </c>
      <c r="E144" t="s">
        <v>1553</v>
      </c>
      <c r="F144" t="s">
        <v>1554</v>
      </c>
      <c r="G144" t="s">
        <v>65</v>
      </c>
      <c r="H144" s="144">
        <v>0.109419884263703</v>
      </c>
    </row>
    <row r="145" spans="1:8">
      <c r="A145" t="str">
        <f t="shared" si="2"/>
        <v>rtl_ipcconflit_armeNdjoukou</v>
      </c>
      <c r="B145" t="s">
        <v>1555</v>
      </c>
      <c r="C145" t="s">
        <v>214</v>
      </c>
      <c r="D145" t="s">
        <v>1553</v>
      </c>
      <c r="E145" t="s">
        <v>1553</v>
      </c>
      <c r="F145" t="s">
        <v>1554</v>
      </c>
      <c r="G145" t="s">
        <v>65</v>
      </c>
      <c r="H145" s="144">
        <v>0.84112567478475997</v>
      </c>
    </row>
    <row r="146" spans="1:8">
      <c r="A146" t="str">
        <f t="shared" si="2"/>
        <v>rtl_ipctranshumanceNdjoukou</v>
      </c>
      <c r="B146" t="s">
        <v>1555</v>
      </c>
      <c r="C146" t="s">
        <v>223</v>
      </c>
      <c r="D146" t="s">
        <v>1553</v>
      </c>
      <c r="E146" t="s">
        <v>1553</v>
      </c>
      <c r="F146" t="s">
        <v>1554</v>
      </c>
      <c r="G146" t="s">
        <v>65</v>
      </c>
      <c r="H146" s="144">
        <v>4.9454440951536699E-2</v>
      </c>
    </row>
    <row r="147" spans="1:8">
      <c r="A147" t="str">
        <f t="shared" si="2"/>
        <v>rtl_ipcautreBaboua</v>
      </c>
      <c r="B147" t="s">
        <v>1555</v>
      </c>
      <c r="C147" t="s">
        <v>225</v>
      </c>
      <c r="D147" t="s">
        <v>1553</v>
      </c>
      <c r="E147" t="s">
        <v>1553</v>
      </c>
      <c r="F147" t="s">
        <v>1554</v>
      </c>
      <c r="G147" t="s">
        <v>89</v>
      </c>
      <c r="H147" s="144">
        <v>7.6448726759357197E-2</v>
      </c>
    </row>
    <row r="148" spans="1:8">
      <c r="A148" t="str">
        <f t="shared" si="2"/>
        <v>rtl_ipcconflit_armeBaboua</v>
      </c>
      <c r="B148" t="s">
        <v>1555</v>
      </c>
      <c r="C148" t="s">
        <v>214</v>
      </c>
      <c r="D148" t="s">
        <v>1553</v>
      </c>
      <c r="E148" t="s">
        <v>1553</v>
      </c>
      <c r="F148" t="s">
        <v>1554</v>
      </c>
      <c r="G148" t="s">
        <v>89</v>
      </c>
      <c r="H148" s="144">
        <v>0.59082225268193</v>
      </c>
    </row>
    <row r="149" spans="1:8">
      <c r="A149" t="str">
        <f t="shared" si="2"/>
        <v>rtl_ipcconflit_commBaboua</v>
      </c>
      <c r="B149" t="s">
        <v>1555</v>
      </c>
      <c r="C149" t="s">
        <v>217</v>
      </c>
      <c r="D149" t="s">
        <v>1553</v>
      </c>
      <c r="E149" t="s">
        <v>1553</v>
      </c>
      <c r="F149" t="s">
        <v>1554</v>
      </c>
      <c r="G149" t="s">
        <v>89</v>
      </c>
      <c r="H149" s="144">
        <v>5.7420362402981498E-2</v>
      </c>
    </row>
    <row r="150" spans="1:8">
      <c r="A150" t="str">
        <f t="shared" si="2"/>
        <v>rtl_ipctranshumanceBaboua</v>
      </c>
      <c r="B150" t="s">
        <v>1555</v>
      </c>
      <c r="C150" t="s">
        <v>223</v>
      </c>
      <c r="D150" t="s">
        <v>1553</v>
      </c>
      <c r="E150" t="s">
        <v>1553</v>
      </c>
      <c r="F150" t="s">
        <v>1554</v>
      </c>
      <c r="G150" t="s">
        <v>89</v>
      </c>
      <c r="H150" s="144">
        <v>0.27530865815573202</v>
      </c>
    </row>
    <row r="151" spans="1:8">
      <c r="A151" t="str">
        <f t="shared" si="2"/>
        <v>rtl_ipcNAAbba</v>
      </c>
      <c r="B151" t="s">
        <v>1555</v>
      </c>
      <c r="C151" t="s">
        <v>266</v>
      </c>
      <c r="D151" t="s">
        <v>1553</v>
      </c>
      <c r="E151" t="s">
        <v>1553</v>
      </c>
      <c r="F151" t="s">
        <v>1554</v>
      </c>
      <c r="G151" t="s">
        <v>88</v>
      </c>
      <c r="H151" s="144" t="s">
        <v>266</v>
      </c>
    </row>
    <row r="152" spans="1:8">
      <c r="A152" t="str">
        <f t="shared" si="2"/>
        <v>rtl_ipcconflit_armeObo</v>
      </c>
      <c r="B152" t="s">
        <v>1555</v>
      </c>
      <c r="C152" t="s">
        <v>214</v>
      </c>
      <c r="D152" t="s">
        <v>1553</v>
      </c>
      <c r="E152" t="s">
        <v>1553</v>
      </c>
      <c r="F152" t="s">
        <v>1554</v>
      </c>
      <c r="G152" t="s">
        <v>60</v>
      </c>
      <c r="H152" s="144">
        <v>0.94448747344537298</v>
      </c>
    </row>
    <row r="153" spans="1:8">
      <c r="A153" t="str">
        <f t="shared" si="2"/>
        <v>rtl_ipcconflit_commObo</v>
      </c>
      <c r="B153" t="s">
        <v>1555</v>
      </c>
      <c r="C153" t="s">
        <v>217</v>
      </c>
      <c r="D153" t="s">
        <v>1553</v>
      </c>
      <c r="E153" t="s">
        <v>1553</v>
      </c>
      <c r="F153" t="s">
        <v>1554</v>
      </c>
      <c r="G153" t="s">
        <v>60</v>
      </c>
      <c r="H153" s="144">
        <v>3.26713849559346E-2</v>
      </c>
    </row>
    <row r="154" spans="1:8">
      <c r="A154" t="str">
        <f t="shared" si="2"/>
        <v>rtl_ipctranshumanceObo</v>
      </c>
      <c r="B154" t="s">
        <v>1555</v>
      </c>
      <c r="C154" t="s">
        <v>223</v>
      </c>
      <c r="D154" t="s">
        <v>1553</v>
      </c>
      <c r="E154" t="s">
        <v>1553</v>
      </c>
      <c r="F154" t="s">
        <v>1554</v>
      </c>
      <c r="G154" t="s">
        <v>60</v>
      </c>
      <c r="H154" s="144">
        <v>2.2841141598692199E-2</v>
      </c>
    </row>
    <row r="155" spans="1:8">
      <c r="A155" t="str">
        <f t="shared" si="2"/>
        <v>rtl_ipcautreKabo</v>
      </c>
      <c r="B155" t="s">
        <v>1555</v>
      </c>
      <c r="C155" t="s">
        <v>225</v>
      </c>
      <c r="D155" t="s">
        <v>1553</v>
      </c>
      <c r="E155" t="s">
        <v>1553</v>
      </c>
      <c r="F155" t="s">
        <v>1554</v>
      </c>
      <c r="G155" t="s">
        <v>112</v>
      </c>
      <c r="H155" s="144">
        <v>2.4115371551859201E-2</v>
      </c>
    </row>
    <row r="156" spans="1:8">
      <c r="A156" t="str">
        <f t="shared" si="2"/>
        <v>rtl_ipcconflit_armeKabo</v>
      </c>
      <c r="B156" t="s">
        <v>1555</v>
      </c>
      <c r="C156" t="s">
        <v>214</v>
      </c>
      <c r="D156" t="s">
        <v>1553</v>
      </c>
      <c r="E156" t="s">
        <v>1553</v>
      </c>
      <c r="F156" t="s">
        <v>1554</v>
      </c>
      <c r="G156" t="s">
        <v>112</v>
      </c>
      <c r="H156" s="144">
        <v>0.86187907170472899</v>
      </c>
    </row>
    <row r="157" spans="1:8">
      <c r="A157" t="str">
        <f t="shared" si="2"/>
        <v>rtl_ipcconflit_commKabo</v>
      </c>
      <c r="B157" t="s">
        <v>1555</v>
      </c>
      <c r="C157" t="s">
        <v>217</v>
      </c>
      <c r="D157" t="s">
        <v>1553</v>
      </c>
      <c r="E157" t="s">
        <v>1553</v>
      </c>
      <c r="F157" t="s">
        <v>1554</v>
      </c>
      <c r="G157" t="s">
        <v>112</v>
      </c>
      <c r="H157" s="144">
        <v>4.4914642172644598E-2</v>
      </c>
    </row>
    <row r="158" spans="1:8">
      <c r="A158" t="str">
        <f t="shared" si="2"/>
        <v>rtl_ipctranshumanceKabo</v>
      </c>
      <c r="B158" t="s">
        <v>1555</v>
      </c>
      <c r="C158" t="s">
        <v>223</v>
      </c>
      <c r="D158" t="s">
        <v>1553</v>
      </c>
      <c r="E158" t="s">
        <v>1553</v>
      </c>
      <c r="F158" t="s">
        <v>1554</v>
      </c>
      <c r="G158" t="s">
        <v>112</v>
      </c>
      <c r="H158" s="144">
        <v>6.9090914570767603E-2</v>
      </c>
    </row>
    <row r="159" spans="1:8">
      <c r="A159" t="str">
        <f t="shared" si="2"/>
        <v>rtl_ipcautreKouango</v>
      </c>
      <c r="B159" t="s">
        <v>1555</v>
      </c>
      <c r="C159" t="s">
        <v>225</v>
      </c>
      <c r="D159" t="s">
        <v>1553</v>
      </c>
      <c r="E159" t="s">
        <v>1553</v>
      </c>
      <c r="F159" t="s">
        <v>1554</v>
      </c>
      <c r="G159" t="s">
        <v>107</v>
      </c>
      <c r="H159" s="144">
        <v>1.03140775284954E-2</v>
      </c>
    </row>
    <row r="160" spans="1:8">
      <c r="A160" t="str">
        <f t="shared" si="2"/>
        <v>rtl_ipcconflit_armeKouango</v>
      </c>
      <c r="B160" t="s">
        <v>1555</v>
      </c>
      <c r="C160" t="s">
        <v>214</v>
      </c>
      <c r="D160" t="s">
        <v>1553</v>
      </c>
      <c r="E160" t="s">
        <v>1553</v>
      </c>
      <c r="F160" t="s">
        <v>1554</v>
      </c>
      <c r="G160" t="s">
        <v>107</v>
      </c>
      <c r="H160" s="144">
        <v>0.96244328259505096</v>
      </c>
    </row>
    <row r="161" spans="1:8">
      <c r="A161" t="str">
        <f t="shared" si="2"/>
        <v>rtl_ipcconflit_commKouango</v>
      </c>
      <c r="B161" t="s">
        <v>1555</v>
      </c>
      <c r="C161" t="s">
        <v>217</v>
      </c>
      <c r="D161" t="s">
        <v>1553</v>
      </c>
      <c r="E161" t="s">
        <v>1553</v>
      </c>
      <c r="F161" t="s">
        <v>1554</v>
      </c>
      <c r="G161" t="s">
        <v>107</v>
      </c>
      <c r="H161" s="144">
        <v>2.7242639876453398E-2</v>
      </c>
    </row>
    <row r="162" spans="1:8">
      <c r="A162" t="str">
        <f t="shared" si="2"/>
        <v>rtl_ipcconflit_armeOuango</v>
      </c>
      <c r="B162" t="s">
        <v>1555</v>
      </c>
      <c r="C162" t="s">
        <v>214</v>
      </c>
      <c r="D162" t="s">
        <v>1553</v>
      </c>
      <c r="E162" t="s">
        <v>1553</v>
      </c>
      <c r="F162" t="s">
        <v>1554</v>
      </c>
      <c r="G162" t="s">
        <v>85</v>
      </c>
      <c r="H162" s="144">
        <v>0.29549420484900402</v>
      </c>
    </row>
    <row r="163" spans="1:8">
      <c r="A163" t="str">
        <f t="shared" si="2"/>
        <v>rtl_ipcconflit_commOuango</v>
      </c>
      <c r="B163" t="s">
        <v>1555</v>
      </c>
      <c r="C163" t="s">
        <v>217</v>
      </c>
      <c r="D163" t="s">
        <v>1553</v>
      </c>
      <c r="E163" t="s">
        <v>1553</v>
      </c>
      <c r="F163" t="s">
        <v>1554</v>
      </c>
      <c r="G163" t="s">
        <v>85</v>
      </c>
      <c r="H163" s="144">
        <v>0.70450579515099598</v>
      </c>
    </row>
    <row r="164" spans="1:8">
      <c r="A164" t="str">
        <f t="shared" si="2"/>
        <v>rtl_ipcconflit_armeGambo</v>
      </c>
      <c r="B164" t="s">
        <v>1555</v>
      </c>
      <c r="C164" t="s">
        <v>214</v>
      </c>
      <c r="D164" t="s">
        <v>1553</v>
      </c>
      <c r="E164" t="s">
        <v>1553</v>
      </c>
      <c r="F164" t="s">
        <v>1554</v>
      </c>
      <c r="G164" t="s">
        <v>84</v>
      </c>
      <c r="H164" s="144">
        <v>0.57967814437159504</v>
      </c>
    </row>
    <row r="165" spans="1:8">
      <c r="A165" t="str">
        <f t="shared" si="2"/>
        <v>rtl_ipcconflit_commGambo</v>
      </c>
      <c r="B165" t="s">
        <v>1555</v>
      </c>
      <c r="C165" t="s">
        <v>217</v>
      </c>
      <c r="D165" t="s">
        <v>1553</v>
      </c>
      <c r="E165" t="s">
        <v>1553</v>
      </c>
      <c r="F165" t="s">
        <v>1554</v>
      </c>
      <c r="G165" t="s">
        <v>84</v>
      </c>
      <c r="H165" s="144">
        <v>0.42032185562840502</v>
      </c>
    </row>
    <row r="166" spans="1:8">
      <c r="A166" t="str">
        <f t="shared" si="2"/>
        <v>rtl_ipcNANangha_Boguila</v>
      </c>
      <c r="B166" t="s">
        <v>1555</v>
      </c>
      <c r="C166" t="s">
        <v>266</v>
      </c>
      <c r="D166" t="s">
        <v>1553</v>
      </c>
      <c r="E166" t="s">
        <v>1553</v>
      </c>
      <c r="F166" t="s">
        <v>1554</v>
      </c>
      <c r="G166" t="s">
        <v>115</v>
      </c>
      <c r="H166" s="144" t="s">
        <v>266</v>
      </c>
    </row>
    <row r="167" spans="1:8">
      <c r="A167" t="str">
        <f t="shared" si="2"/>
        <v>rtl_ipcconflit_armeDamara</v>
      </c>
      <c r="B167" t="s">
        <v>1555</v>
      </c>
      <c r="C167" t="s">
        <v>214</v>
      </c>
      <c r="D167" t="s">
        <v>1553</v>
      </c>
      <c r="E167" t="s">
        <v>1553</v>
      </c>
      <c r="F167" t="s">
        <v>1554</v>
      </c>
      <c r="G167" t="s">
        <v>100</v>
      </c>
      <c r="H167" s="144">
        <v>0.76093155896990705</v>
      </c>
    </row>
    <row r="168" spans="1:8">
      <c r="A168" t="str">
        <f t="shared" si="2"/>
        <v>rtl_ipcconflit_commDamara</v>
      </c>
      <c r="B168" t="s">
        <v>1555</v>
      </c>
      <c r="C168" t="s">
        <v>217</v>
      </c>
      <c r="D168" t="s">
        <v>1553</v>
      </c>
      <c r="E168" t="s">
        <v>1553</v>
      </c>
      <c r="F168" t="s">
        <v>1554</v>
      </c>
      <c r="G168" t="s">
        <v>100</v>
      </c>
      <c r="H168" s="144">
        <v>0.239068441030093</v>
      </c>
    </row>
    <row r="169" spans="1:8">
      <c r="A169" t="str">
        <f t="shared" si="2"/>
        <v>rtl_ipcconflit_armeBozoum</v>
      </c>
      <c r="B169" t="s">
        <v>1555</v>
      </c>
      <c r="C169" t="s">
        <v>214</v>
      </c>
      <c r="D169" t="s">
        <v>1553</v>
      </c>
      <c r="E169" t="s">
        <v>1553</v>
      </c>
      <c r="F169" t="s">
        <v>1554</v>
      </c>
      <c r="G169" t="s">
        <v>119</v>
      </c>
      <c r="H169" s="144">
        <v>1</v>
      </c>
    </row>
    <row r="170" spans="1:8">
      <c r="A170" t="str">
        <f t="shared" si="2"/>
        <v>rtl_ipcNABossemtele</v>
      </c>
      <c r="B170" t="s">
        <v>1555</v>
      </c>
      <c r="C170" t="s">
        <v>266</v>
      </c>
      <c r="D170" t="s">
        <v>1553</v>
      </c>
      <c r="E170" t="s">
        <v>1553</v>
      </c>
      <c r="F170" t="s">
        <v>1554</v>
      </c>
      <c r="G170" t="s">
        <v>118</v>
      </c>
      <c r="H170" s="144" t="s">
        <v>266</v>
      </c>
    </row>
    <row r="171" spans="1:8">
      <c r="A171" t="str">
        <f t="shared" si="2"/>
        <v>rtl_ipcautrePaoua</v>
      </c>
      <c r="B171" t="s">
        <v>1555</v>
      </c>
      <c r="C171" t="s">
        <v>225</v>
      </c>
      <c r="D171" t="s">
        <v>1553</v>
      </c>
      <c r="E171" t="s">
        <v>1553</v>
      </c>
      <c r="F171" t="s">
        <v>1554</v>
      </c>
      <c r="G171" t="s">
        <v>122</v>
      </c>
      <c r="H171" s="144">
        <v>8.2190460588059802E-2</v>
      </c>
    </row>
    <row r="172" spans="1:8">
      <c r="A172" t="str">
        <f t="shared" si="2"/>
        <v>rtl_ipcconflit_armePaoua</v>
      </c>
      <c r="B172" t="s">
        <v>1555</v>
      </c>
      <c r="C172" t="s">
        <v>214</v>
      </c>
      <c r="D172" t="s">
        <v>1553</v>
      </c>
      <c r="E172" t="s">
        <v>1553</v>
      </c>
      <c r="F172" t="s">
        <v>1554</v>
      </c>
      <c r="G172" t="s">
        <v>122</v>
      </c>
      <c r="H172" s="144">
        <v>0.40451646998063301</v>
      </c>
    </row>
    <row r="173" spans="1:8">
      <c r="A173" t="str">
        <f t="shared" si="2"/>
        <v>rtl_ipcconflit_commPaoua</v>
      </c>
      <c r="B173" t="s">
        <v>1555</v>
      </c>
      <c r="C173" t="s">
        <v>217</v>
      </c>
      <c r="D173" t="s">
        <v>1553</v>
      </c>
      <c r="E173" t="s">
        <v>1553</v>
      </c>
      <c r="F173" t="s">
        <v>1554</v>
      </c>
      <c r="G173" t="s">
        <v>122</v>
      </c>
      <c r="H173" s="144">
        <v>0.345813744125957</v>
      </c>
    </row>
    <row r="174" spans="1:8">
      <c r="A174" t="str">
        <f t="shared" si="2"/>
        <v>rtl_ipcrecherche_servicePaoua</v>
      </c>
      <c r="B174" t="s">
        <v>1555</v>
      </c>
      <c r="C174" t="s">
        <v>221</v>
      </c>
      <c r="D174" t="s">
        <v>1553</v>
      </c>
      <c r="E174" t="s">
        <v>1553</v>
      </c>
      <c r="F174" t="s">
        <v>1554</v>
      </c>
      <c r="G174" t="s">
        <v>122</v>
      </c>
      <c r="H174" s="144">
        <v>8.2190460588059802E-2</v>
      </c>
    </row>
    <row r="175" spans="1:8">
      <c r="A175" t="str">
        <f t="shared" si="2"/>
        <v>rtl_ipctranshumancePaoua</v>
      </c>
      <c r="B175" t="s">
        <v>1555</v>
      </c>
      <c r="C175" t="s">
        <v>223</v>
      </c>
      <c r="D175" t="s">
        <v>1553</v>
      </c>
      <c r="E175" t="s">
        <v>1553</v>
      </c>
      <c r="F175" t="s">
        <v>1554</v>
      </c>
      <c r="G175" t="s">
        <v>122</v>
      </c>
      <c r="H175" s="144">
        <v>8.5288864717289997E-2</v>
      </c>
    </row>
    <row r="176" spans="1:8">
      <c r="A176" t="str">
        <f t="shared" si="2"/>
        <v>rtl_ipcconflit_armeDekoa</v>
      </c>
      <c r="B176" t="s">
        <v>1555</v>
      </c>
      <c r="C176" t="s">
        <v>214</v>
      </c>
      <c r="D176" t="s">
        <v>1553</v>
      </c>
      <c r="E176" t="s">
        <v>1553</v>
      </c>
      <c r="F176" t="s">
        <v>1554</v>
      </c>
      <c r="G176" t="s">
        <v>63</v>
      </c>
      <c r="H176" s="144">
        <v>0.87664101707754305</v>
      </c>
    </row>
    <row r="177" spans="1:8">
      <c r="A177" t="str">
        <f t="shared" si="2"/>
        <v>rtl_ipcconflit_commDekoa</v>
      </c>
      <c r="B177" t="s">
        <v>1555</v>
      </c>
      <c r="C177" t="s">
        <v>217</v>
      </c>
      <c r="D177" t="s">
        <v>1553</v>
      </c>
      <c r="E177" t="s">
        <v>1553</v>
      </c>
      <c r="F177" t="s">
        <v>1554</v>
      </c>
      <c r="G177" t="s">
        <v>63</v>
      </c>
      <c r="H177" s="144">
        <v>3.59717177548948E-2</v>
      </c>
    </row>
    <row r="178" spans="1:8">
      <c r="A178" t="str">
        <f t="shared" si="2"/>
        <v>rtl_ipctranshumanceDekoa</v>
      </c>
      <c r="B178" t="s">
        <v>1555</v>
      </c>
      <c r="C178" t="s">
        <v>223</v>
      </c>
      <c r="D178" t="s">
        <v>1553</v>
      </c>
      <c r="E178" t="s">
        <v>1553</v>
      </c>
      <c r="F178" t="s">
        <v>1554</v>
      </c>
      <c r="G178" t="s">
        <v>63</v>
      </c>
      <c r="H178" s="144">
        <v>8.7387265167561998E-2</v>
      </c>
    </row>
    <row r="179" spans="1:8">
      <c r="A179" t="str">
        <f t="shared" si="2"/>
        <v>rtl_ipcconflit_armeMala</v>
      </c>
      <c r="B179" t="s">
        <v>1555</v>
      </c>
      <c r="C179" t="s">
        <v>214</v>
      </c>
      <c r="D179" t="s">
        <v>1553</v>
      </c>
      <c r="E179" t="s">
        <v>1553</v>
      </c>
      <c r="F179" t="s">
        <v>1554</v>
      </c>
      <c r="G179" t="s">
        <v>64</v>
      </c>
      <c r="H179" s="144">
        <v>0.94521745136780599</v>
      </c>
    </row>
    <row r="180" spans="1:8">
      <c r="A180" t="str">
        <f t="shared" si="2"/>
        <v>rtl_ipcconflit_commMala</v>
      </c>
      <c r="B180" t="s">
        <v>1555</v>
      </c>
      <c r="C180" t="s">
        <v>217</v>
      </c>
      <c r="D180" t="s">
        <v>1553</v>
      </c>
      <c r="E180" t="s">
        <v>1553</v>
      </c>
      <c r="F180" t="s">
        <v>1554</v>
      </c>
      <c r="G180" t="s">
        <v>64</v>
      </c>
      <c r="H180" s="144">
        <v>5.4782548632193999E-2</v>
      </c>
    </row>
    <row r="181" spans="1:8">
      <c r="A181" t="str">
        <f t="shared" si="2"/>
        <v>rtl_ipcautreBria</v>
      </c>
      <c r="B181" t="s">
        <v>1555</v>
      </c>
      <c r="C181" t="s">
        <v>225</v>
      </c>
      <c r="D181" t="s">
        <v>1553</v>
      </c>
      <c r="E181" t="s">
        <v>1553</v>
      </c>
      <c r="F181" t="s">
        <v>1554</v>
      </c>
      <c r="G181" t="s">
        <v>58</v>
      </c>
      <c r="H181" s="144">
        <v>3.6319203263647903E-2</v>
      </c>
    </row>
    <row r="182" spans="1:8">
      <c r="A182" t="str">
        <f t="shared" si="2"/>
        <v>rtl_ipcconflit_armeBria</v>
      </c>
      <c r="B182" t="s">
        <v>1555</v>
      </c>
      <c r="C182" t="s">
        <v>214</v>
      </c>
      <c r="D182" t="s">
        <v>1553</v>
      </c>
      <c r="E182" t="s">
        <v>1553</v>
      </c>
      <c r="F182" t="s">
        <v>1554</v>
      </c>
      <c r="G182" t="s">
        <v>58</v>
      </c>
      <c r="H182" s="144">
        <v>0.79499575557565605</v>
      </c>
    </row>
    <row r="183" spans="1:8">
      <c r="A183" t="str">
        <f t="shared" si="2"/>
        <v>rtl_ipcconflit_commBria</v>
      </c>
      <c r="B183" t="s">
        <v>1555</v>
      </c>
      <c r="C183" t="s">
        <v>217</v>
      </c>
      <c r="D183" t="s">
        <v>1553</v>
      </c>
      <c r="E183" t="s">
        <v>1553</v>
      </c>
      <c r="F183" t="s">
        <v>1554</v>
      </c>
      <c r="G183" t="s">
        <v>58</v>
      </c>
      <c r="H183" s="144">
        <v>0.165786254719338</v>
      </c>
    </row>
    <row r="184" spans="1:8">
      <c r="A184" t="str">
        <f t="shared" si="2"/>
        <v>rtl_ipctranshumanceBria</v>
      </c>
      <c r="B184" t="s">
        <v>1555</v>
      </c>
      <c r="C184" t="s">
        <v>223</v>
      </c>
      <c r="D184" t="s">
        <v>1553</v>
      </c>
      <c r="E184" t="s">
        <v>1553</v>
      </c>
      <c r="F184" t="s">
        <v>1554</v>
      </c>
      <c r="G184" t="s">
        <v>58</v>
      </c>
      <c r="H184" s="144">
        <v>2.89878644135835E-3</v>
      </c>
    </row>
    <row r="185" spans="1:8">
      <c r="A185" t="str">
        <f t="shared" si="2"/>
        <v>rtl_ipcconflit_armeBakouma</v>
      </c>
      <c r="B185" t="s">
        <v>1555</v>
      </c>
      <c r="C185" t="s">
        <v>214</v>
      </c>
      <c r="D185" t="s">
        <v>1553</v>
      </c>
      <c r="E185" t="s">
        <v>1553</v>
      </c>
      <c r="F185" t="s">
        <v>1554</v>
      </c>
      <c r="G185" t="s">
        <v>82</v>
      </c>
      <c r="H185" s="144">
        <v>1</v>
      </c>
    </row>
    <row r="186" spans="1:8">
      <c r="A186" t="str">
        <f t="shared" si="2"/>
        <v>rtl_ipcautreBoali</v>
      </c>
      <c r="B186" t="s">
        <v>1555</v>
      </c>
      <c r="C186" t="s">
        <v>225</v>
      </c>
      <c r="D186" t="s">
        <v>1553</v>
      </c>
      <c r="E186" t="s">
        <v>1553</v>
      </c>
      <c r="F186" t="s">
        <v>1554</v>
      </c>
      <c r="G186" t="s">
        <v>97</v>
      </c>
      <c r="H186" s="144">
        <v>0.54189189188516096</v>
      </c>
    </row>
    <row r="187" spans="1:8">
      <c r="A187" t="str">
        <f t="shared" si="2"/>
        <v>rtl_ipcconflit_armeBoali</v>
      </c>
      <c r="B187" t="s">
        <v>1555</v>
      </c>
      <c r="C187" t="s">
        <v>214</v>
      </c>
      <c r="D187" t="s">
        <v>1553</v>
      </c>
      <c r="E187" t="s">
        <v>1553</v>
      </c>
      <c r="F187" t="s">
        <v>1554</v>
      </c>
      <c r="G187" t="s">
        <v>97</v>
      </c>
      <c r="H187" s="144">
        <v>0.202927927947819</v>
      </c>
    </row>
    <row r="188" spans="1:8">
      <c r="A188" t="str">
        <f t="shared" si="2"/>
        <v>rtl_ipcconflit_commBoali</v>
      </c>
      <c r="B188" t="s">
        <v>1555</v>
      </c>
      <c r="C188" t="s">
        <v>217</v>
      </c>
      <c r="D188" t="s">
        <v>1553</v>
      </c>
      <c r="E188" t="s">
        <v>1553</v>
      </c>
      <c r="F188" t="s">
        <v>1554</v>
      </c>
      <c r="G188" t="s">
        <v>97</v>
      </c>
      <c r="H188" s="144">
        <v>0.25518018016701999</v>
      </c>
    </row>
    <row r="189" spans="1:8">
      <c r="A189" t="str">
        <f t="shared" si="2"/>
        <v>rtl_ipcautreBamingui</v>
      </c>
      <c r="B189" t="s">
        <v>1555</v>
      </c>
      <c r="C189" t="s">
        <v>225</v>
      </c>
      <c r="D189" t="s">
        <v>1553</v>
      </c>
      <c r="E189" t="s">
        <v>1553</v>
      </c>
      <c r="F189" t="s">
        <v>1554</v>
      </c>
      <c r="G189" t="s">
        <v>48</v>
      </c>
      <c r="H189" s="144">
        <v>6.7935036656097306E-2</v>
      </c>
    </row>
    <row r="190" spans="1:8">
      <c r="A190" t="str">
        <f t="shared" si="2"/>
        <v>rtl_ipcconflit_armeBamingui</v>
      </c>
      <c r="B190" t="s">
        <v>1555</v>
      </c>
      <c r="C190" t="s">
        <v>214</v>
      </c>
      <c r="D190" t="s">
        <v>1553</v>
      </c>
      <c r="E190" t="s">
        <v>1553</v>
      </c>
      <c r="F190" t="s">
        <v>1554</v>
      </c>
      <c r="G190" t="s">
        <v>48</v>
      </c>
      <c r="H190" s="144">
        <v>0.56356726980339</v>
      </c>
    </row>
    <row r="191" spans="1:8">
      <c r="A191" t="str">
        <f t="shared" si="2"/>
        <v>rtl_ipcconflit_commBamingui</v>
      </c>
      <c r="B191" t="s">
        <v>1555</v>
      </c>
      <c r="C191" t="s">
        <v>217</v>
      </c>
      <c r="D191" t="s">
        <v>1553</v>
      </c>
      <c r="E191" t="s">
        <v>1553</v>
      </c>
      <c r="F191" t="s">
        <v>1554</v>
      </c>
      <c r="G191" t="s">
        <v>48</v>
      </c>
      <c r="H191" s="144">
        <v>0.35594472991197901</v>
      </c>
    </row>
    <row r="192" spans="1:8">
      <c r="A192" t="str">
        <f t="shared" si="2"/>
        <v>rtl_ipctranshumanceBamingui</v>
      </c>
      <c r="B192" t="s">
        <v>1555</v>
      </c>
      <c r="C192" t="s">
        <v>223</v>
      </c>
      <c r="D192" t="s">
        <v>1553</v>
      </c>
      <c r="E192" t="s">
        <v>1553</v>
      </c>
      <c r="F192" t="s">
        <v>1554</v>
      </c>
      <c r="G192" t="s">
        <v>48</v>
      </c>
      <c r="H192" s="144">
        <v>1.25529636285341E-2</v>
      </c>
    </row>
    <row r="193" spans="1:8">
      <c r="A193" t="str">
        <f t="shared" si="2"/>
        <v>rtl_ipcNABaoro</v>
      </c>
      <c r="B193" t="s">
        <v>1555</v>
      </c>
      <c r="C193" t="s">
        <v>266</v>
      </c>
      <c r="D193" t="s">
        <v>1553</v>
      </c>
      <c r="E193" t="s">
        <v>1553</v>
      </c>
      <c r="F193" t="s">
        <v>1554</v>
      </c>
      <c r="G193" t="s">
        <v>90</v>
      </c>
      <c r="H193" s="144" t="s">
        <v>266</v>
      </c>
    </row>
    <row r="194" spans="1:8">
      <c r="A194" t="str">
        <f t="shared" si="2"/>
        <v>rtl_ipcautreMbaiki</v>
      </c>
      <c r="B194" t="s">
        <v>1555</v>
      </c>
      <c r="C194" t="s">
        <v>225</v>
      </c>
      <c r="D194" t="s">
        <v>1553</v>
      </c>
      <c r="E194" t="s">
        <v>1553</v>
      </c>
      <c r="F194" t="s">
        <v>1554</v>
      </c>
      <c r="G194" t="s">
        <v>71</v>
      </c>
      <c r="H194" s="144">
        <v>0.15381331083491401</v>
      </c>
    </row>
    <row r="195" spans="1:8">
      <c r="A195" t="str">
        <f t="shared" ref="A195:A258" si="3">CONCATENATE(B195,C195,G195)</f>
        <v>rtl_ipcconflit_armeMbaiki</v>
      </c>
      <c r="B195" t="s">
        <v>1555</v>
      </c>
      <c r="C195" t="s">
        <v>214</v>
      </c>
      <c r="D195" t="s">
        <v>1553</v>
      </c>
      <c r="E195" t="s">
        <v>1553</v>
      </c>
      <c r="F195" t="s">
        <v>1554</v>
      </c>
      <c r="G195" t="s">
        <v>71</v>
      </c>
      <c r="H195" s="144">
        <v>0.55423907190113497</v>
      </c>
    </row>
    <row r="196" spans="1:8">
      <c r="A196" t="str">
        <f t="shared" si="3"/>
        <v>rtl_ipcconflit_commMbaiki</v>
      </c>
      <c r="B196" t="s">
        <v>1555</v>
      </c>
      <c r="C196" t="s">
        <v>217</v>
      </c>
      <c r="D196" t="s">
        <v>1553</v>
      </c>
      <c r="E196" t="s">
        <v>1553</v>
      </c>
      <c r="F196" t="s">
        <v>1554</v>
      </c>
      <c r="G196" t="s">
        <v>71</v>
      </c>
      <c r="H196" s="144">
        <v>0.23020646650163401</v>
      </c>
    </row>
    <row r="197" spans="1:8">
      <c r="A197" t="str">
        <f t="shared" si="3"/>
        <v>rtl_ipcrecherche_serviceMbaiki</v>
      </c>
      <c r="B197" t="s">
        <v>1555</v>
      </c>
      <c r="C197" t="s">
        <v>221</v>
      </c>
      <c r="D197" t="s">
        <v>1553</v>
      </c>
      <c r="E197" t="s">
        <v>1553</v>
      </c>
      <c r="F197" t="s">
        <v>1554</v>
      </c>
      <c r="G197" t="s">
        <v>71</v>
      </c>
      <c r="H197" s="144">
        <v>6.1741150762317301E-2</v>
      </c>
    </row>
    <row r="198" spans="1:8">
      <c r="A198" t="str">
        <f t="shared" si="3"/>
        <v>rtl_ipcNAZangba</v>
      </c>
      <c r="B198" t="s">
        <v>1555</v>
      </c>
      <c r="C198" t="s">
        <v>266</v>
      </c>
      <c r="D198" t="s">
        <v>1553</v>
      </c>
      <c r="E198" t="s">
        <v>1553</v>
      </c>
      <c r="F198" t="s">
        <v>1554</v>
      </c>
      <c r="G198" t="s">
        <v>56</v>
      </c>
      <c r="H198" s="144" t="s">
        <v>266</v>
      </c>
    </row>
    <row r="199" spans="1:8">
      <c r="A199" t="str">
        <f t="shared" si="3"/>
        <v>rtl_ipcconflit_armeZemio</v>
      </c>
      <c r="B199" t="s">
        <v>1555</v>
      </c>
      <c r="C199" t="s">
        <v>214</v>
      </c>
      <c r="D199" t="s">
        <v>1553</v>
      </c>
      <c r="E199" t="s">
        <v>1553</v>
      </c>
      <c r="F199" t="s">
        <v>1554</v>
      </c>
      <c r="G199" t="s">
        <v>61</v>
      </c>
      <c r="H199" s="144">
        <v>0.92586972118786404</v>
      </c>
    </row>
    <row r="200" spans="1:8">
      <c r="A200" t="str">
        <f t="shared" si="3"/>
        <v>rtl_ipcconflit_commZemio</v>
      </c>
      <c r="B200" t="s">
        <v>1555</v>
      </c>
      <c r="C200" t="s">
        <v>217</v>
      </c>
      <c r="D200" t="s">
        <v>1553</v>
      </c>
      <c r="E200" t="s">
        <v>1553</v>
      </c>
      <c r="F200" t="s">
        <v>1554</v>
      </c>
      <c r="G200" t="s">
        <v>61</v>
      </c>
      <c r="H200" s="144">
        <v>6.2456113322421E-2</v>
      </c>
    </row>
    <row r="201" spans="1:8">
      <c r="A201" t="str">
        <f t="shared" si="3"/>
        <v>rtl_ipcrecherche_serviceZemio</v>
      </c>
      <c r="B201" t="s">
        <v>1555</v>
      </c>
      <c r="C201" t="s">
        <v>221</v>
      </c>
      <c r="D201" t="s">
        <v>1553</v>
      </c>
      <c r="E201" t="s">
        <v>1553</v>
      </c>
      <c r="F201" t="s">
        <v>1554</v>
      </c>
      <c r="G201" t="s">
        <v>61</v>
      </c>
      <c r="H201" s="144">
        <v>5.8370827448575502E-3</v>
      </c>
    </row>
    <row r="202" spans="1:8">
      <c r="A202" t="str">
        <f t="shared" si="3"/>
        <v>rtl_ipctranshumanceZemio</v>
      </c>
      <c r="B202" t="s">
        <v>1555</v>
      </c>
      <c r="C202" t="s">
        <v>223</v>
      </c>
      <c r="D202" t="s">
        <v>1553</v>
      </c>
      <c r="E202" t="s">
        <v>1553</v>
      </c>
      <c r="F202" t="s">
        <v>1554</v>
      </c>
      <c r="G202" t="s">
        <v>61</v>
      </c>
      <c r="H202" s="144">
        <v>5.8370827448575502E-3</v>
      </c>
    </row>
    <row r="203" spans="1:8">
      <c r="A203" t="str">
        <f t="shared" si="3"/>
        <v>rtl_ipcconflit_armeBatangafo</v>
      </c>
      <c r="B203" t="s">
        <v>1555</v>
      </c>
      <c r="C203" t="s">
        <v>214</v>
      </c>
      <c r="D203" t="s">
        <v>1553</v>
      </c>
      <c r="E203" t="s">
        <v>1553</v>
      </c>
      <c r="F203" t="s">
        <v>1554</v>
      </c>
      <c r="G203" t="s">
        <v>109</v>
      </c>
      <c r="H203" s="144">
        <v>0.97149936111197699</v>
      </c>
    </row>
    <row r="204" spans="1:8">
      <c r="A204" t="str">
        <f t="shared" si="3"/>
        <v>rtl_ipcconflit_commBatangafo</v>
      </c>
      <c r="B204" t="s">
        <v>1555</v>
      </c>
      <c r="C204" t="s">
        <v>217</v>
      </c>
      <c r="D204" t="s">
        <v>1553</v>
      </c>
      <c r="E204" t="s">
        <v>1553</v>
      </c>
      <c r="F204" t="s">
        <v>1554</v>
      </c>
      <c r="G204" t="s">
        <v>109</v>
      </c>
      <c r="H204" s="144">
        <v>2.8500638888023198E-2</v>
      </c>
    </row>
    <row r="205" spans="1:8">
      <c r="A205" t="str">
        <f t="shared" si="3"/>
        <v>rtl_ipcconflit_armeYaloke</v>
      </c>
      <c r="B205" t="s">
        <v>1555</v>
      </c>
      <c r="C205" t="s">
        <v>214</v>
      </c>
      <c r="D205" t="s">
        <v>1553</v>
      </c>
      <c r="E205" t="s">
        <v>1553</v>
      </c>
      <c r="F205" t="s">
        <v>1554</v>
      </c>
      <c r="G205" t="s">
        <v>101</v>
      </c>
      <c r="H205" s="144">
        <v>0.28154269974335999</v>
      </c>
    </row>
    <row r="206" spans="1:8">
      <c r="A206" t="str">
        <f t="shared" si="3"/>
        <v>rtl_ipcconflit_commYaloke</v>
      </c>
      <c r="B206" t="s">
        <v>1555</v>
      </c>
      <c r="C206" t="s">
        <v>217</v>
      </c>
      <c r="D206" t="s">
        <v>1553</v>
      </c>
      <c r="E206" t="s">
        <v>1553</v>
      </c>
      <c r="F206" t="s">
        <v>1554</v>
      </c>
      <c r="G206" t="s">
        <v>101</v>
      </c>
      <c r="H206" s="144">
        <v>0.71845730025664001</v>
      </c>
    </row>
    <row r="207" spans="1:8">
      <c r="A207" t="str">
        <f t="shared" si="3"/>
        <v>rtl_ipcautreBossembele</v>
      </c>
      <c r="B207" t="s">
        <v>1555</v>
      </c>
      <c r="C207" t="s">
        <v>225</v>
      </c>
      <c r="D207" t="s">
        <v>1553</v>
      </c>
      <c r="E207" t="s">
        <v>1553</v>
      </c>
      <c r="F207" t="s">
        <v>1554</v>
      </c>
      <c r="G207" t="s">
        <v>99</v>
      </c>
      <c r="H207" s="144">
        <v>6.1715056492323603E-2</v>
      </c>
    </row>
    <row r="208" spans="1:8">
      <c r="A208" t="str">
        <f t="shared" si="3"/>
        <v>rtl_ipcconflit_armeBossembele</v>
      </c>
      <c r="B208" t="s">
        <v>1555</v>
      </c>
      <c r="C208" t="s">
        <v>214</v>
      </c>
      <c r="D208" t="s">
        <v>1553</v>
      </c>
      <c r="E208" t="s">
        <v>1553</v>
      </c>
      <c r="F208" t="s">
        <v>1554</v>
      </c>
      <c r="G208" t="s">
        <v>99</v>
      </c>
      <c r="H208" s="144">
        <v>0.57360848961990896</v>
      </c>
    </row>
    <row r="209" spans="1:8">
      <c r="A209" t="str">
        <f t="shared" si="3"/>
        <v>rtl_ipcconflit_commBossembele</v>
      </c>
      <c r="B209" t="s">
        <v>1555</v>
      </c>
      <c r="C209" t="s">
        <v>217</v>
      </c>
      <c r="D209" t="s">
        <v>1553</v>
      </c>
      <c r="E209" t="s">
        <v>1553</v>
      </c>
      <c r="F209" t="s">
        <v>1554</v>
      </c>
      <c r="G209" t="s">
        <v>99</v>
      </c>
      <c r="H209" s="144">
        <v>0.27116194220881801</v>
      </c>
    </row>
    <row r="210" spans="1:8">
      <c r="A210" t="str">
        <f t="shared" si="3"/>
        <v>rtl_ipctranshumanceBossembele</v>
      </c>
      <c r="B210" t="s">
        <v>1555</v>
      </c>
      <c r="C210" t="s">
        <v>223</v>
      </c>
      <c r="D210" t="s">
        <v>1553</v>
      </c>
      <c r="E210" t="s">
        <v>1553</v>
      </c>
      <c r="F210" t="s">
        <v>1554</v>
      </c>
      <c r="G210" t="s">
        <v>99</v>
      </c>
      <c r="H210" s="144">
        <v>9.3514511678949405E-2</v>
      </c>
    </row>
    <row r="211" spans="1:8">
      <c r="A211" t="str">
        <f t="shared" si="3"/>
        <v>rtl_ipcautreCarnot</v>
      </c>
      <c r="B211" t="s">
        <v>1555</v>
      </c>
      <c r="C211" t="s">
        <v>225</v>
      </c>
      <c r="D211" t="s">
        <v>1553</v>
      </c>
      <c r="E211" t="s">
        <v>1553</v>
      </c>
      <c r="F211" t="s">
        <v>1554</v>
      </c>
      <c r="G211" t="s">
        <v>76</v>
      </c>
      <c r="H211" s="144">
        <v>1.9819921260395001E-2</v>
      </c>
    </row>
    <row r="212" spans="1:8">
      <c r="A212" t="str">
        <f t="shared" si="3"/>
        <v>rtl_ipcconflit_armeCarnot</v>
      </c>
      <c r="B212" t="s">
        <v>1555</v>
      </c>
      <c r="C212" t="s">
        <v>214</v>
      </c>
      <c r="D212" t="s">
        <v>1553</v>
      </c>
      <c r="E212" t="s">
        <v>1553</v>
      </c>
      <c r="F212" t="s">
        <v>1554</v>
      </c>
      <c r="G212" t="s">
        <v>76</v>
      </c>
      <c r="H212" s="144">
        <v>0.56487652908296104</v>
      </c>
    </row>
    <row r="213" spans="1:8">
      <c r="A213" t="str">
        <f t="shared" si="3"/>
        <v>rtl_ipcconflit_commCarnot</v>
      </c>
      <c r="B213" t="s">
        <v>1555</v>
      </c>
      <c r="C213" t="s">
        <v>217</v>
      </c>
      <c r="D213" t="s">
        <v>1553</v>
      </c>
      <c r="E213" t="s">
        <v>1553</v>
      </c>
      <c r="F213" t="s">
        <v>1554</v>
      </c>
      <c r="G213" t="s">
        <v>76</v>
      </c>
      <c r="H213" s="144">
        <v>8.3728187731143405E-3</v>
      </c>
    </row>
    <row r="214" spans="1:8">
      <c r="A214" t="str">
        <f t="shared" si="3"/>
        <v>rtl_ipctranshumanceCarnot</v>
      </c>
      <c r="B214" t="s">
        <v>1555</v>
      </c>
      <c r="C214" t="s">
        <v>223</v>
      </c>
      <c r="D214" t="s">
        <v>1553</v>
      </c>
      <c r="E214" t="s">
        <v>1553</v>
      </c>
      <c r="F214" t="s">
        <v>1554</v>
      </c>
      <c r="G214" t="s">
        <v>76</v>
      </c>
      <c r="H214" s="144">
        <v>0.40693073088352899</v>
      </c>
    </row>
    <row r="215" spans="1:8">
      <c r="A215" t="str">
        <f t="shared" si="3"/>
        <v>rtl_ipcconflit_armeGadzi</v>
      </c>
      <c r="B215" t="s">
        <v>1555</v>
      </c>
      <c r="C215" t="s">
        <v>214</v>
      </c>
      <c r="D215" t="s">
        <v>1553</v>
      </c>
      <c r="E215" t="s">
        <v>1553</v>
      </c>
      <c r="F215" t="s">
        <v>1554</v>
      </c>
      <c r="G215" t="s">
        <v>78</v>
      </c>
      <c r="H215" s="144">
        <v>0.74478674516844601</v>
      </c>
    </row>
    <row r="216" spans="1:8">
      <c r="A216" t="str">
        <f t="shared" si="3"/>
        <v>rtl_ipcconflit_commGadzi</v>
      </c>
      <c r="B216" t="s">
        <v>1555</v>
      </c>
      <c r="C216" t="s">
        <v>217</v>
      </c>
      <c r="D216" t="s">
        <v>1553</v>
      </c>
      <c r="E216" t="s">
        <v>1553</v>
      </c>
      <c r="F216" t="s">
        <v>1554</v>
      </c>
      <c r="G216" t="s">
        <v>78</v>
      </c>
      <c r="H216" s="144">
        <v>7.1662332500943296E-2</v>
      </c>
    </row>
    <row r="217" spans="1:8">
      <c r="A217" t="str">
        <f t="shared" si="3"/>
        <v>rtl_ipctranshumanceGadzi</v>
      </c>
      <c r="B217" t="s">
        <v>1555</v>
      </c>
      <c r="C217" t="s">
        <v>223</v>
      </c>
      <c r="D217" t="s">
        <v>1553</v>
      </c>
      <c r="E217" t="s">
        <v>1553</v>
      </c>
      <c r="F217" t="s">
        <v>1554</v>
      </c>
      <c r="G217" t="s">
        <v>78</v>
      </c>
      <c r="H217" s="144">
        <v>0.18355092233060999</v>
      </c>
    </row>
    <row r="218" spans="1:8">
      <c r="A218" t="str">
        <f t="shared" si="3"/>
        <v>rtl_ipcconflit_armeGamboula</v>
      </c>
      <c r="B218" t="s">
        <v>1555</v>
      </c>
      <c r="C218" t="s">
        <v>214</v>
      </c>
      <c r="D218" t="s">
        <v>1553</v>
      </c>
      <c r="E218" t="s">
        <v>1553</v>
      </c>
      <c r="F218" t="s">
        <v>1554</v>
      </c>
      <c r="G218" t="s">
        <v>79</v>
      </c>
      <c r="H218" s="144">
        <v>0.71577886661675805</v>
      </c>
    </row>
    <row r="219" spans="1:8">
      <c r="A219" t="str">
        <f t="shared" si="3"/>
        <v>rtl_ipcconflit_commGamboula</v>
      </c>
      <c r="B219" t="s">
        <v>1555</v>
      </c>
      <c r="C219" t="s">
        <v>217</v>
      </c>
      <c r="D219" t="s">
        <v>1553</v>
      </c>
      <c r="E219" t="s">
        <v>1553</v>
      </c>
      <c r="F219" t="s">
        <v>1554</v>
      </c>
      <c r="G219" t="s">
        <v>79</v>
      </c>
      <c r="H219" s="144">
        <v>0.28422113338324201</v>
      </c>
    </row>
    <row r="220" spans="1:8">
      <c r="A220" t="str">
        <f t="shared" si="3"/>
        <v>rtl_ipcNABambio</v>
      </c>
      <c r="B220" t="s">
        <v>1555</v>
      </c>
      <c r="C220" t="s">
        <v>266</v>
      </c>
      <c r="D220" t="s">
        <v>1553</v>
      </c>
      <c r="E220" t="s">
        <v>1553</v>
      </c>
      <c r="F220" t="s">
        <v>1554</v>
      </c>
      <c r="G220" t="s">
        <v>124</v>
      </c>
      <c r="H220" s="144" t="s">
        <v>266</v>
      </c>
    </row>
    <row r="221" spans="1:8">
      <c r="A221" t="str">
        <f t="shared" si="3"/>
        <v>rtl_ipcNABoganda</v>
      </c>
      <c r="B221" t="s">
        <v>1555</v>
      </c>
      <c r="C221" t="s">
        <v>266</v>
      </c>
      <c r="D221" t="s">
        <v>1553</v>
      </c>
      <c r="E221" t="s">
        <v>1553</v>
      </c>
      <c r="F221" t="s">
        <v>1554</v>
      </c>
      <c r="G221" t="s">
        <v>69</v>
      </c>
      <c r="H221" s="144" t="s">
        <v>266</v>
      </c>
    </row>
    <row r="222" spans="1:8">
      <c r="A222" t="str">
        <f t="shared" si="3"/>
        <v>rtl_ipcconflit_armeKembe</v>
      </c>
      <c r="B222" t="s">
        <v>1555</v>
      </c>
      <c r="C222" t="s">
        <v>214</v>
      </c>
      <c r="D222" t="s">
        <v>1553</v>
      </c>
      <c r="E222" t="s">
        <v>1553</v>
      </c>
      <c r="F222" t="s">
        <v>1554</v>
      </c>
      <c r="G222" t="s">
        <v>53</v>
      </c>
      <c r="H222" s="144">
        <v>0.80390448769645195</v>
      </c>
    </row>
    <row r="223" spans="1:8">
      <c r="A223" t="str">
        <f t="shared" si="3"/>
        <v>rtl_ipcconflit_commKembe</v>
      </c>
      <c r="B223" t="s">
        <v>1555</v>
      </c>
      <c r="C223" t="s">
        <v>217</v>
      </c>
      <c r="D223" t="s">
        <v>1553</v>
      </c>
      <c r="E223" t="s">
        <v>1553</v>
      </c>
      <c r="F223" t="s">
        <v>1554</v>
      </c>
      <c r="G223" t="s">
        <v>53</v>
      </c>
      <c r="H223" s="144">
        <v>0.19609551230354799</v>
      </c>
    </row>
    <row r="224" spans="1:8">
      <c r="A224" t="str">
        <f t="shared" si="3"/>
        <v>rtl_ipcconflit_armeSatema</v>
      </c>
      <c r="B224" t="s">
        <v>1555</v>
      </c>
      <c r="C224" t="s">
        <v>214</v>
      </c>
      <c r="D224" t="s">
        <v>1553</v>
      </c>
      <c r="E224" t="s">
        <v>1553</v>
      </c>
      <c r="F224" t="s">
        <v>1554</v>
      </c>
      <c r="G224" t="s">
        <v>55</v>
      </c>
      <c r="H224" s="144">
        <v>0.70821847125078596</v>
      </c>
    </row>
    <row r="225" spans="1:8">
      <c r="A225" t="str">
        <f t="shared" si="3"/>
        <v>rtl_ipcconflit_commSatema</v>
      </c>
      <c r="B225" t="s">
        <v>1555</v>
      </c>
      <c r="C225" t="s">
        <v>217</v>
      </c>
      <c r="D225" t="s">
        <v>1553</v>
      </c>
      <c r="E225" t="s">
        <v>1553</v>
      </c>
      <c r="F225" t="s">
        <v>1554</v>
      </c>
      <c r="G225" t="s">
        <v>55</v>
      </c>
      <c r="H225" s="144">
        <v>0.252596244790113</v>
      </c>
    </row>
    <row r="226" spans="1:8">
      <c r="A226" t="str">
        <f t="shared" si="3"/>
        <v>rtl_ipcrecherche_serviceSatema</v>
      </c>
      <c r="B226" t="s">
        <v>1555</v>
      </c>
      <c r="C226" t="s">
        <v>221</v>
      </c>
      <c r="D226" t="s">
        <v>1553</v>
      </c>
      <c r="E226" t="s">
        <v>1553</v>
      </c>
      <c r="F226" t="s">
        <v>1554</v>
      </c>
      <c r="G226" t="s">
        <v>55</v>
      </c>
      <c r="H226" s="144">
        <v>3.9185283959101702E-2</v>
      </c>
    </row>
    <row r="227" spans="1:8">
      <c r="A227" t="str">
        <f t="shared" si="3"/>
        <v>rtl_ipcautreMarkounda</v>
      </c>
      <c r="B227" t="s">
        <v>1555</v>
      </c>
      <c r="C227" t="s">
        <v>225</v>
      </c>
      <c r="D227" t="s">
        <v>1553</v>
      </c>
      <c r="E227" t="s">
        <v>1553</v>
      </c>
      <c r="F227" t="s">
        <v>1554</v>
      </c>
      <c r="G227" t="s">
        <v>113</v>
      </c>
      <c r="H227" s="144">
        <v>6.5922920919367106E-2</v>
      </c>
    </row>
    <row r="228" spans="1:8">
      <c r="A228" t="str">
        <f t="shared" si="3"/>
        <v>rtl_ipcconflit_armeMarkounda</v>
      </c>
      <c r="B228" t="s">
        <v>1555</v>
      </c>
      <c r="C228" t="s">
        <v>214</v>
      </c>
      <c r="D228" t="s">
        <v>1553</v>
      </c>
      <c r="E228" t="s">
        <v>1553</v>
      </c>
      <c r="F228" t="s">
        <v>1554</v>
      </c>
      <c r="G228" t="s">
        <v>113</v>
      </c>
      <c r="H228" s="144">
        <v>0.93407707908063298</v>
      </c>
    </row>
    <row r="229" spans="1:8">
      <c r="A229" t="str">
        <f t="shared" si="3"/>
        <v>rtl_ipcconflit_armeMongoumba</v>
      </c>
      <c r="B229" t="s">
        <v>1555</v>
      </c>
      <c r="C229" t="s">
        <v>214</v>
      </c>
      <c r="D229" t="s">
        <v>1553</v>
      </c>
      <c r="E229" t="s">
        <v>1553</v>
      </c>
      <c r="F229" t="s">
        <v>1554</v>
      </c>
      <c r="G229" t="s">
        <v>72</v>
      </c>
      <c r="H229" s="144">
        <v>0.85249042146027199</v>
      </c>
    </row>
    <row r="230" spans="1:8">
      <c r="A230" t="str">
        <f t="shared" si="3"/>
        <v>rtl_ipcrecherche_serviceMongoumba</v>
      </c>
      <c r="B230" t="s">
        <v>1555</v>
      </c>
      <c r="C230" t="s">
        <v>221</v>
      </c>
      <c r="D230" t="s">
        <v>1553</v>
      </c>
      <c r="E230" t="s">
        <v>1553</v>
      </c>
      <c r="F230" t="s">
        <v>1554</v>
      </c>
      <c r="G230" t="s">
        <v>72</v>
      </c>
      <c r="H230" s="144">
        <v>0.14750957853972799</v>
      </c>
    </row>
    <row r="231" spans="1:8">
      <c r="A231" t="str">
        <f t="shared" si="3"/>
        <v>rtl_ipcautreDede_Mokouba</v>
      </c>
      <c r="B231" t="s">
        <v>1555</v>
      </c>
      <c r="C231" t="s">
        <v>225</v>
      </c>
      <c r="D231" t="s">
        <v>1553</v>
      </c>
      <c r="E231" t="s">
        <v>1553</v>
      </c>
      <c r="F231" t="s">
        <v>1554</v>
      </c>
      <c r="G231" t="s">
        <v>77</v>
      </c>
      <c r="H231" s="144">
        <v>0.41555059521375298</v>
      </c>
    </row>
    <row r="232" spans="1:8">
      <c r="A232" t="str">
        <f t="shared" si="3"/>
        <v>rtl_ipcconflit_armeDede_Mokouba</v>
      </c>
      <c r="B232" t="s">
        <v>1555</v>
      </c>
      <c r="C232" t="s">
        <v>214</v>
      </c>
      <c r="D232" t="s">
        <v>1553</v>
      </c>
      <c r="E232" t="s">
        <v>1553</v>
      </c>
      <c r="F232" t="s">
        <v>1554</v>
      </c>
      <c r="G232" t="s">
        <v>77</v>
      </c>
      <c r="H232" s="144">
        <v>0.43415178569728002</v>
      </c>
    </row>
    <row r="233" spans="1:8">
      <c r="A233" t="str">
        <f t="shared" si="3"/>
        <v>rtl_ipctranshumanceDede_Mokouba</v>
      </c>
      <c r="B233" t="s">
        <v>1555</v>
      </c>
      <c r="C233" t="s">
        <v>223</v>
      </c>
      <c r="D233" t="s">
        <v>1553</v>
      </c>
      <c r="E233" t="s">
        <v>1553</v>
      </c>
      <c r="F233" t="s">
        <v>1554</v>
      </c>
      <c r="G233" t="s">
        <v>77</v>
      </c>
      <c r="H233" s="144">
        <v>0.15029761908896699</v>
      </c>
    </row>
    <row r="234" spans="1:8">
      <c r="A234" t="str">
        <f t="shared" si="3"/>
        <v>rtl_ipcNASosso-Nakombo</v>
      </c>
      <c r="B234" t="s">
        <v>1555</v>
      </c>
      <c r="C234" t="s">
        <v>266</v>
      </c>
      <c r="D234" t="s">
        <v>1553</v>
      </c>
      <c r="E234" t="s">
        <v>1553</v>
      </c>
      <c r="F234" t="s">
        <v>1554</v>
      </c>
      <c r="G234" t="s">
        <v>80</v>
      </c>
      <c r="H234" s="144" t="s">
        <v>266</v>
      </c>
    </row>
    <row r="235" spans="1:8">
      <c r="A235" t="str">
        <f t="shared" si="3"/>
        <v>rtl_ipcautreNola</v>
      </c>
      <c r="B235" t="s">
        <v>1555</v>
      </c>
      <c r="C235" t="s">
        <v>225</v>
      </c>
      <c r="D235" t="s">
        <v>1553</v>
      </c>
      <c r="E235" t="s">
        <v>1553</v>
      </c>
      <c r="F235" t="s">
        <v>1554</v>
      </c>
      <c r="G235" t="s">
        <v>126</v>
      </c>
      <c r="H235" s="144">
        <v>0.24943369278748101</v>
      </c>
    </row>
    <row r="236" spans="1:8">
      <c r="A236" t="str">
        <f t="shared" si="3"/>
        <v>rtl_ipccatastophe_natNola</v>
      </c>
      <c r="B236" t="s">
        <v>1555</v>
      </c>
      <c r="C236" t="s">
        <v>229</v>
      </c>
      <c r="D236" t="s">
        <v>1553</v>
      </c>
      <c r="E236" t="s">
        <v>1553</v>
      </c>
      <c r="F236" t="s">
        <v>1554</v>
      </c>
      <c r="G236" t="s">
        <v>126</v>
      </c>
      <c r="H236" s="144">
        <v>2.51978110442799E-2</v>
      </c>
    </row>
    <row r="237" spans="1:8">
      <c r="A237" t="str">
        <f t="shared" si="3"/>
        <v>rtl_ipcconflit_armeNola</v>
      </c>
      <c r="B237" t="s">
        <v>1555</v>
      </c>
      <c r="C237" t="s">
        <v>214</v>
      </c>
      <c r="D237" t="s">
        <v>1553</v>
      </c>
      <c r="E237" t="s">
        <v>1553</v>
      </c>
      <c r="F237" t="s">
        <v>1554</v>
      </c>
      <c r="G237" t="s">
        <v>126</v>
      </c>
      <c r="H237" s="144">
        <v>0.38324133522341203</v>
      </c>
    </row>
    <row r="238" spans="1:8">
      <c r="A238" t="str">
        <f t="shared" si="3"/>
        <v>rtl_ipcconflit_commNola</v>
      </c>
      <c r="B238" t="s">
        <v>1555</v>
      </c>
      <c r="C238" t="s">
        <v>217</v>
      </c>
      <c r="D238" t="s">
        <v>1553</v>
      </c>
      <c r="E238" t="s">
        <v>1553</v>
      </c>
      <c r="F238" t="s">
        <v>1554</v>
      </c>
      <c r="G238" t="s">
        <v>126</v>
      </c>
      <c r="H238" s="144">
        <v>0.209243469067384</v>
      </c>
    </row>
    <row r="239" spans="1:8">
      <c r="A239" t="str">
        <f t="shared" si="3"/>
        <v>rtl_ipcrecherche_serviceNola</v>
      </c>
      <c r="B239" t="s">
        <v>1555</v>
      </c>
      <c r="C239" t="s">
        <v>221</v>
      </c>
      <c r="D239" t="s">
        <v>1553</v>
      </c>
      <c r="E239" t="s">
        <v>1553</v>
      </c>
      <c r="F239" t="s">
        <v>1554</v>
      </c>
      <c r="G239" t="s">
        <v>126</v>
      </c>
      <c r="H239" s="144">
        <v>8.1742695120782999E-2</v>
      </c>
    </row>
    <row r="240" spans="1:8">
      <c r="A240" t="str">
        <f t="shared" si="3"/>
        <v>rtl_ipctranshumanceNola</v>
      </c>
      <c r="B240" t="s">
        <v>1555</v>
      </c>
      <c r="C240" t="s">
        <v>223</v>
      </c>
      <c r="D240" t="s">
        <v>1553</v>
      </c>
      <c r="E240" t="s">
        <v>1553</v>
      </c>
      <c r="F240" t="s">
        <v>1554</v>
      </c>
      <c r="G240" t="s">
        <v>126</v>
      </c>
      <c r="H240" s="144">
        <v>5.1140996756660798E-2</v>
      </c>
    </row>
    <row r="241" spans="1:8">
      <c r="A241" t="str">
        <f t="shared" si="3"/>
        <v>rtl_ipcautreBogangone</v>
      </c>
      <c r="B241" t="s">
        <v>1555</v>
      </c>
      <c r="C241" t="s">
        <v>225</v>
      </c>
      <c r="D241" t="s">
        <v>1553</v>
      </c>
      <c r="E241" t="s">
        <v>1553</v>
      </c>
      <c r="F241" t="s">
        <v>1554</v>
      </c>
      <c r="G241" t="s">
        <v>70</v>
      </c>
      <c r="H241" s="144">
        <v>0.33195592290846299</v>
      </c>
    </row>
    <row r="242" spans="1:8">
      <c r="A242" t="str">
        <f t="shared" si="3"/>
        <v>rtl_ipcconflit_armeBogangone</v>
      </c>
      <c r="B242" t="s">
        <v>1555</v>
      </c>
      <c r="C242" t="s">
        <v>214</v>
      </c>
      <c r="D242" t="s">
        <v>1553</v>
      </c>
      <c r="E242" t="s">
        <v>1553</v>
      </c>
      <c r="F242" t="s">
        <v>1554</v>
      </c>
      <c r="G242" t="s">
        <v>70</v>
      </c>
      <c r="H242" s="144">
        <v>0.66804407709153701</v>
      </c>
    </row>
    <row r="243" spans="1:8">
      <c r="A243" t="str">
        <f t="shared" si="3"/>
        <v>rtl_ipcautreBoda</v>
      </c>
      <c r="B243" t="s">
        <v>1555</v>
      </c>
      <c r="C243" t="s">
        <v>225</v>
      </c>
      <c r="D243" t="s">
        <v>1553</v>
      </c>
      <c r="E243" t="s">
        <v>1553</v>
      </c>
      <c r="F243" t="s">
        <v>1554</v>
      </c>
      <c r="G243" t="s">
        <v>68</v>
      </c>
      <c r="H243" s="144">
        <v>0.34524997228959198</v>
      </c>
    </row>
    <row r="244" spans="1:8">
      <c r="A244" t="str">
        <f t="shared" si="3"/>
        <v>rtl_ipcconflit_armeBoda</v>
      </c>
      <c r="B244" t="s">
        <v>1555</v>
      </c>
      <c r="C244" t="s">
        <v>214</v>
      </c>
      <c r="D244" t="s">
        <v>1553</v>
      </c>
      <c r="E244" t="s">
        <v>1553</v>
      </c>
      <c r="F244" t="s">
        <v>1554</v>
      </c>
      <c r="G244" t="s">
        <v>68</v>
      </c>
      <c r="H244" s="144">
        <v>0.590899013419524</v>
      </c>
    </row>
    <row r="245" spans="1:8">
      <c r="A245" t="str">
        <f t="shared" si="3"/>
        <v>rtl_ipcconflit_commBoda</v>
      </c>
      <c r="B245" t="s">
        <v>1555</v>
      </c>
      <c r="C245" t="s">
        <v>217</v>
      </c>
      <c r="D245" t="s">
        <v>1553</v>
      </c>
      <c r="E245" t="s">
        <v>1553</v>
      </c>
      <c r="F245" t="s">
        <v>1554</v>
      </c>
      <c r="G245" t="s">
        <v>68</v>
      </c>
      <c r="H245" s="144">
        <v>3.85766544708162E-2</v>
      </c>
    </row>
    <row r="246" spans="1:8">
      <c r="A246" t="str">
        <f t="shared" si="3"/>
        <v>rtl_ipcrecherche_serviceBoda</v>
      </c>
      <c r="B246" t="s">
        <v>1555</v>
      </c>
      <c r="C246" t="s">
        <v>221</v>
      </c>
      <c r="D246" t="s">
        <v>1553</v>
      </c>
      <c r="E246" t="s">
        <v>1553</v>
      </c>
      <c r="F246" t="s">
        <v>1554</v>
      </c>
      <c r="G246" t="s">
        <v>68</v>
      </c>
      <c r="H246" s="144">
        <v>2.52743598200675E-2</v>
      </c>
    </row>
    <row r="247" spans="1:8">
      <c r="A247" t="str">
        <f t="shared" si="3"/>
        <v>rtl_ipccatastophe_natAmada_Gaza</v>
      </c>
      <c r="B247" t="s">
        <v>1555</v>
      </c>
      <c r="C247" t="s">
        <v>229</v>
      </c>
      <c r="D247" t="s">
        <v>1553</v>
      </c>
      <c r="E247" t="s">
        <v>1553</v>
      </c>
      <c r="F247" t="s">
        <v>1554</v>
      </c>
      <c r="G247" t="s">
        <v>74</v>
      </c>
      <c r="H247" s="144">
        <v>3.6920933473685198E-2</v>
      </c>
    </row>
    <row r="248" spans="1:8">
      <c r="A248" t="str">
        <f t="shared" si="3"/>
        <v>rtl_ipcconflit_armeAmada_Gaza</v>
      </c>
      <c r="B248" t="s">
        <v>1555</v>
      </c>
      <c r="C248" t="s">
        <v>214</v>
      </c>
      <c r="D248" t="s">
        <v>1553</v>
      </c>
      <c r="E248" t="s">
        <v>1553</v>
      </c>
      <c r="F248" t="s">
        <v>1554</v>
      </c>
      <c r="G248" t="s">
        <v>74</v>
      </c>
      <c r="H248" s="144">
        <v>0.92615813305262995</v>
      </c>
    </row>
    <row r="249" spans="1:8">
      <c r="A249" t="str">
        <f t="shared" si="3"/>
        <v>rtl_ipcconflit_commAmada_Gaza</v>
      </c>
      <c r="B249" t="s">
        <v>1555</v>
      </c>
      <c r="C249" t="s">
        <v>217</v>
      </c>
      <c r="D249" t="s">
        <v>1553</v>
      </c>
      <c r="E249" t="s">
        <v>1553</v>
      </c>
      <c r="F249" t="s">
        <v>1554</v>
      </c>
      <c r="G249" t="s">
        <v>74</v>
      </c>
      <c r="H249" s="144">
        <v>3.6920933473685198E-2</v>
      </c>
    </row>
    <row r="250" spans="1:8">
      <c r="A250" t="str">
        <f t="shared" si="3"/>
        <v>rtl_ipcNABayanga</v>
      </c>
      <c r="B250" t="s">
        <v>1555</v>
      </c>
      <c r="C250" t="s">
        <v>266</v>
      </c>
      <c r="D250" t="s">
        <v>1553</v>
      </c>
      <c r="E250" t="s">
        <v>1553</v>
      </c>
      <c r="F250" t="s">
        <v>1554</v>
      </c>
      <c r="G250" t="s">
        <v>125</v>
      </c>
      <c r="H250" s="144" t="s">
        <v>266</v>
      </c>
    </row>
    <row r="251" spans="1:8">
      <c r="A251" t="str">
        <f t="shared" si="3"/>
        <v>rtl_ipcautreBogangolo</v>
      </c>
      <c r="B251" t="s">
        <v>1555</v>
      </c>
      <c r="C251" t="s">
        <v>225</v>
      </c>
      <c r="D251" t="s">
        <v>1553</v>
      </c>
      <c r="E251" t="s">
        <v>1553</v>
      </c>
      <c r="F251" t="s">
        <v>1554</v>
      </c>
      <c r="G251" t="s">
        <v>98</v>
      </c>
      <c r="H251" s="144">
        <v>8.1806282722165793E-2</v>
      </c>
    </row>
    <row r="252" spans="1:8">
      <c r="A252" t="str">
        <f t="shared" si="3"/>
        <v>rtl_ipcconflit_armeBogangolo</v>
      </c>
      <c r="B252" t="s">
        <v>1555</v>
      </c>
      <c r="C252" t="s">
        <v>214</v>
      </c>
      <c r="D252" t="s">
        <v>1553</v>
      </c>
      <c r="E252" t="s">
        <v>1553</v>
      </c>
      <c r="F252" t="s">
        <v>1554</v>
      </c>
      <c r="G252" t="s">
        <v>98</v>
      </c>
      <c r="H252" s="144">
        <v>0.88219895289069294</v>
      </c>
    </row>
    <row r="253" spans="1:8">
      <c r="A253" t="str">
        <f t="shared" si="3"/>
        <v>rtl_ipcrecherche_serviceBogangolo</v>
      </c>
      <c r="B253" t="s">
        <v>1555</v>
      </c>
      <c r="C253" t="s">
        <v>221</v>
      </c>
      <c r="D253" t="s">
        <v>1553</v>
      </c>
      <c r="E253" t="s">
        <v>1553</v>
      </c>
      <c r="F253" t="s">
        <v>1554</v>
      </c>
      <c r="G253" t="s">
        <v>98</v>
      </c>
      <c r="H253" s="144">
        <v>3.5994764387140797E-2</v>
      </c>
    </row>
    <row r="254" spans="1:8">
      <c r="A254" t="str">
        <f>CONCATENATE(B254,C254,G254)</f>
        <v>length_idp_ipc 3_5_moisNdele</v>
      </c>
      <c r="B254" t="s">
        <v>1556</v>
      </c>
      <c r="C254" t="s">
        <v>1557</v>
      </c>
      <c r="D254" t="s">
        <v>1553</v>
      </c>
      <c r="E254" t="s">
        <v>1553</v>
      </c>
      <c r="F254" t="s">
        <v>1554</v>
      </c>
      <c r="G254" t="s">
        <v>49</v>
      </c>
      <c r="H254" s="144">
        <v>1.2519033419171001E-2</v>
      </c>
    </row>
    <row r="255" spans="1:8">
      <c r="A255" t="str">
        <f t="shared" si="3"/>
        <v>length_idp_ipc1_3_moisNdele</v>
      </c>
      <c r="B255" t="s">
        <v>1556</v>
      </c>
      <c r="C255" t="s">
        <v>233</v>
      </c>
      <c r="D255" t="s">
        <v>1553</v>
      </c>
      <c r="E255" t="s">
        <v>1553</v>
      </c>
      <c r="F255" t="s">
        <v>1554</v>
      </c>
      <c r="G255" t="s">
        <v>49</v>
      </c>
      <c r="H255" s="144">
        <v>1.5943546159767799E-2</v>
      </c>
    </row>
    <row r="256" spans="1:8">
      <c r="A256" t="str">
        <f t="shared" si="3"/>
        <v>length_idp_ipc1_moisNdele</v>
      </c>
      <c r="B256" t="s">
        <v>1556</v>
      </c>
      <c r="C256" t="s">
        <v>235</v>
      </c>
      <c r="D256" t="s">
        <v>1553</v>
      </c>
      <c r="E256" t="s">
        <v>1553</v>
      </c>
      <c r="F256" t="s">
        <v>1554</v>
      </c>
      <c r="G256" t="s">
        <v>49</v>
      </c>
      <c r="H256" s="144">
        <v>6.9632766224729699E-4</v>
      </c>
    </row>
    <row r="257" spans="1:8">
      <c r="A257" t="str">
        <f t="shared" si="3"/>
        <v>length_idp_ipc12_mois_ou_plusNdele</v>
      </c>
      <c r="B257" t="s">
        <v>1556</v>
      </c>
      <c r="C257" t="s">
        <v>237</v>
      </c>
      <c r="D257" t="s">
        <v>1553</v>
      </c>
      <c r="E257" t="s">
        <v>1553</v>
      </c>
      <c r="F257" t="s">
        <v>1554</v>
      </c>
      <c r="G257" t="s">
        <v>49</v>
      </c>
      <c r="H257" s="144">
        <v>0.94441702574835595</v>
      </c>
    </row>
    <row r="258" spans="1:8">
      <c r="A258" t="str">
        <f t="shared" si="3"/>
        <v>length_idp_ipc5_12_moisNdele</v>
      </c>
      <c r="B258" t="s">
        <v>1556</v>
      </c>
      <c r="C258" t="s">
        <v>241</v>
      </c>
      <c r="D258" t="s">
        <v>1553</v>
      </c>
      <c r="E258" t="s">
        <v>1553</v>
      </c>
      <c r="F258" t="s">
        <v>1554</v>
      </c>
      <c r="G258" t="s">
        <v>49</v>
      </c>
      <c r="H258" s="144">
        <v>2.64240670104578E-2</v>
      </c>
    </row>
    <row r="259" spans="1:8">
      <c r="A259" t="str">
        <f t="shared" ref="A259:A322" si="4">CONCATENATE(B259,C259,G259)</f>
        <v>length_idp_ipc 3_5_moisBouca</v>
      </c>
      <c r="B259" t="s">
        <v>1556</v>
      </c>
      <c r="C259" t="s">
        <v>1557</v>
      </c>
      <c r="D259" t="s">
        <v>1553</v>
      </c>
      <c r="E259" t="s">
        <v>1553</v>
      </c>
      <c r="F259" t="s">
        <v>1554</v>
      </c>
      <c r="G259" t="s">
        <v>111</v>
      </c>
      <c r="H259" s="144">
        <v>6.8122869874930395E-2</v>
      </c>
    </row>
    <row r="260" spans="1:8">
      <c r="A260" t="str">
        <f t="shared" si="4"/>
        <v>length_idp_ipc1_3_moisBouca</v>
      </c>
      <c r="B260" t="s">
        <v>1556</v>
      </c>
      <c r="C260" t="s">
        <v>233</v>
      </c>
      <c r="D260" t="s">
        <v>1553</v>
      </c>
      <c r="E260" t="s">
        <v>1553</v>
      </c>
      <c r="F260" t="s">
        <v>1554</v>
      </c>
      <c r="G260" t="s">
        <v>111</v>
      </c>
      <c r="H260" s="144">
        <v>5.4926519467950401E-2</v>
      </c>
    </row>
    <row r="261" spans="1:8">
      <c r="A261" t="str">
        <f t="shared" si="4"/>
        <v>length_idp_ipc12_mois_ou_plusBouca</v>
      </c>
      <c r="B261" t="s">
        <v>1556</v>
      </c>
      <c r="C261" t="s">
        <v>237</v>
      </c>
      <c r="D261" t="s">
        <v>1553</v>
      </c>
      <c r="E261" t="s">
        <v>1553</v>
      </c>
      <c r="F261" t="s">
        <v>1554</v>
      </c>
      <c r="G261" t="s">
        <v>111</v>
      </c>
      <c r="H261" s="144">
        <v>0.61443026509279697</v>
      </c>
    </row>
    <row r="262" spans="1:8">
      <c r="A262" t="str">
        <f t="shared" si="4"/>
        <v>length_idp_ipc5_12_moisBouca</v>
      </c>
      <c r="B262" t="s">
        <v>1556</v>
      </c>
      <c r="C262" t="s">
        <v>241</v>
      </c>
      <c r="D262" t="s">
        <v>1553</v>
      </c>
      <c r="E262" t="s">
        <v>1553</v>
      </c>
      <c r="F262" t="s">
        <v>1554</v>
      </c>
      <c r="G262" t="s">
        <v>111</v>
      </c>
      <c r="H262" s="144">
        <v>0.26252034556432302</v>
      </c>
    </row>
    <row r="263" spans="1:8">
      <c r="A263" t="str">
        <f t="shared" si="4"/>
        <v>length_idp_ipc 3_5_moisAlindao</v>
      </c>
      <c r="B263" t="s">
        <v>1556</v>
      </c>
      <c r="C263" t="s">
        <v>1557</v>
      </c>
      <c r="D263" t="s">
        <v>1553</v>
      </c>
      <c r="E263" t="s">
        <v>1553</v>
      </c>
      <c r="F263" t="s">
        <v>1554</v>
      </c>
      <c r="G263" t="s">
        <v>52</v>
      </c>
      <c r="H263" s="144">
        <v>1.19237836955517E-2</v>
      </c>
    </row>
    <row r="264" spans="1:8">
      <c r="A264" t="str">
        <f t="shared" si="4"/>
        <v>length_idp_ipc12_mois_ou_plusAlindao</v>
      </c>
      <c r="B264" t="s">
        <v>1556</v>
      </c>
      <c r="C264" t="s">
        <v>237</v>
      </c>
      <c r="D264" t="s">
        <v>1553</v>
      </c>
      <c r="E264" t="s">
        <v>1553</v>
      </c>
      <c r="F264" t="s">
        <v>1554</v>
      </c>
      <c r="G264" t="s">
        <v>52</v>
      </c>
      <c r="H264" s="144">
        <v>0.96968260715059096</v>
      </c>
    </row>
    <row r="265" spans="1:8">
      <c r="A265" t="str">
        <f t="shared" si="4"/>
        <v>length_idp_ipc5_12_moisAlindao</v>
      </c>
      <c r="B265" t="s">
        <v>1556</v>
      </c>
      <c r="C265" t="s">
        <v>241</v>
      </c>
      <c r="D265" t="s">
        <v>1553</v>
      </c>
      <c r="E265" t="s">
        <v>1553</v>
      </c>
      <c r="F265" t="s">
        <v>1554</v>
      </c>
      <c r="G265" t="s">
        <v>52</v>
      </c>
      <c r="H265" s="144">
        <v>1.6721462867142999E-2</v>
      </c>
    </row>
    <row r="266" spans="1:8">
      <c r="A266" t="str">
        <f t="shared" si="4"/>
        <v>length_idp_ipcnspAlindao</v>
      </c>
      <c r="B266" t="s">
        <v>1556</v>
      </c>
      <c r="C266" t="s">
        <v>227</v>
      </c>
      <c r="D266" t="s">
        <v>1553</v>
      </c>
      <c r="E266" t="s">
        <v>1553</v>
      </c>
      <c r="F266" t="s">
        <v>1554</v>
      </c>
      <c r="G266" t="s">
        <v>52</v>
      </c>
      <c r="H266" s="144">
        <v>1.6721462867143001E-3</v>
      </c>
    </row>
    <row r="267" spans="1:8">
      <c r="A267" t="str">
        <f t="shared" si="4"/>
        <v>length_idp_ipc 3_5_moisBirao</v>
      </c>
      <c r="B267" t="s">
        <v>1556</v>
      </c>
      <c r="C267" t="s">
        <v>1557</v>
      </c>
      <c r="D267" t="s">
        <v>1553</v>
      </c>
      <c r="E267" t="s">
        <v>1553</v>
      </c>
      <c r="F267" t="s">
        <v>1554</v>
      </c>
      <c r="G267" t="s">
        <v>128</v>
      </c>
      <c r="H267" s="144">
        <v>0.242561606623661</v>
      </c>
    </row>
    <row r="268" spans="1:8">
      <c r="A268" t="str">
        <f t="shared" si="4"/>
        <v>length_idp_ipc1_3_moisBirao</v>
      </c>
      <c r="B268" t="s">
        <v>1556</v>
      </c>
      <c r="C268" t="s">
        <v>233</v>
      </c>
      <c r="D268" t="s">
        <v>1553</v>
      </c>
      <c r="E268" t="s">
        <v>1553</v>
      </c>
      <c r="F268" t="s">
        <v>1554</v>
      </c>
      <c r="G268" t="s">
        <v>128</v>
      </c>
      <c r="H268" s="144">
        <v>0.144743818163768</v>
      </c>
    </row>
    <row r="269" spans="1:8">
      <c r="A269" t="str">
        <f t="shared" si="4"/>
        <v>length_idp_ipc12_mois_ou_plusBirao</v>
      </c>
      <c r="B269" t="s">
        <v>1556</v>
      </c>
      <c r="C269" t="s">
        <v>237</v>
      </c>
      <c r="D269" t="s">
        <v>1553</v>
      </c>
      <c r="E269" t="s">
        <v>1553</v>
      </c>
      <c r="F269" t="s">
        <v>1554</v>
      </c>
      <c r="G269" t="s">
        <v>128</v>
      </c>
      <c r="H269" s="144">
        <v>0.42582283583171798</v>
      </c>
    </row>
    <row r="270" spans="1:8">
      <c r="A270" t="str">
        <f t="shared" si="4"/>
        <v>length_idp_ipc5_12_moisBirao</v>
      </c>
      <c r="B270" t="s">
        <v>1556</v>
      </c>
      <c r="C270" t="s">
        <v>241</v>
      </c>
      <c r="D270" t="s">
        <v>1553</v>
      </c>
      <c r="E270" t="s">
        <v>1553</v>
      </c>
      <c r="F270" t="s">
        <v>1554</v>
      </c>
      <c r="G270" t="s">
        <v>128</v>
      </c>
      <c r="H270" s="144">
        <v>0.178457819032665</v>
      </c>
    </row>
    <row r="271" spans="1:8">
      <c r="A271" t="str">
        <f t="shared" si="4"/>
        <v>length_idp_ipcnspBirao</v>
      </c>
      <c r="B271" t="s">
        <v>1556</v>
      </c>
      <c r="C271" t="s">
        <v>227</v>
      </c>
      <c r="D271" t="s">
        <v>1553</v>
      </c>
      <c r="E271" t="s">
        <v>1553</v>
      </c>
      <c r="F271" t="s">
        <v>1554</v>
      </c>
      <c r="G271" t="s">
        <v>128</v>
      </c>
      <c r="H271" s="144">
        <v>8.4139203481886898E-3</v>
      </c>
    </row>
    <row r="272" spans="1:8">
      <c r="A272" t="str">
        <f t="shared" si="4"/>
        <v>length_idp_ipc 3_5_moisBangui</v>
      </c>
      <c r="B272" t="s">
        <v>1556</v>
      </c>
      <c r="C272" t="s">
        <v>1557</v>
      </c>
      <c r="D272" t="s">
        <v>1553</v>
      </c>
      <c r="E272" t="s">
        <v>1553</v>
      </c>
      <c r="F272" t="s">
        <v>1554</v>
      </c>
      <c r="G272" t="s">
        <v>50</v>
      </c>
      <c r="H272" s="144">
        <v>3.8800777626686003E-2</v>
      </c>
    </row>
    <row r="273" spans="1:8">
      <c r="A273" t="str">
        <f t="shared" si="4"/>
        <v>length_idp_ipc1_3_moisBangui</v>
      </c>
      <c r="B273" t="s">
        <v>1556</v>
      </c>
      <c r="C273" t="s">
        <v>233</v>
      </c>
      <c r="D273" t="s">
        <v>1553</v>
      </c>
      <c r="E273" t="s">
        <v>1553</v>
      </c>
      <c r="F273" t="s">
        <v>1554</v>
      </c>
      <c r="G273" t="s">
        <v>50</v>
      </c>
      <c r="H273" s="144">
        <v>2.2386638311372199E-2</v>
      </c>
    </row>
    <row r="274" spans="1:8">
      <c r="A274" t="str">
        <f t="shared" si="4"/>
        <v>length_idp_ipc12_mois_ou_plusBangui</v>
      </c>
      <c r="B274" t="s">
        <v>1556</v>
      </c>
      <c r="C274" t="s">
        <v>237</v>
      </c>
      <c r="D274" t="s">
        <v>1553</v>
      </c>
      <c r="E274" t="s">
        <v>1553</v>
      </c>
      <c r="F274" t="s">
        <v>1554</v>
      </c>
      <c r="G274" t="s">
        <v>50</v>
      </c>
      <c r="H274" s="144">
        <v>0.71796934942311197</v>
      </c>
    </row>
    <row r="275" spans="1:8">
      <c r="A275" t="str">
        <f t="shared" si="4"/>
        <v>length_idp_ipc5_12_moisBangui</v>
      </c>
      <c r="B275" t="s">
        <v>1556</v>
      </c>
      <c r="C275" t="s">
        <v>241</v>
      </c>
      <c r="D275" t="s">
        <v>1553</v>
      </c>
      <c r="E275" t="s">
        <v>1553</v>
      </c>
      <c r="F275" t="s">
        <v>1554</v>
      </c>
      <c r="G275" t="s">
        <v>50</v>
      </c>
      <c r="H275" s="144">
        <v>0.189586619440202</v>
      </c>
    </row>
    <row r="276" spans="1:8">
      <c r="A276" t="str">
        <f t="shared" si="4"/>
        <v>length_idp_ipcnspBangui</v>
      </c>
      <c r="B276" t="s">
        <v>1556</v>
      </c>
      <c r="C276" t="s">
        <v>227</v>
      </c>
      <c r="D276" t="s">
        <v>1553</v>
      </c>
      <c r="E276" t="s">
        <v>1553</v>
      </c>
      <c r="F276" t="s">
        <v>1554</v>
      </c>
      <c r="G276" t="s">
        <v>50</v>
      </c>
      <c r="H276" s="144">
        <v>3.1256615198628102E-2</v>
      </c>
    </row>
    <row r="277" spans="1:8">
      <c r="A277" t="str">
        <f t="shared" si="4"/>
        <v>length_idp_ipcNAMobaye</v>
      </c>
      <c r="B277" t="s">
        <v>1556</v>
      </c>
      <c r="C277" t="s">
        <v>266</v>
      </c>
      <c r="D277" t="s">
        <v>1553</v>
      </c>
      <c r="E277" t="s">
        <v>1553</v>
      </c>
      <c r="F277" t="s">
        <v>1554</v>
      </c>
      <c r="G277" t="s">
        <v>54</v>
      </c>
      <c r="H277" s="144" t="s">
        <v>266</v>
      </c>
    </row>
    <row r="278" spans="1:8">
      <c r="A278" t="str">
        <f t="shared" si="4"/>
        <v>length_idp_ipc 3_5_moisBambari</v>
      </c>
      <c r="B278" t="s">
        <v>1556</v>
      </c>
      <c r="C278" t="s">
        <v>1557</v>
      </c>
      <c r="D278" t="s">
        <v>1553</v>
      </c>
      <c r="E278" t="s">
        <v>1553</v>
      </c>
      <c r="F278" t="s">
        <v>1554</v>
      </c>
      <c r="G278" t="s">
        <v>104</v>
      </c>
      <c r="H278" s="144">
        <v>3.3262021372985101E-3</v>
      </c>
    </row>
    <row r="279" spans="1:8">
      <c r="A279" t="str">
        <f t="shared" si="4"/>
        <v>length_idp_ipc1_3_moisBambari</v>
      </c>
      <c r="B279" t="s">
        <v>1556</v>
      </c>
      <c r="C279" t="s">
        <v>233</v>
      </c>
      <c r="D279" t="s">
        <v>1553</v>
      </c>
      <c r="E279" t="s">
        <v>1553</v>
      </c>
      <c r="F279" t="s">
        <v>1554</v>
      </c>
      <c r="G279" t="s">
        <v>104</v>
      </c>
      <c r="H279" s="144">
        <v>4.4028154871007296E-3</v>
      </c>
    </row>
    <row r="280" spans="1:8">
      <c r="A280" t="str">
        <f t="shared" si="4"/>
        <v>length_idp_ipc1_moisBambari</v>
      </c>
      <c r="B280" t="s">
        <v>1556</v>
      </c>
      <c r="C280" t="s">
        <v>235</v>
      </c>
      <c r="D280" t="s">
        <v>1553</v>
      </c>
      <c r="E280" t="s">
        <v>1553</v>
      </c>
      <c r="F280" t="s">
        <v>1554</v>
      </c>
      <c r="G280" t="s">
        <v>104</v>
      </c>
      <c r="H280" s="144">
        <v>1.1316240551006601E-3</v>
      </c>
    </row>
    <row r="281" spans="1:8">
      <c r="A281" t="str">
        <f t="shared" si="4"/>
        <v>length_idp_ipc12_mois_ou_plusBambari</v>
      </c>
      <c r="B281" t="s">
        <v>1556</v>
      </c>
      <c r="C281" t="s">
        <v>237</v>
      </c>
      <c r="D281" t="s">
        <v>1553</v>
      </c>
      <c r="E281" t="s">
        <v>1553</v>
      </c>
      <c r="F281" t="s">
        <v>1554</v>
      </c>
      <c r="G281" t="s">
        <v>104</v>
      </c>
      <c r="H281" s="144">
        <v>0.97868788745681001</v>
      </c>
    </row>
    <row r="282" spans="1:8">
      <c r="A282" t="str">
        <f t="shared" si="4"/>
        <v>length_idp_ipc5_12_moisBambari</v>
      </c>
      <c r="B282" t="s">
        <v>1556</v>
      </c>
      <c r="C282" t="s">
        <v>241</v>
      </c>
      <c r="D282" t="s">
        <v>1553</v>
      </c>
      <c r="E282" t="s">
        <v>1553</v>
      </c>
      <c r="F282" t="s">
        <v>1554</v>
      </c>
      <c r="G282" t="s">
        <v>104</v>
      </c>
      <c r="H282" s="144">
        <v>7.70328235505201E-3</v>
      </c>
    </row>
    <row r="283" spans="1:8">
      <c r="A283" t="str">
        <f t="shared" si="4"/>
        <v>length_idp_ipcnspBambari</v>
      </c>
      <c r="B283" t="s">
        <v>1556</v>
      </c>
      <c r="C283" t="s">
        <v>227</v>
      </c>
      <c r="D283" t="s">
        <v>1553</v>
      </c>
      <c r="E283" t="s">
        <v>1553</v>
      </c>
      <c r="F283" t="s">
        <v>1554</v>
      </c>
      <c r="G283" t="s">
        <v>104</v>
      </c>
      <c r="H283" s="144">
        <v>4.7481885086381901E-3</v>
      </c>
    </row>
    <row r="284" spans="1:8">
      <c r="A284" t="str">
        <f t="shared" si="4"/>
        <v>length_idp_ipc 3_5_moisBouar</v>
      </c>
      <c r="B284" t="s">
        <v>1556</v>
      </c>
      <c r="C284" t="s">
        <v>1557</v>
      </c>
      <c r="D284" t="s">
        <v>1553</v>
      </c>
      <c r="E284" t="s">
        <v>1553</v>
      </c>
      <c r="F284" t="s">
        <v>1554</v>
      </c>
      <c r="G284" t="s">
        <v>91</v>
      </c>
      <c r="H284" s="144">
        <v>0.64792562804655796</v>
      </c>
    </row>
    <row r="285" spans="1:8">
      <c r="A285" t="str">
        <f t="shared" si="4"/>
        <v>length_idp_ipc1_3_moisBouar</v>
      </c>
      <c r="B285" t="s">
        <v>1556</v>
      </c>
      <c r="C285" t="s">
        <v>233</v>
      </c>
      <c r="D285" t="s">
        <v>1553</v>
      </c>
      <c r="E285" t="s">
        <v>1553</v>
      </c>
      <c r="F285" t="s">
        <v>1554</v>
      </c>
      <c r="G285" t="s">
        <v>91</v>
      </c>
      <c r="H285" s="144">
        <v>1.4833975060424E-2</v>
      </c>
    </row>
    <row r="286" spans="1:8">
      <c r="A286" t="str">
        <f t="shared" si="4"/>
        <v>length_idp_ipc12_mois_ou_plusBouar</v>
      </c>
      <c r="B286" t="s">
        <v>1556</v>
      </c>
      <c r="C286" t="s">
        <v>237</v>
      </c>
      <c r="D286" t="s">
        <v>1553</v>
      </c>
      <c r="E286" t="s">
        <v>1553</v>
      </c>
      <c r="F286" t="s">
        <v>1554</v>
      </c>
      <c r="G286" t="s">
        <v>91</v>
      </c>
      <c r="H286" s="144">
        <v>0.28873451087573798</v>
      </c>
    </row>
    <row r="287" spans="1:8">
      <c r="A287" t="str">
        <f t="shared" si="4"/>
        <v>length_idp_ipc5_12_moisBouar</v>
      </c>
      <c r="B287" t="s">
        <v>1556</v>
      </c>
      <c r="C287" t="s">
        <v>241</v>
      </c>
      <c r="D287" t="s">
        <v>1553</v>
      </c>
      <c r="E287" t="s">
        <v>1553</v>
      </c>
      <c r="F287" t="s">
        <v>1554</v>
      </c>
      <c r="G287" t="s">
        <v>91</v>
      </c>
      <c r="H287" s="144">
        <v>4.8505886017279898E-2</v>
      </c>
    </row>
    <row r="288" spans="1:8">
      <c r="A288" t="str">
        <f t="shared" si="4"/>
        <v>length_idp_ipc1_moisBocaranga</v>
      </c>
      <c r="B288" t="s">
        <v>1556</v>
      </c>
      <c r="C288" t="s">
        <v>235</v>
      </c>
      <c r="D288" t="s">
        <v>1553</v>
      </c>
      <c r="E288" t="s">
        <v>1553</v>
      </c>
      <c r="F288" t="s">
        <v>1554</v>
      </c>
      <c r="G288" t="s">
        <v>117</v>
      </c>
      <c r="H288" s="144">
        <v>0.117001824671242</v>
      </c>
    </row>
    <row r="289" spans="1:8">
      <c r="A289" t="str">
        <f t="shared" si="4"/>
        <v>length_idp_ipc12_mois_ou_plusBocaranga</v>
      </c>
      <c r="B289" t="s">
        <v>1556</v>
      </c>
      <c r="C289" t="s">
        <v>237</v>
      </c>
      <c r="D289" t="s">
        <v>1553</v>
      </c>
      <c r="E289" t="s">
        <v>1553</v>
      </c>
      <c r="F289" t="s">
        <v>1554</v>
      </c>
      <c r="G289" t="s">
        <v>117</v>
      </c>
      <c r="H289" s="144">
        <v>0.56982006938225305</v>
      </c>
    </row>
    <row r="290" spans="1:8">
      <c r="A290" t="str">
        <f t="shared" si="4"/>
        <v>length_idp_ipc5_12_moisBocaranga</v>
      </c>
      <c r="B290" t="s">
        <v>1556</v>
      </c>
      <c r="C290" t="s">
        <v>241</v>
      </c>
      <c r="D290" t="s">
        <v>1553</v>
      </c>
      <c r="E290" t="s">
        <v>1553</v>
      </c>
      <c r="F290" t="s">
        <v>1554</v>
      </c>
      <c r="G290" t="s">
        <v>117</v>
      </c>
      <c r="H290" s="144">
        <v>0.31317810594650503</v>
      </c>
    </row>
    <row r="291" spans="1:8">
      <c r="A291" t="str">
        <f t="shared" si="4"/>
        <v>length_idp_ipc1_3_moisBossangoa</v>
      </c>
      <c r="B291" t="s">
        <v>1556</v>
      </c>
      <c r="C291" t="s">
        <v>233</v>
      </c>
      <c r="D291" t="s">
        <v>1553</v>
      </c>
      <c r="E291" t="s">
        <v>1553</v>
      </c>
      <c r="F291" t="s">
        <v>1554</v>
      </c>
      <c r="G291" t="s">
        <v>110</v>
      </c>
      <c r="H291" s="144">
        <v>0.241800916854788</v>
      </c>
    </row>
    <row r="292" spans="1:8">
      <c r="A292" t="str">
        <f t="shared" si="4"/>
        <v>length_idp_ipc1_moisBossangoa</v>
      </c>
      <c r="B292" t="s">
        <v>1556</v>
      </c>
      <c r="C292" t="s">
        <v>235</v>
      </c>
      <c r="D292" t="s">
        <v>1553</v>
      </c>
      <c r="E292" t="s">
        <v>1553</v>
      </c>
      <c r="F292" t="s">
        <v>1554</v>
      </c>
      <c r="G292" t="s">
        <v>110</v>
      </c>
      <c r="H292" s="144">
        <v>0.241800916854788</v>
      </c>
    </row>
    <row r="293" spans="1:8">
      <c r="A293" t="str">
        <f t="shared" si="4"/>
        <v>length_idp_ipc12_mois_ou_plusBossangoa</v>
      </c>
      <c r="B293" t="s">
        <v>1556</v>
      </c>
      <c r="C293" t="s">
        <v>237</v>
      </c>
      <c r="D293" t="s">
        <v>1553</v>
      </c>
      <c r="E293" t="s">
        <v>1553</v>
      </c>
      <c r="F293" t="s">
        <v>1554</v>
      </c>
      <c r="G293" t="s">
        <v>110</v>
      </c>
      <c r="H293" s="144">
        <v>0.50706004876218802</v>
      </c>
    </row>
    <row r="294" spans="1:8">
      <c r="A294" t="str">
        <f t="shared" si="4"/>
        <v>length_idp_ipcnspBossangoa</v>
      </c>
      <c r="B294" t="s">
        <v>1556</v>
      </c>
      <c r="C294" t="s">
        <v>227</v>
      </c>
      <c r="D294" t="s">
        <v>1553</v>
      </c>
      <c r="E294" t="s">
        <v>1553</v>
      </c>
      <c r="F294" t="s">
        <v>1554</v>
      </c>
      <c r="G294" t="s">
        <v>110</v>
      </c>
      <c r="H294" s="144">
        <v>9.3381175282355507E-3</v>
      </c>
    </row>
    <row r="295" spans="1:8">
      <c r="A295" t="str">
        <f t="shared" si="4"/>
        <v>length_idp_ipc 3_5_moisKaga_Bandoro</v>
      </c>
      <c r="B295" t="s">
        <v>1556</v>
      </c>
      <c r="C295" t="s">
        <v>1557</v>
      </c>
      <c r="D295" t="s">
        <v>1553</v>
      </c>
      <c r="E295" t="s">
        <v>1553</v>
      </c>
      <c r="F295" t="s">
        <v>1554</v>
      </c>
      <c r="G295" t="s">
        <v>93</v>
      </c>
      <c r="H295" s="144">
        <v>6.3422955119586705E-2</v>
      </c>
    </row>
    <row r="296" spans="1:8">
      <c r="A296" t="str">
        <f t="shared" si="4"/>
        <v>length_idp_ipc1_3_moisKaga_Bandoro</v>
      </c>
      <c r="B296" t="s">
        <v>1556</v>
      </c>
      <c r="C296" t="s">
        <v>233</v>
      </c>
      <c r="D296" t="s">
        <v>1553</v>
      </c>
      <c r="E296" t="s">
        <v>1553</v>
      </c>
      <c r="F296" t="s">
        <v>1554</v>
      </c>
      <c r="G296" t="s">
        <v>93</v>
      </c>
      <c r="H296" s="144">
        <v>1.6874208300095199E-3</v>
      </c>
    </row>
    <row r="297" spans="1:8">
      <c r="A297" t="str">
        <f t="shared" si="4"/>
        <v>length_idp_ipc12_mois_ou_plusKaga_Bandoro</v>
      </c>
      <c r="B297" t="s">
        <v>1556</v>
      </c>
      <c r="C297" t="s">
        <v>237</v>
      </c>
      <c r="D297" t="s">
        <v>1553</v>
      </c>
      <c r="E297" t="s">
        <v>1553</v>
      </c>
      <c r="F297" t="s">
        <v>1554</v>
      </c>
      <c r="G297" t="s">
        <v>93</v>
      </c>
      <c r="H297" s="144">
        <v>0.73726207478983197</v>
      </c>
    </row>
    <row r="298" spans="1:8">
      <c r="A298" t="str">
        <f t="shared" si="4"/>
        <v>length_idp_ipc5_12_moisKaga_Bandoro</v>
      </c>
      <c r="B298" t="s">
        <v>1556</v>
      </c>
      <c r="C298" t="s">
        <v>241</v>
      </c>
      <c r="D298" t="s">
        <v>1553</v>
      </c>
      <c r="E298" t="s">
        <v>1553</v>
      </c>
      <c r="F298" t="s">
        <v>1554</v>
      </c>
      <c r="G298" t="s">
        <v>93</v>
      </c>
      <c r="H298" s="144">
        <v>0.17866678091284499</v>
      </c>
    </row>
    <row r="299" spans="1:8">
      <c r="A299" t="str">
        <f t="shared" si="4"/>
        <v>length_idp_ipcnspKaga_Bandoro</v>
      </c>
      <c r="B299" t="s">
        <v>1556</v>
      </c>
      <c r="C299" t="s">
        <v>227</v>
      </c>
      <c r="D299" t="s">
        <v>1553</v>
      </c>
      <c r="E299" t="s">
        <v>1553</v>
      </c>
      <c r="F299" t="s">
        <v>1554</v>
      </c>
      <c r="G299" t="s">
        <v>93</v>
      </c>
      <c r="H299" s="144">
        <v>1.8960768347726899E-2</v>
      </c>
    </row>
    <row r="300" spans="1:8">
      <c r="A300" t="str">
        <f t="shared" si="4"/>
        <v>length_idp_ipc 3_5_moisKoui</v>
      </c>
      <c r="B300" t="s">
        <v>1556</v>
      </c>
      <c r="C300" t="s">
        <v>1557</v>
      </c>
      <c r="D300" t="s">
        <v>1553</v>
      </c>
      <c r="E300" t="s">
        <v>1553</v>
      </c>
      <c r="F300" t="s">
        <v>1554</v>
      </c>
      <c r="G300" t="s">
        <v>120</v>
      </c>
      <c r="H300" s="144">
        <v>0.1748036524387</v>
      </c>
    </row>
    <row r="301" spans="1:8">
      <c r="A301" t="str">
        <f t="shared" si="4"/>
        <v>length_idp_ipc1_3_moisKoui</v>
      </c>
      <c r="B301" t="s">
        <v>1556</v>
      </c>
      <c r="C301" t="s">
        <v>233</v>
      </c>
      <c r="D301" t="s">
        <v>1553</v>
      </c>
      <c r="E301" t="s">
        <v>1553</v>
      </c>
      <c r="F301" t="s">
        <v>1554</v>
      </c>
      <c r="G301" t="s">
        <v>120</v>
      </c>
      <c r="H301" s="144">
        <v>0.16986518039848</v>
      </c>
    </row>
    <row r="302" spans="1:8">
      <c r="A302" t="str">
        <f t="shared" si="4"/>
        <v>length_idp_ipc12_mois_ou_plusKoui</v>
      </c>
      <c r="B302" t="s">
        <v>1556</v>
      </c>
      <c r="C302" t="s">
        <v>237</v>
      </c>
      <c r="D302" t="s">
        <v>1553</v>
      </c>
      <c r="E302" t="s">
        <v>1553</v>
      </c>
      <c r="F302" t="s">
        <v>1554</v>
      </c>
      <c r="G302" t="s">
        <v>120</v>
      </c>
      <c r="H302" s="144">
        <v>0.338271805373554</v>
      </c>
    </row>
    <row r="303" spans="1:8">
      <c r="A303" t="str">
        <f t="shared" si="4"/>
        <v>length_idp_ipc5_12_moisKoui</v>
      </c>
      <c r="B303" t="s">
        <v>1556</v>
      </c>
      <c r="C303" t="s">
        <v>241</v>
      </c>
      <c r="D303" t="s">
        <v>1553</v>
      </c>
      <c r="E303" t="s">
        <v>1553</v>
      </c>
      <c r="F303" t="s">
        <v>1554</v>
      </c>
      <c r="G303" t="s">
        <v>120</v>
      </c>
      <c r="H303" s="144">
        <v>0.31705936178926603</v>
      </c>
    </row>
    <row r="304" spans="1:8">
      <c r="A304" t="str">
        <f t="shared" si="4"/>
        <v>length_idp_ipcNABakala</v>
      </c>
      <c r="B304" t="s">
        <v>1556</v>
      </c>
      <c r="C304" t="s">
        <v>266</v>
      </c>
      <c r="D304" t="s">
        <v>1553</v>
      </c>
      <c r="E304" t="s">
        <v>1553</v>
      </c>
      <c r="F304" t="s">
        <v>1554</v>
      </c>
      <c r="G304" t="s">
        <v>103</v>
      </c>
      <c r="H304" s="144" t="s">
        <v>266</v>
      </c>
    </row>
    <row r="305" spans="1:8">
      <c r="A305" t="str">
        <f t="shared" si="4"/>
        <v>length_idp_ipc 3_5_moisBangassou</v>
      </c>
      <c r="B305" t="s">
        <v>1556</v>
      </c>
      <c r="C305" t="s">
        <v>1557</v>
      </c>
      <c r="D305" t="s">
        <v>1553</v>
      </c>
      <c r="E305" t="s">
        <v>1553</v>
      </c>
      <c r="F305" t="s">
        <v>1554</v>
      </c>
      <c r="G305" t="s">
        <v>83</v>
      </c>
      <c r="H305" s="144">
        <v>0.445392712267841</v>
      </c>
    </row>
    <row r="306" spans="1:8">
      <c r="A306" t="str">
        <f t="shared" si="4"/>
        <v>length_idp_ipc1_3_moisBangassou</v>
      </c>
      <c r="B306" t="s">
        <v>1556</v>
      </c>
      <c r="C306" t="s">
        <v>233</v>
      </c>
      <c r="D306" t="s">
        <v>1553</v>
      </c>
      <c r="E306" t="s">
        <v>1553</v>
      </c>
      <c r="F306" t="s">
        <v>1554</v>
      </c>
      <c r="G306" t="s">
        <v>83</v>
      </c>
      <c r="H306" s="144">
        <v>5.83682916759361E-3</v>
      </c>
    </row>
    <row r="307" spans="1:8">
      <c r="A307" t="str">
        <f t="shared" si="4"/>
        <v>length_idp_ipc1_moisBangassou</v>
      </c>
      <c r="B307" t="s">
        <v>1556</v>
      </c>
      <c r="C307" t="s">
        <v>235</v>
      </c>
      <c r="D307" t="s">
        <v>1553</v>
      </c>
      <c r="E307" t="s">
        <v>1553</v>
      </c>
      <c r="F307" t="s">
        <v>1554</v>
      </c>
      <c r="G307" t="s">
        <v>83</v>
      </c>
      <c r="H307" s="144">
        <v>8.4996345348515995E-2</v>
      </c>
    </row>
    <row r="308" spans="1:8">
      <c r="A308" t="str">
        <f t="shared" si="4"/>
        <v>length_idp_ipc12_mois_ou_plusBangassou</v>
      </c>
      <c r="B308" t="s">
        <v>1556</v>
      </c>
      <c r="C308" t="s">
        <v>237</v>
      </c>
      <c r="D308" t="s">
        <v>1553</v>
      </c>
      <c r="E308" t="s">
        <v>1553</v>
      </c>
      <c r="F308" t="s">
        <v>1554</v>
      </c>
      <c r="G308" t="s">
        <v>83</v>
      </c>
      <c r="H308" s="144">
        <v>5.44055556814231E-2</v>
      </c>
    </row>
    <row r="309" spans="1:8">
      <c r="A309" t="str">
        <f t="shared" si="4"/>
        <v>length_idp_ipc5_12_moisBangassou</v>
      </c>
      <c r="B309" t="s">
        <v>1556</v>
      </c>
      <c r="C309" t="s">
        <v>241</v>
      </c>
      <c r="D309" t="s">
        <v>1553</v>
      </c>
      <c r="E309" t="s">
        <v>1553</v>
      </c>
      <c r="F309" t="s">
        <v>1554</v>
      </c>
      <c r="G309" t="s">
        <v>83</v>
      </c>
      <c r="H309" s="144">
        <v>0.40936855753462698</v>
      </c>
    </row>
    <row r="310" spans="1:8">
      <c r="A310" t="str">
        <f t="shared" si="4"/>
        <v>length_idp_ipcNANana_Bakassa</v>
      </c>
      <c r="B310" t="s">
        <v>1556</v>
      </c>
      <c r="C310" t="s">
        <v>266</v>
      </c>
      <c r="D310" t="s">
        <v>1553</v>
      </c>
      <c r="E310" t="s">
        <v>1553</v>
      </c>
      <c r="F310" t="s">
        <v>1554</v>
      </c>
      <c r="G310" t="s">
        <v>114</v>
      </c>
      <c r="H310" s="144" t="s">
        <v>266</v>
      </c>
    </row>
    <row r="311" spans="1:8">
      <c r="A311" t="str">
        <f t="shared" si="4"/>
        <v>length_idp_ipc 3_5_moisRafai</v>
      </c>
      <c r="B311" t="s">
        <v>1556</v>
      </c>
      <c r="C311" t="s">
        <v>1557</v>
      </c>
      <c r="D311" t="s">
        <v>1553</v>
      </c>
      <c r="E311" t="s">
        <v>1553</v>
      </c>
      <c r="F311" t="s">
        <v>1554</v>
      </c>
      <c r="G311" t="s">
        <v>86</v>
      </c>
      <c r="H311" s="144">
        <v>1.9088287070082598E-2</v>
      </c>
    </row>
    <row r="312" spans="1:8">
      <c r="A312" t="str">
        <f t="shared" si="4"/>
        <v>length_idp_ipc1_3_moisRafai</v>
      </c>
      <c r="B312" t="s">
        <v>1556</v>
      </c>
      <c r="C312" t="s">
        <v>233</v>
      </c>
      <c r="D312" t="s">
        <v>1553</v>
      </c>
      <c r="E312" t="s">
        <v>1553</v>
      </c>
      <c r="F312" t="s">
        <v>1554</v>
      </c>
      <c r="G312" t="s">
        <v>86</v>
      </c>
      <c r="H312" s="144">
        <v>2.7503638738269099E-2</v>
      </c>
    </row>
    <row r="313" spans="1:8">
      <c r="A313" t="str">
        <f t="shared" si="4"/>
        <v>length_idp_ipc1_moisRafai</v>
      </c>
      <c r="B313" t="s">
        <v>1556</v>
      </c>
      <c r="C313" t="s">
        <v>235</v>
      </c>
      <c r="D313" t="s">
        <v>1553</v>
      </c>
      <c r="E313" t="s">
        <v>1553</v>
      </c>
      <c r="F313" t="s">
        <v>1554</v>
      </c>
      <c r="G313" t="s">
        <v>86</v>
      </c>
      <c r="H313" s="144">
        <v>1.3751819369134499E-2</v>
      </c>
    </row>
    <row r="314" spans="1:8">
      <c r="A314" t="str">
        <f t="shared" si="4"/>
        <v>length_idp_ipc12_mois_ou_plusRafai</v>
      </c>
      <c r="B314" t="s">
        <v>1556</v>
      </c>
      <c r="C314" t="s">
        <v>237</v>
      </c>
      <c r="D314" t="s">
        <v>1553</v>
      </c>
      <c r="E314" t="s">
        <v>1553</v>
      </c>
      <c r="F314" t="s">
        <v>1554</v>
      </c>
      <c r="G314" t="s">
        <v>86</v>
      </c>
      <c r="H314" s="144">
        <v>0.87107338705271498</v>
      </c>
    </row>
    <row r="315" spans="1:8">
      <c r="A315" t="str">
        <f t="shared" si="4"/>
        <v>length_idp_ipc5_12_moisRafai</v>
      </c>
      <c r="B315" t="s">
        <v>1556</v>
      </c>
      <c r="C315" t="s">
        <v>241</v>
      </c>
      <c r="D315" t="s">
        <v>1553</v>
      </c>
      <c r="E315" t="s">
        <v>1553</v>
      </c>
      <c r="F315" t="s">
        <v>1554</v>
      </c>
      <c r="G315" t="s">
        <v>86</v>
      </c>
      <c r="H315" s="144">
        <v>6.8582867769798703E-2</v>
      </c>
    </row>
    <row r="316" spans="1:8">
      <c r="A316" t="str">
        <f t="shared" si="4"/>
        <v>length_idp_ipc12_mois_ou_plusNgaoundaye</v>
      </c>
      <c r="B316" t="s">
        <v>1556</v>
      </c>
      <c r="C316" t="s">
        <v>237</v>
      </c>
      <c r="D316" t="s">
        <v>1553</v>
      </c>
      <c r="E316" t="s">
        <v>1553</v>
      </c>
      <c r="F316" t="s">
        <v>1554</v>
      </c>
      <c r="G316" t="s">
        <v>121</v>
      </c>
      <c r="H316" s="144">
        <v>0.228488350288551</v>
      </c>
    </row>
    <row r="317" spans="1:8">
      <c r="A317" t="str">
        <f t="shared" si="4"/>
        <v>length_idp_ipc5_12_moisNgaoundaye</v>
      </c>
      <c r="B317" t="s">
        <v>1556</v>
      </c>
      <c r="C317" t="s">
        <v>241</v>
      </c>
      <c r="D317" t="s">
        <v>1553</v>
      </c>
      <c r="E317" t="s">
        <v>1553</v>
      </c>
      <c r="F317" t="s">
        <v>1554</v>
      </c>
      <c r="G317" t="s">
        <v>121</v>
      </c>
      <c r="H317" s="144">
        <v>0.77151164971145003</v>
      </c>
    </row>
    <row r="318" spans="1:8">
      <c r="A318" t="str">
        <f t="shared" si="4"/>
        <v>length_idp_ipcNAIppy</v>
      </c>
      <c r="B318" t="s">
        <v>1556</v>
      </c>
      <c r="C318" t="s">
        <v>266</v>
      </c>
      <c r="D318" t="s">
        <v>1553</v>
      </c>
      <c r="E318" t="s">
        <v>1553</v>
      </c>
      <c r="F318" t="s">
        <v>1554</v>
      </c>
      <c r="G318" t="s">
        <v>106</v>
      </c>
      <c r="H318" s="144" t="s">
        <v>266</v>
      </c>
    </row>
    <row r="319" spans="1:8">
      <c r="A319" t="str">
        <f t="shared" si="4"/>
        <v>length_idp_ipc 3_5_moisBerberati</v>
      </c>
      <c r="B319" t="s">
        <v>1556</v>
      </c>
      <c r="C319" t="s">
        <v>1557</v>
      </c>
      <c r="D319" t="s">
        <v>1553</v>
      </c>
      <c r="E319" t="s">
        <v>1553</v>
      </c>
      <c r="F319" t="s">
        <v>1554</v>
      </c>
      <c r="G319" t="s">
        <v>75</v>
      </c>
      <c r="H319" s="144">
        <v>0.18349676780142801</v>
      </c>
    </row>
    <row r="320" spans="1:8">
      <c r="A320" t="str">
        <f t="shared" si="4"/>
        <v>length_idp_ipc1_3_moisBerberati</v>
      </c>
      <c r="B320" t="s">
        <v>1556</v>
      </c>
      <c r="C320" t="s">
        <v>233</v>
      </c>
      <c r="D320" t="s">
        <v>1553</v>
      </c>
      <c r="E320" t="s">
        <v>1553</v>
      </c>
      <c r="F320" t="s">
        <v>1554</v>
      </c>
      <c r="G320" t="s">
        <v>75</v>
      </c>
      <c r="H320" s="144">
        <v>0.114674312749631</v>
      </c>
    </row>
    <row r="321" spans="1:8">
      <c r="A321" t="str">
        <f t="shared" si="4"/>
        <v>length_idp_ipc12_mois_ou_plusBerberati</v>
      </c>
      <c r="B321" t="s">
        <v>1556</v>
      </c>
      <c r="C321" t="s">
        <v>237</v>
      </c>
      <c r="D321" t="s">
        <v>1553</v>
      </c>
      <c r="E321" t="s">
        <v>1553</v>
      </c>
      <c r="F321" t="s">
        <v>1554</v>
      </c>
      <c r="G321" t="s">
        <v>75</v>
      </c>
      <c r="H321" s="144">
        <v>0.52570129782404496</v>
      </c>
    </row>
    <row r="322" spans="1:8">
      <c r="A322" t="str">
        <f t="shared" si="4"/>
        <v>length_idp_ipc5_12_moisBerberati</v>
      </c>
      <c r="B322" t="s">
        <v>1556</v>
      </c>
      <c r="C322" t="s">
        <v>241</v>
      </c>
      <c r="D322" t="s">
        <v>1553</v>
      </c>
      <c r="E322" t="s">
        <v>1553</v>
      </c>
      <c r="F322" t="s">
        <v>1554</v>
      </c>
      <c r="G322" t="s">
        <v>75</v>
      </c>
      <c r="H322" s="144">
        <v>0.17612762162489601</v>
      </c>
    </row>
    <row r="323" spans="1:8">
      <c r="A323" t="str">
        <f t="shared" ref="A323:A386" si="5">CONCATENATE(B323,C323,G323)</f>
        <v>length_idp_ipcNAMbres</v>
      </c>
      <c r="B323" t="s">
        <v>1556</v>
      </c>
      <c r="C323" t="s">
        <v>266</v>
      </c>
      <c r="D323" t="s">
        <v>1553</v>
      </c>
      <c r="E323" t="s">
        <v>1553</v>
      </c>
      <c r="F323" t="s">
        <v>1554</v>
      </c>
      <c r="G323" t="s">
        <v>94</v>
      </c>
      <c r="H323" s="144" t="s">
        <v>266</v>
      </c>
    </row>
    <row r="324" spans="1:8">
      <c r="A324" t="str">
        <f t="shared" si="5"/>
        <v>length_idp_ipc 3_5_moisBimbo</v>
      </c>
      <c r="B324" t="s">
        <v>1556</v>
      </c>
      <c r="C324" t="s">
        <v>1557</v>
      </c>
      <c r="D324" t="s">
        <v>1553</v>
      </c>
      <c r="E324" t="s">
        <v>1553</v>
      </c>
      <c r="F324" t="s">
        <v>1554</v>
      </c>
      <c r="G324" t="s">
        <v>96</v>
      </c>
      <c r="H324" s="144">
        <v>6.6290220449904E-2</v>
      </c>
    </row>
    <row r="325" spans="1:8">
      <c r="A325" t="str">
        <f t="shared" si="5"/>
        <v>length_idp_ipc1_3_moisBimbo</v>
      </c>
      <c r="B325" t="s">
        <v>1556</v>
      </c>
      <c r="C325" t="s">
        <v>233</v>
      </c>
      <c r="D325" t="s">
        <v>1553</v>
      </c>
      <c r="E325" t="s">
        <v>1553</v>
      </c>
      <c r="F325" t="s">
        <v>1554</v>
      </c>
      <c r="G325" t="s">
        <v>96</v>
      </c>
      <c r="H325" s="144">
        <v>1.6809494565768E-2</v>
      </c>
    </row>
    <row r="326" spans="1:8">
      <c r="A326" t="str">
        <f t="shared" si="5"/>
        <v>length_idp_ipc12_mois_ou_plusBimbo</v>
      </c>
      <c r="B326" t="s">
        <v>1556</v>
      </c>
      <c r="C326" t="s">
        <v>237</v>
      </c>
      <c r="D326" t="s">
        <v>1553</v>
      </c>
      <c r="E326" t="s">
        <v>1553</v>
      </c>
      <c r="F326" t="s">
        <v>1554</v>
      </c>
      <c r="G326" t="s">
        <v>96</v>
      </c>
      <c r="H326" s="144">
        <v>0.73526396181009901</v>
      </c>
    </row>
    <row r="327" spans="1:8">
      <c r="A327" t="str">
        <f t="shared" si="5"/>
        <v>length_idp_ipc5_12_moisBimbo</v>
      </c>
      <c r="B327" t="s">
        <v>1556</v>
      </c>
      <c r="C327" t="s">
        <v>241</v>
      </c>
      <c r="D327" t="s">
        <v>1553</v>
      </c>
      <c r="E327" t="s">
        <v>1553</v>
      </c>
      <c r="F327" t="s">
        <v>1554</v>
      </c>
      <c r="G327" t="s">
        <v>96</v>
      </c>
      <c r="H327" s="144">
        <v>0.18163632317422901</v>
      </c>
    </row>
    <row r="328" spans="1:8">
      <c r="A328" t="str">
        <f t="shared" si="5"/>
        <v>length_idp_ipc12_mois_ou_plusGrimari</v>
      </c>
      <c r="B328" t="s">
        <v>1556</v>
      </c>
      <c r="C328" t="s">
        <v>237</v>
      </c>
      <c r="D328" t="s">
        <v>1553</v>
      </c>
      <c r="E328" t="s">
        <v>1553</v>
      </c>
      <c r="F328" t="s">
        <v>1554</v>
      </c>
      <c r="G328" t="s">
        <v>105</v>
      </c>
      <c r="H328" s="144">
        <v>0.62239340772421103</v>
      </c>
    </row>
    <row r="329" spans="1:8">
      <c r="A329" t="str">
        <f t="shared" si="5"/>
        <v>length_idp_ipc5_12_moisGrimari</v>
      </c>
      <c r="B329" t="s">
        <v>1556</v>
      </c>
      <c r="C329" t="s">
        <v>241</v>
      </c>
      <c r="D329" t="s">
        <v>1553</v>
      </c>
      <c r="E329" t="s">
        <v>1553</v>
      </c>
      <c r="F329" t="s">
        <v>1554</v>
      </c>
      <c r="G329" t="s">
        <v>105</v>
      </c>
      <c r="H329" s="144">
        <v>0.37760659227578902</v>
      </c>
    </row>
    <row r="330" spans="1:8">
      <c r="A330" t="str">
        <f t="shared" si="5"/>
        <v>length_idp_ipc 3_5_moisSibut</v>
      </c>
      <c r="B330" t="s">
        <v>1556</v>
      </c>
      <c r="C330" t="s">
        <v>1557</v>
      </c>
      <c r="D330" t="s">
        <v>1553</v>
      </c>
      <c r="E330" t="s">
        <v>1553</v>
      </c>
      <c r="F330" t="s">
        <v>1554</v>
      </c>
      <c r="G330" t="s">
        <v>66</v>
      </c>
      <c r="H330" s="144">
        <v>0.121079308295629</v>
      </c>
    </row>
    <row r="331" spans="1:8">
      <c r="A331" t="str">
        <f t="shared" si="5"/>
        <v>length_idp_ipc1_3_moisSibut</v>
      </c>
      <c r="B331" t="s">
        <v>1556</v>
      </c>
      <c r="C331" t="s">
        <v>233</v>
      </c>
      <c r="D331" t="s">
        <v>1553</v>
      </c>
      <c r="E331" t="s">
        <v>1553</v>
      </c>
      <c r="F331" t="s">
        <v>1554</v>
      </c>
      <c r="G331" t="s">
        <v>66</v>
      </c>
      <c r="H331" s="144">
        <v>5.3249850940733999E-2</v>
      </c>
    </row>
    <row r="332" spans="1:8">
      <c r="A332" t="str">
        <f t="shared" si="5"/>
        <v>length_idp_ipc1_moisSibut</v>
      </c>
      <c r="B332" t="s">
        <v>1556</v>
      </c>
      <c r="C332" t="s">
        <v>235</v>
      </c>
      <c r="D332" t="s">
        <v>1553</v>
      </c>
      <c r="E332" t="s">
        <v>1553</v>
      </c>
      <c r="F332" t="s">
        <v>1554</v>
      </c>
      <c r="G332" t="s">
        <v>66</v>
      </c>
      <c r="H332" s="144">
        <v>0.15697674416500099</v>
      </c>
    </row>
    <row r="333" spans="1:8">
      <c r="A333" t="str">
        <f t="shared" si="5"/>
        <v>length_idp_ipc12_mois_ou_plusSibut</v>
      </c>
      <c r="B333" t="s">
        <v>1556</v>
      </c>
      <c r="C333" t="s">
        <v>237</v>
      </c>
      <c r="D333" t="s">
        <v>1553</v>
      </c>
      <c r="E333" t="s">
        <v>1553</v>
      </c>
      <c r="F333" t="s">
        <v>1554</v>
      </c>
      <c r="G333" t="s">
        <v>66</v>
      </c>
      <c r="H333" s="144">
        <v>0.34263565891612102</v>
      </c>
    </row>
    <row r="334" spans="1:8">
      <c r="A334" t="str">
        <f t="shared" si="5"/>
        <v>length_idp_ipc5_12_moisSibut</v>
      </c>
      <c r="B334" t="s">
        <v>1556</v>
      </c>
      <c r="C334" t="s">
        <v>241</v>
      </c>
      <c r="D334" t="s">
        <v>1553</v>
      </c>
      <c r="E334" t="s">
        <v>1553</v>
      </c>
      <c r="F334" t="s">
        <v>1554</v>
      </c>
      <c r="G334" t="s">
        <v>66</v>
      </c>
      <c r="H334" s="144">
        <v>0.32605843768251502</v>
      </c>
    </row>
    <row r="335" spans="1:8">
      <c r="A335" t="str">
        <f t="shared" si="5"/>
        <v>length_idp_ipc 3_5_moisNdjoukou</v>
      </c>
      <c r="B335" t="s">
        <v>1556</v>
      </c>
      <c r="C335" t="s">
        <v>1557</v>
      </c>
      <c r="D335" t="s">
        <v>1553</v>
      </c>
      <c r="E335" t="s">
        <v>1553</v>
      </c>
      <c r="F335" t="s">
        <v>1554</v>
      </c>
      <c r="G335" t="s">
        <v>65</v>
      </c>
      <c r="H335" s="144">
        <v>0.234286929766265</v>
      </c>
    </row>
    <row r="336" spans="1:8">
      <c r="A336" t="str">
        <f t="shared" si="5"/>
        <v>length_idp_ipc1_3_moisNdjoukou</v>
      </c>
      <c r="B336" t="s">
        <v>1556</v>
      </c>
      <c r="C336" t="s">
        <v>233</v>
      </c>
      <c r="D336" t="s">
        <v>1553</v>
      </c>
      <c r="E336" t="s">
        <v>1553</v>
      </c>
      <c r="F336" t="s">
        <v>1554</v>
      </c>
      <c r="G336" t="s">
        <v>65</v>
      </c>
      <c r="H336" s="144">
        <v>9.19712694736117E-2</v>
      </c>
    </row>
    <row r="337" spans="1:8">
      <c r="A337" t="str">
        <f t="shared" si="5"/>
        <v>length_idp_ipc12_mois_ou_plusNdjoukou</v>
      </c>
      <c r="B337" t="s">
        <v>1556</v>
      </c>
      <c r="C337" t="s">
        <v>237</v>
      </c>
      <c r="D337" t="s">
        <v>1553</v>
      </c>
      <c r="E337" t="s">
        <v>1553</v>
      </c>
      <c r="F337" t="s">
        <v>1554</v>
      </c>
      <c r="G337" t="s">
        <v>65</v>
      </c>
      <c r="H337" s="144">
        <v>0.33332699849243103</v>
      </c>
    </row>
    <row r="338" spans="1:8">
      <c r="A338" t="str">
        <f t="shared" si="5"/>
        <v>length_idp_ipc5_12_moisNdjoukou</v>
      </c>
      <c r="B338" t="s">
        <v>1556</v>
      </c>
      <c r="C338" t="s">
        <v>241</v>
      </c>
      <c r="D338" t="s">
        <v>1553</v>
      </c>
      <c r="E338" t="s">
        <v>1553</v>
      </c>
      <c r="F338" t="s">
        <v>1554</v>
      </c>
      <c r="G338" t="s">
        <v>65</v>
      </c>
      <c r="H338" s="144">
        <v>0.340414802267692</v>
      </c>
    </row>
    <row r="339" spans="1:8">
      <c r="A339" t="str">
        <f t="shared" si="5"/>
        <v>length_idp_ipc 3_5_moisBaboua</v>
      </c>
      <c r="B339" t="s">
        <v>1556</v>
      </c>
      <c r="C339" t="s">
        <v>1557</v>
      </c>
      <c r="D339" t="s">
        <v>1553</v>
      </c>
      <c r="E339" t="s">
        <v>1553</v>
      </c>
      <c r="F339" t="s">
        <v>1554</v>
      </c>
      <c r="G339" t="s">
        <v>89</v>
      </c>
      <c r="H339" s="144">
        <v>0.166727643504684</v>
      </c>
    </row>
    <row r="340" spans="1:8">
      <c r="A340" t="str">
        <f t="shared" si="5"/>
        <v>length_idp_ipc1_3_moisBaboua</v>
      </c>
      <c r="B340" t="s">
        <v>1556</v>
      </c>
      <c r="C340" t="s">
        <v>233</v>
      </c>
      <c r="D340" t="s">
        <v>1553</v>
      </c>
      <c r="E340" t="s">
        <v>1553</v>
      </c>
      <c r="F340" t="s">
        <v>1554</v>
      </c>
      <c r="G340" t="s">
        <v>89</v>
      </c>
      <c r="H340" s="144">
        <v>1.7655037928264401E-2</v>
      </c>
    </row>
    <row r="341" spans="1:8">
      <c r="A341" t="str">
        <f t="shared" si="5"/>
        <v>length_idp_ipc12_mois_ou_plusBaboua</v>
      </c>
      <c r="B341" t="s">
        <v>1556</v>
      </c>
      <c r="C341" t="s">
        <v>237</v>
      </c>
      <c r="D341" t="s">
        <v>1553</v>
      </c>
      <c r="E341" t="s">
        <v>1553</v>
      </c>
      <c r="F341" t="s">
        <v>1554</v>
      </c>
      <c r="G341" t="s">
        <v>89</v>
      </c>
      <c r="H341" s="144">
        <v>0.48434969604920303</v>
      </c>
    </row>
    <row r="342" spans="1:8">
      <c r="A342" t="str">
        <f t="shared" si="5"/>
        <v>length_idp_ipc5_12_moisBaboua</v>
      </c>
      <c r="B342" t="s">
        <v>1556</v>
      </c>
      <c r="C342" t="s">
        <v>241</v>
      </c>
      <c r="D342" t="s">
        <v>1553</v>
      </c>
      <c r="E342" t="s">
        <v>1553</v>
      </c>
      <c r="F342" t="s">
        <v>1554</v>
      </c>
      <c r="G342" t="s">
        <v>89</v>
      </c>
      <c r="H342" s="144">
        <v>0.33126762251784803</v>
      </c>
    </row>
    <row r="343" spans="1:8">
      <c r="A343" t="str">
        <f t="shared" si="5"/>
        <v>length_idp_ipcNAAbba</v>
      </c>
      <c r="B343" t="s">
        <v>1556</v>
      </c>
      <c r="C343" t="s">
        <v>266</v>
      </c>
      <c r="D343" t="s">
        <v>1553</v>
      </c>
      <c r="E343" t="s">
        <v>1553</v>
      </c>
      <c r="F343" t="s">
        <v>1554</v>
      </c>
      <c r="G343" t="s">
        <v>88</v>
      </c>
      <c r="H343" s="144" t="s">
        <v>266</v>
      </c>
    </row>
    <row r="344" spans="1:8">
      <c r="A344" t="str">
        <f t="shared" si="5"/>
        <v>length_idp_ipc1_3_moisObo</v>
      </c>
      <c r="B344" t="s">
        <v>1556</v>
      </c>
      <c r="C344" t="s">
        <v>233</v>
      </c>
      <c r="D344" t="s">
        <v>1553</v>
      </c>
      <c r="E344" t="s">
        <v>1553</v>
      </c>
      <c r="F344" t="s">
        <v>1554</v>
      </c>
      <c r="G344" t="s">
        <v>60</v>
      </c>
      <c r="H344" s="144">
        <v>1.59895537453578E-2</v>
      </c>
    </row>
    <row r="345" spans="1:8">
      <c r="A345" t="str">
        <f t="shared" si="5"/>
        <v>length_idp_ipc1_moisObo</v>
      </c>
      <c r="B345" t="s">
        <v>1556</v>
      </c>
      <c r="C345" t="s">
        <v>235</v>
      </c>
      <c r="D345" t="s">
        <v>1553</v>
      </c>
      <c r="E345" t="s">
        <v>1553</v>
      </c>
      <c r="F345" t="s">
        <v>1554</v>
      </c>
      <c r="G345" t="s">
        <v>60</v>
      </c>
      <c r="H345" s="144">
        <v>1.38554332145206E-2</v>
      </c>
    </row>
    <row r="346" spans="1:8">
      <c r="A346" t="str">
        <f t="shared" si="5"/>
        <v>length_idp_ipc12_mois_ou_plusObo</v>
      </c>
      <c r="B346" t="s">
        <v>1556</v>
      </c>
      <c r="C346" t="s">
        <v>237</v>
      </c>
      <c r="D346" t="s">
        <v>1553</v>
      </c>
      <c r="E346" t="s">
        <v>1553</v>
      </c>
      <c r="F346" t="s">
        <v>1554</v>
      </c>
      <c r="G346" t="s">
        <v>60</v>
      </c>
      <c r="H346" s="144">
        <v>0.90914529415289502</v>
      </c>
    </row>
    <row r="347" spans="1:8">
      <c r="A347" t="str">
        <f t="shared" si="5"/>
        <v>length_idp_ipc5_12_moisObo</v>
      </c>
      <c r="B347" t="s">
        <v>1556</v>
      </c>
      <c r="C347" t="s">
        <v>241</v>
      </c>
      <c r="D347" t="s">
        <v>1553</v>
      </c>
      <c r="E347" t="s">
        <v>1553</v>
      </c>
      <c r="F347" t="s">
        <v>1554</v>
      </c>
      <c r="G347" t="s">
        <v>60</v>
      </c>
      <c r="H347" s="144">
        <v>6.1009718887226602E-2</v>
      </c>
    </row>
    <row r="348" spans="1:8">
      <c r="A348" t="str">
        <f t="shared" si="5"/>
        <v>length_idp_ipc 3_5_moisKabo</v>
      </c>
      <c r="B348" t="s">
        <v>1556</v>
      </c>
      <c r="C348" t="s">
        <v>1557</v>
      </c>
      <c r="D348" t="s">
        <v>1553</v>
      </c>
      <c r="E348" t="s">
        <v>1553</v>
      </c>
      <c r="F348" t="s">
        <v>1554</v>
      </c>
      <c r="G348" t="s">
        <v>112</v>
      </c>
      <c r="H348" s="144">
        <v>4.86798895254449E-2</v>
      </c>
    </row>
    <row r="349" spans="1:8">
      <c r="A349" t="str">
        <f t="shared" si="5"/>
        <v>length_idp_ipc12_mois_ou_plusKabo</v>
      </c>
      <c r="B349" t="s">
        <v>1556</v>
      </c>
      <c r="C349" t="s">
        <v>237</v>
      </c>
      <c r="D349" t="s">
        <v>1553</v>
      </c>
      <c r="E349" t="s">
        <v>1553</v>
      </c>
      <c r="F349" t="s">
        <v>1554</v>
      </c>
      <c r="G349" t="s">
        <v>112</v>
      </c>
      <c r="H349" s="144">
        <v>0.93519601288245902</v>
      </c>
    </row>
    <row r="350" spans="1:8">
      <c r="A350" t="str">
        <f t="shared" si="5"/>
        <v>length_idp_ipc5_12_moisKabo</v>
      </c>
      <c r="B350" t="s">
        <v>1556</v>
      </c>
      <c r="C350" t="s">
        <v>241</v>
      </c>
      <c r="D350" t="s">
        <v>1553</v>
      </c>
      <c r="E350" t="s">
        <v>1553</v>
      </c>
      <c r="F350" t="s">
        <v>1554</v>
      </c>
      <c r="G350" t="s">
        <v>112</v>
      </c>
      <c r="H350" s="144">
        <v>1.6124097592095699E-2</v>
      </c>
    </row>
    <row r="351" spans="1:8">
      <c r="A351" t="str">
        <f t="shared" si="5"/>
        <v>length_idp_ipc 3_5_moisKouango</v>
      </c>
      <c r="B351" t="s">
        <v>1556</v>
      </c>
      <c r="C351" t="s">
        <v>1557</v>
      </c>
      <c r="D351" t="s">
        <v>1553</v>
      </c>
      <c r="E351" t="s">
        <v>1553</v>
      </c>
      <c r="F351" t="s">
        <v>1554</v>
      </c>
      <c r="G351" t="s">
        <v>107</v>
      </c>
      <c r="H351" s="144">
        <v>9.7253777749926898E-2</v>
      </c>
    </row>
    <row r="352" spans="1:8">
      <c r="A352" t="str">
        <f t="shared" si="5"/>
        <v>length_idp_ipc1_3_moisKouango</v>
      </c>
      <c r="B352" t="s">
        <v>1556</v>
      </c>
      <c r="C352" t="s">
        <v>233</v>
      </c>
      <c r="D352" t="s">
        <v>1553</v>
      </c>
      <c r="E352" t="s">
        <v>1553</v>
      </c>
      <c r="F352" t="s">
        <v>1554</v>
      </c>
      <c r="G352" t="s">
        <v>107</v>
      </c>
      <c r="H352" s="144">
        <v>5.9697060344978202E-2</v>
      </c>
    </row>
    <row r="353" spans="1:8">
      <c r="A353" t="str">
        <f t="shared" si="5"/>
        <v>length_idp_ipc12_mois_ou_plusKouango</v>
      </c>
      <c r="B353" t="s">
        <v>1556</v>
      </c>
      <c r="C353" t="s">
        <v>237</v>
      </c>
      <c r="D353" t="s">
        <v>1553</v>
      </c>
      <c r="E353" t="s">
        <v>1553</v>
      </c>
      <c r="F353" t="s">
        <v>1554</v>
      </c>
      <c r="G353" t="s">
        <v>107</v>
      </c>
      <c r="H353" s="144">
        <v>0.64906495117208296</v>
      </c>
    </row>
    <row r="354" spans="1:8">
      <c r="A354" t="str">
        <f t="shared" si="5"/>
        <v>length_idp_ipc5_12_moisKouango</v>
      </c>
      <c r="B354" t="s">
        <v>1556</v>
      </c>
      <c r="C354" t="s">
        <v>241</v>
      </c>
      <c r="D354" t="s">
        <v>1553</v>
      </c>
      <c r="E354" t="s">
        <v>1553</v>
      </c>
      <c r="F354" t="s">
        <v>1554</v>
      </c>
      <c r="G354" t="s">
        <v>107</v>
      </c>
      <c r="H354" s="144">
        <v>9.3245421350619001E-2</v>
      </c>
    </row>
    <row r="355" spans="1:8">
      <c r="A355" t="str">
        <f t="shared" si="5"/>
        <v>length_idp_ipcnspKouango</v>
      </c>
      <c r="B355" t="s">
        <v>1556</v>
      </c>
      <c r="C355" t="s">
        <v>227</v>
      </c>
      <c r="D355" t="s">
        <v>1553</v>
      </c>
      <c r="E355" t="s">
        <v>1553</v>
      </c>
      <c r="F355" t="s">
        <v>1554</v>
      </c>
      <c r="G355" t="s">
        <v>107</v>
      </c>
      <c r="H355" s="144">
        <v>0.100738789382393</v>
      </c>
    </row>
    <row r="356" spans="1:8">
      <c r="A356" t="str">
        <f t="shared" si="5"/>
        <v>length_idp_ipc 3_5_moisOuango</v>
      </c>
      <c r="B356" t="s">
        <v>1556</v>
      </c>
      <c r="C356" t="s">
        <v>1557</v>
      </c>
      <c r="D356" t="s">
        <v>1553</v>
      </c>
      <c r="E356" t="s">
        <v>1553</v>
      </c>
      <c r="F356" t="s">
        <v>1554</v>
      </c>
      <c r="G356" t="s">
        <v>85</v>
      </c>
      <c r="H356" s="144">
        <v>8.6822495792818893E-3</v>
      </c>
    </row>
    <row r="357" spans="1:8">
      <c r="A357" t="str">
        <f t="shared" si="5"/>
        <v>length_idp_ipc1_3_moisOuango</v>
      </c>
      <c r="B357" t="s">
        <v>1556</v>
      </c>
      <c r="C357" t="s">
        <v>233</v>
      </c>
      <c r="D357" t="s">
        <v>1553</v>
      </c>
      <c r="E357" t="s">
        <v>1553</v>
      </c>
      <c r="F357" t="s">
        <v>1554</v>
      </c>
      <c r="G357" t="s">
        <v>85</v>
      </c>
      <c r="H357" s="144">
        <v>4.3411247896409499E-3</v>
      </c>
    </row>
    <row r="358" spans="1:8">
      <c r="A358" t="str">
        <f t="shared" si="5"/>
        <v>length_idp_ipc12_mois_ou_plusOuango</v>
      </c>
      <c r="B358" t="s">
        <v>1556</v>
      </c>
      <c r="C358" t="s">
        <v>237</v>
      </c>
      <c r="D358" t="s">
        <v>1553</v>
      </c>
      <c r="E358" t="s">
        <v>1553</v>
      </c>
      <c r="F358" t="s">
        <v>1554</v>
      </c>
      <c r="G358" t="s">
        <v>85</v>
      </c>
      <c r="H358" s="144">
        <v>0.94719893008811096</v>
      </c>
    </row>
    <row r="359" spans="1:8">
      <c r="A359" t="str">
        <f t="shared" si="5"/>
        <v>length_idp_ipc5_12_moisOuango</v>
      </c>
      <c r="B359" t="s">
        <v>1556</v>
      </c>
      <c r="C359" t="s">
        <v>241</v>
      </c>
      <c r="D359" t="s">
        <v>1553</v>
      </c>
      <c r="E359" t="s">
        <v>1553</v>
      </c>
      <c r="F359" t="s">
        <v>1554</v>
      </c>
      <c r="G359" t="s">
        <v>85</v>
      </c>
      <c r="H359" s="144">
        <v>3.9777695542966097E-2</v>
      </c>
    </row>
    <row r="360" spans="1:8">
      <c r="A360" t="str">
        <f t="shared" si="5"/>
        <v>length_idp_ipc12_mois_ou_plusGambo</v>
      </c>
      <c r="B360" t="s">
        <v>1556</v>
      </c>
      <c r="C360" t="s">
        <v>237</v>
      </c>
      <c r="D360" t="s">
        <v>1553</v>
      </c>
      <c r="E360" t="s">
        <v>1553</v>
      </c>
      <c r="F360" t="s">
        <v>1554</v>
      </c>
      <c r="G360" t="s">
        <v>84</v>
      </c>
      <c r="H360" s="144">
        <v>0.88768321049570698</v>
      </c>
    </row>
    <row r="361" spans="1:8">
      <c r="A361" t="str">
        <f t="shared" si="5"/>
        <v>length_idp_ipc5_12_moisGambo</v>
      </c>
      <c r="B361" t="s">
        <v>1556</v>
      </c>
      <c r="C361" t="s">
        <v>241</v>
      </c>
      <c r="D361" t="s">
        <v>1553</v>
      </c>
      <c r="E361" t="s">
        <v>1553</v>
      </c>
      <c r="F361" t="s">
        <v>1554</v>
      </c>
      <c r="G361" t="s">
        <v>84</v>
      </c>
      <c r="H361" s="144">
        <v>0.112316789504293</v>
      </c>
    </row>
    <row r="362" spans="1:8">
      <c r="A362" t="str">
        <f t="shared" si="5"/>
        <v>length_idp_ipcNANangha_Boguila</v>
      </c>
      <c r="B362" t="s">
        <v>1556</v>
      </c>
      <c r="C362" t="s">
        <v>266</v>
      </c>
      <c r="D362" t="s">
        <v>1553</v>
      </c>
      <c r="E362" t="s">
        <v>1553</v>
      </c>
      <c r="F362" t="s">
        <v>1554</v>
      </c>
      <c r="G362" t="s">
        <v>115</v>
      </c>
      <c r="H362" s="144" t="s">
        <v>266</v>
      </c>
    </row>
    <row r="363" spans="1:8">
      <c r="A363" t="str">
        <f t="shared" si="5"/>
        <v>length_idp_ipc 3_5_moisDamara</v>
      </c>
      <c r="B363" t="s">
        <v>1556</v>
      </c>
      <c r="C363" t="s">
        <v>1557</v>
      </c>
      <c r="D363" t="s">
        <v>1553</v>
      </c>
      <c r="E363" t="s">
        <v>1553</v>
      </c>
      <c r="F363" t="s">
        <v>1554</v>
      </c>
      <c r="G363" t="s">
        <v>100</v>
      </c>
      <c r="H363" s="144">
        <v>0.52186311793981499</v>
      </c>
    </row>
    <row r="364" spans="1:8">
      <c r="A364" t="str">
        <f t="shared" si="5"/>
        <v>length_idp_ipc12_mois_ou_plusDamara</v>
      </c>
      <c r="B364" t="s">
        <v>1556</v>
      </c>
      <c r="C364" t="s">
        <v>237</v>
      </c>
      <c r="D364" t="s">
        <v>1553</v>
      </c>
      <c r="E364" t="s">
        <v>1553</v>
      </c>
      <c r="F364" t="s">
        <v>1554</v>
      </c>
      <c r="G364" t="s">
        <v>100</v>
      </c>
      <c r="H364" s="144">
        <v>0.239068441030093</v>
      </c>
    </row>
    <row r="365" spans="1:8">
      <c r="A365" t="str">
        <f t="shared" si="5"/>
        <v>length_idp_ipc5_12_moisDamara</v>
      </c>
      <c r="B365" t="s">
        <v>1556</v>
      </c>
      <c r="C365" t="s">
        <v>241</v>
      </c>
      <c r="D365" t="s">
        <v>1553</v>
      </c>
      <c r="E365" t="s">
        <v>1553</v>
      </c>
      <c r="F365" t="s">
        <v>1554</v>
      </c>
      <c r="G365" t="s">
        <v>100</v>
      </c>
      <c r="H365" s="144">
        <v>0.239068441030093</v>
      </c>
    </row>
    <row r="366" spans="1:8">
      <c r="A366" t="str">
        <f t="shared" si="5"/>
        <v>length_idp_ipc12_mois_ou_plusBozoum</v>
      </c>
      <c r="B366" t="s">
        <v>1556</v>
      </c>
      <c r="C366" t="s">
        <v>237</v>
      </c>
      <c r="D366" t="s">
        <v>1553</v>
      </c>
      <c r="E366" t="s">
        <v>1553</v>
      </c>
      <c r="F366" t="s">
        <v>1554</v>
      </c>
      <c r="G366" t="s">
        <v>119</v>
      </c>
      <c r="H366" s="144">
        <v>1</v>
      </c>
    </row>
    <row r="367" spans="1:8">
      <c r="A367" t="str">
        <f t="shared" si="5"/>
        <v>length_idp_ipcNABossemtele</v>
      </c>
      <c r="B367" t="s">
        <v>1556</v>
      </c>
      <c r="C367" t="s">
        <v>266</v>
      </c>
      <c r="D367" t="s">
        <v>1553</v>
      </c>
      <c r="E367" t="s">
        <v>1553</v>
      </c>
      <c r="F367" t="s">
        <v>1554</v>
      </c>
      <c r="G367" t="s">
        <v>118</v>
      </c>
      <c r="H367" s="144" t="s">
        <v>266</v>
      </c>
    </row>
    <row r="368" spans="1:8">
      <c r="A368" t="str">
        <f t="shared" si="5"/>
        <v>length_idp_ipc 3_5_moisPaoua</v>
      </c>
      <c r="B368" t="s">
        <v>1556</v>
      </c>
      <c r="C368" t="s">
        <v>1557</v>
      </c>
      <c r="D368" t="s">
        <v>1553</v>
      </c>
      <c r="E368" t="s">
        <v>1553</v>
      </c>
      <c r="F368" t="s">
        <v>1554</v>
      </c>
      <c r="G368" t="s">
        <v>122</v>
      </c>
      <c r="H368" s="144">
        <v>5.8095077423065697E-3</v>
      </c>
    </row>
    <row r="369" spans="1:8">
      <c r="A369" t="str">
        <f t="shared" si="5"/>
        <v>length_idp_ipc1_3_moisPaoua</v>
      </c>
      <c r="B369" t="s">
        <v>1556</v>
      </c>
      <c r="C369" t="s">
        <v>233</v>
      </c>
      <c r="D369" t="s">
        <v>1553</v>
      </c>
      <c r="E369" t="s">
        <v>1553</v>
      </c>
      <c r="F369" t="s">
        <v>1554</v>
      </c>
      <c r="G369" t="s">
        <v>122</v>
      </c>
      <c r="H369" s="144">
        <v>8.32232619644699E-2</v>
      </c>
    </row>
    <row r="370" spans="1:8">
      <c r="A370" t="str">
        <f t="shared" si="5"/>
        <v>length_idp_ipc12_mois_ou_plusPaoua</v>
      </c>
      <c r="B370" t="s">
        <v>1556</v>
      </c>
      <c r="C370" t="s">
        <v>237</v>
      </c>
      <c r="D370" t="s">
        <v>1553</v>
      </c>
      <c r="E370" t="s">
        <v>1553</v>
      </c>
      <c r="F370" t="s">
        <v>1554</v>
      </c>
      <c r="G370" t="s">
        <v>122</v>
      </c>
      <c r="H370" s="144">
        <v>0.737350307283963</v>
      </c>
    </row>
    <row r="371" spans="1:8">
      <c r="A371" t="str">
        <f t="shared" si="5"/>
        <v>length_idp_ipc5_12_moisPaoua</v>
      </c>
      <c r="B371" t="s">
        <v>1556</v>
      </c>
      <c r="C371" t="s">
        <v>241</v>
      </c>
      <c r="D371" t="s">
        <v>1553</v>
      </c>
      <c r="E371" t="s">
        <v>1553</v>
      </c>
      <c r="F371" t="s">
        <v>1554</v>
      </c>
      <c r="G371" t="s">
        <v>122</v>
      </c>
      <c r="H371" s="144">
        <v>0.17361692300925999</v>
      </c>
    </row>
    <row r="372" spans="1:8">
      <c r="A372" t="str">
        <f t="shared" si="5"/>
        <v>length_idp_ipc 3_5_moisDekoa</v>
      </c>
      <c r="B372" t="s">
        <v>1556</v>
      </c>
      <c r="C372" t="s">
        <v>1557</v>
      </c>
      <c r="D372" t="s">
        <v>1553</v>
      </c>
      <c r="E372" t="s">
        <v>1553</v>
      </c>
      <c r="F372" t="s">
        <v>1554</v>
      </c>
      <c r="G372" t="s">
        <v>63</v>
      </c>
      <c r="H372" s="144">
        <v>0.105124419416562</v>
      </c>
    </row>
    <row r="373" spans="1:8">
      <c r="A373" t="str">
        <f t="shared" si="5"/>
        <v>length_idp_ipc1_3_moisDekoa</v>
      </c>
      <c r="B373" t="s">
        <v>1556</v>
      </c>
      <c r="C373" t="s">
        <v>233</v>
      </c>
      <c r="D373" t="s">
        <v>1553</v>
      </c>
      <c r="E373" t="s">
        <v>1553</v>
      </c>
      <c r="F373" t="s">
        <v>1554</v>
      </c>
      <c r="G373" t="s">
        <v>63</v>
      </c>
      <c r="H373" s="144">
        <v>2.4219347612749E-2</v>
      </c>
    </row>
    <row r="374" spans="1:8">
      <c r="A374" t="str">
        <f t="shared" si="5"/>
        <v>length_idp_ipc12_mois_ou_plusDekoa</v>
      </c>
      <c r="B374" t="s">
        <v>1556</v>
      </c>
      <c r="C374" t="s">
        <v>237</v>
      </c>
      <c r="D374" t="s">
        <v>1553</v>
      </c>
      <c r="E374" t="s">
        <v>1553</v>
      </c>
      <c r="F374" t="s">
        <v>1554</v>
      </c>
      <c r="G374" t="s">
        <v>63</v>
      </c>
      <c r="H374" s="144">
        <v>0.53825548474723495</v>
      </c>
    </row>
    <row r="375" spans="1:8">
      <c r="A375" t="str">
        <f t="shared" si="5"/>
        <v>length_idp_ipc5_12_moisDekoa</v>
      </c>
      <c r="B375" t="s">
        <v>1556</v>
      </c>
      <c r="C375" t="s">
        <v>241</v>
      </c>
      <c r="D375" t="s">
        <v>1553</v>
      </c>
      <c r="E375" t="s">
        <v>1553</v>
      </c>
      <c r="F375" t="s">
        <v>1554</v>
      </c>
      <c r="G375" t="s">
        <v>63</v>
      </c>
      <c r="H375" s="144">
        <v>0.332400748223454</v>
      </c>
    </row>
    <row r="376" spans="1:8">
      <c r="A376" t="str">
        <f t="shared" si="5"/>
        <v>length_idp_ipc 3_5_moisMala</v>
      </c>
      <c r="B376" t="s">
        <v>1556</v>
      </c>
      <c r="C376" t="s">
        <v>1557</v>
      </c>
      <c r="D376" t="s">
        <v>1553</v>
      </c>
      <c r="E376" t="s">
        <v>1553</v>
      </c>
      <c r="F376" t="s">
        <v>1554</v>
      </c>
      <c r="G376" t="s">
        <v>64</v>
      </c>
      <c r="H376" s="144">
        <v>0.18860459527277501</v>
      </c>
    </row>
    <row r="377" spans="1:8">
      <c r="A377" t="str">
        <f t="shared" si="5"/>
        <v>length_idp_ipc12_mois_ou_plusMala</v>
      </c>
      <c r="B377" t="s">
        <v>1556</v>
      </c>
      <c r="C377" t="s">
        <v>237</v>
      </c>
      <c r="D377" t="s">
        <v>1553</v>
      </c>
      <c r="E377" t="s">
        <v>1553</v>
      </c>
      <c r="F377" t="s">
        <v>1554</v>
      </c>
      <c r="G377" t="s">
        <v>64</v>
      </c>
      <c r="H377" s="144">
        <v>0.38517796883046101</v>
      </c>
    </row>
    <row r="378" spans="1:8">
      <c r="A378" t="str">
        <f t="shared" si="5"/>
        <v>length_idp_ipc5_12_moisMala</v>
      </c>
      <c r="B378" t="s">
        <v>1556</v>
      </c>
      <c r="C378" t="s">
        <v>241</v>
      </c>
      <c r="D378" t="s">
        <v>1553</v>
      </c>
      <c r="E378" t="s">
        <v>1553</v>
      </c>
      <c r="F378" t="s">
        <v>1554</v>
      </c>
      <c r="G378" t="s">
        <v>64</v>
      </c>
      <c r="H378" s="144">
        <v>0.42621743589676298</v>
      </c>
    </row>
    <row r="379" spans="1:8">
      <c r="A379" t="str">
        <f t="shared" si="5"/>
        <v>length_idp_ipc 3_5_moisBria</v>
      </c>
      <c r="B379" t="s">
        <v>1556</v>
      </c>
      <c r="C379" t="s">
        <v>1557</v>
      </c>
      <c r="D379" t="s">
        <v>1553</v>
      </c>
      <c r="E379" t="s">
        <v>1553</v>
      </c>
      <c r="F379" t="s">
        <v>1554</v>
      </c>
      <c r="G379" t="s">
        <v>58</v>
      </c>
      <c r="H379" s="144">
        <v>7.6770115272826497E-2</v>
      </c>
    </row>
    <row r="380" spans="1:8">
      <c r="A380" t="str">
        <f t="shared" si="5"/>
        <v>length_idp_ipc1_3_moisBria</v>
      </c>
      <c r="B380" t="s">
        <v>1556</v>
      </c>
      <c r="C380" t="s">
        <v>233</v>
      </c>
      <c r="D380" t="s">
        <v>1553</v>
      </c>
      <c r="E380" t="s">
        <v>1553</v>
      </c>
      <c r="F380" t="s">
        <v>1554</v>
      </c>
      <c r="G380" t="s">
        <v>58</v>
      </c>
      <c r="H380" s="144">
        <v>5.4184021041334698E-2</v>
      </c>
    </row>
    <row r="381" spans="1:8">
      <c r="A381" t="str">
        <f t="shared" si="5"/>
        <v>length_idp_ipc12_mois_ou_plusBria</v>
      </c>
      <c r="B381" t="s">
        <v>1556</v>
      </c>
      <c r="C381" t="s">
        <v>237</v>
      </c>
      <c r="D381" t="s">
        <v>1553</v>
      </c>
      <c r="E381" t="s">
        <v>1553</v>
      </c>
      <c r="F381" t="s">
        <v>1554</v>
      </c>
      <c r="G381" t="s">
        <v>58</v>
      </c>
      <c r="H381" s="144">
        <v>0.59098551611243499</v>
      </c>
    </row>
    <row r="382" spans="1:8">
      <c r="A382" t="str">
        <f t="shared" si="5"/>
        <v>length_idp_ipc5_12_moisBria</v>
      </c>
      <c r="B382" t="s">
        <v>1556</v>
      </c>
      <c r="C382" t="s">
        <v>241</v>
      </c>
      <c r="D382" t="s">
        <v>1553</v>
      </c>
      <c r="E382" t="s">
        <v>1553</v>
      </c>
      <c r="F382" t="s">
        <v>1554</v>
      </c>
      <c r="G382" t="s">
        <v>58</v>
      </c>
      <c r="H382" s="144">
        <v>0.27516156113204499</v>
      </c>
    </row>
    <row r="383" spans="1:8">
      <c r="A383" t="str">
        <f t="shared" si="5"/>
        <v>length_idp_ipcnspBria</v>
      </c>
      <c r="B383" t="s">
        <v>1556</v>
      </c>
      <c r="C383" t="s">
        <v>227</v>
      </c>
      <c r="D383" t="s">
        <v>1553</v>
      </c>
      <c r="E383" t="s">
        <v>1553</v>
      </c>
      <c r="F383" t="s">
        <v>1554</v>
      </c>
      <c r="G383" t="s">
        <v>58</v>
      </c>
      <c r="H383" s="144">
        <v>2.89878644135835E-3</v>
      </c>
    </row>
    <row r="384" spans="1:8">
      <c r="A384" t="str">
        <f t="shared" si="5"/>
        <v>length_idp_ipc 3_5_moisBakouma</v>
      </c>
      <c r="B384" t="s">
        <v>1556</v>
      </c>
      <c r="C384" t="s">
        <v>1557</v>
      </c>
      <c r="D384" t="s">
        <v>1553</v>
      </c>
      <c r="E384" t="s">
        <v>1553</v>
      </c>
      <c r="F384" t="s">
        <v>1554</v>
      </c>
      <c r="G384" t="s">
        <v>82</v>
      </c>
      <c r="H384" s="144">
        <v>0.54900204148887199</v>
      </c>
    </row>
    <row r="385" spans="1:8">
      <c r="A385" t="str">
        <f t="shared" si="5"/>
        <v>length_idp_ipc12_mois_ou_plusBakouma</v>
      </c>
      <c r="B385" t="s">
        <v>1556</v>
      </c>
      <c r="C385" t="s">
        <v>237</v>
      </c>
      <c r="D385" t="s">
        <v>1553</v>
      </c>
      <c r="E385" t="s">
        <v>1553</v>
      </c>
      <c r="F385" t="s">
        <v>1554</v>
      </c>
      <c r="G385" t="s">
        <v>82</v>
      </c>
      <c r="H385" s="144">
        <v>0.45099795851112801</v>
      </c>
    </row>
    <row r="386" spans="1:8">
      <c r="A386" t="str">
        <f t="shared" si="5"/>
        <v>length_idp_ipc12_mois_ou_plusBoali</v>
      </c>
      <c r="B386" t="s">
        <v>1556</v>
      </c>
      <c r="C386" t="s">
        <v>237</v>
      </c>
      <c r="D386" t="s">
        <v>1553</v>
      </c>
      <c r="E386" t="s">
        <v>1553</v>
      </c>
      <c r="F386" t="s">
        <v>1554</v>
      </c>
      <c r="G386" t="s">
        <v>97</v>
      </c>
      <c r="H386" s="144">
        <v>0.74481981983297996</v>
      </c>
    </row>
    <row r="387" spans="1:8">
      <c r="A387" t="str">
        <f t="shared" ref="A387:A450" si="6">CONCATENATE(B387,C387,G387)</f>
        <v>length_idp_ipc5_12_moisBoali</v>
      </c>
      <c r="B387" t="s">
        <v>1556</v>
      </c>
      <c r="C387" t="s">
        <v>241</v>
      </c>
      <c r="D387" t="s">
        <v>1553</v>
      </c>
      <c r="E387" t="s">
        <v>1553</v>
      </c>
      <c r="F387" t="s">
        <v>1554</v>
      </c>
      <c r="G387" t="s">
        <v>97</v>
      </c>
      <c r="H387" s="144">
        <v>0.25518018016701999</v>
      </c>
    </row>
    <row r="388" spans="1:8">
      <c r="A388" t="str">
        <f t="shared" si="6"/>
        <v>length_idp_ipc 3_5_moisBamingui</v>
      </c>
      <c r="B388" t="s">
        <v>1556</v>
      </c>
      <c r="C388" t="s">
        <v>1557</v>
      </c>
      <c r="D388" t="s">
        <v>1553</v>
      </c>
      <c r="E388" t="s">
        <v>1553</v>
      </c>
      <c r="F388" t="s">
        <v>1554</v>
      </c>
      <c r="G388" t="s">
        <v>48</v>
      </c>
      <c r="H388" s="144">
        <v>0.157036756353921</v>
      </c>
    </row>
    <row r="389" spans="1:8">
      <c r="A389" t="str">
        <f t="shared" si="6"/>
        <v>length_idp_ipc1_3_moisBamingui</v>
      </c>
      <c r="B389" t="s">
        <v>1556</v>
      </c>
      <c r="C389" t="s">
        <v>233</v>
      </c>
      <c r="D389" t="s">
        <v>1553</v>
      </c>
      <c r="E389" t="s">
        <v>1553</v>
      </c>
      <c r="F389" t="s">
        <v>1554</v>
      </c>
      <c r="G389" t="s">
        <v>48</v>
      </c>
      <c r="H389" s="144">
        <v>0.14006699246391</v>
      </c>
    </row>
    <row r="390" spans="1:8">
      <c r="A390" t="str">
        <f t="shared" si="6"/>
        <v>length_idp_ipc12_mois_ou_plusBamingui</v>
      </c>
      <c r="B390" t="s">
        <v>1556</v>
      </c>
      <c r="C390" t="s">
        <v>237</v>
      </c>
      <c r="D390" t="s">
        <v>1553</v>
      </c>
      <c r="E390" t="s">
        <v>1553</v>
      </c>
      <c r="F390" t="s">
        <v>1554</v>
      </c>
      <c r="G390" t="s">
        <v>48</v>
      </c>
      <c r="H390" s="144">
        <v>0.41440622177753</v>
      </c>
    </row>
    <row r="391" spans="1:8">
      <c r="A391" t="str">
        <f t="shared" si="6"/>
        <v>length_idp_ipc5_12_moisBamingui</v>
      </c>
      <c r="B391" t="s">
        <v>1556</v>
      </c>
      <c r="C391" t="s">
        <v>241</v>
      </c>
      <c r="D391" t="s">
        <v>1553</v>
      </c>
      <c r="E391" t="s">
        <v>1553</v>
      </c>
      <c r="F391" t="s">
        <v>1554</v>
      </c>
      <c r="G391" t="s">
        <v>48</v>
      </c>
      <c r="H391" s="144">
        <v>0.28849002940463903</v>
      </c>
    </row>
    <row r="392" spans="1:8">
      <c r="A392" t="str">
        <f t="shared" si="6"/>
        <v>length_idp_ipcNABaoro</v>
      </c>
      <c r="B392" t="s">
        <v>1556</v>
      </c>
      <c r="C392" t="s">
        <v>266</v>
      </c>
      <c r="D392" t="s">
        <v>1553</v>
      </c>
      <c r="E392" t="s">
        <v>1553</v>
      </c>
      <c r="F392" t="s">
        <v>1554</v>
      </c>
      <c r="G392" t="s">
        <v>90</v>
      </c>
      <c r="H392" s="144" t="s">
        <v>266</v>
      </c>
    </row>
    <row r="393" spans="1:8">
      <c r="A393" t="str">
        <f t="shared" si="6"/>
        <v>length_idp_ipc 3_5_moisMbaiki</v>
      </c>
      <c r="B393" t="s">
        <v>1556</v>
      </c>
      <c r="C393" t="s">
        <v>1557</v>
      </c>
      <c r="D393" t="s">
        <v>1553</v>
      </c>
      <c r="E393" t="s">
        <v>1553</v>
      </c>
      <c r="F393" t="s">
        <v>1554</v>
      </c>
      <c r="G393" t="s">
        <v>71</v>
      </c>
      <c r="H393" s="144">
        <v>1.11345698687572E-2</v>
      </c>
    </row>
    <row r="394" spans="1:8">
      <c r="A394" t="str">
        <f t="shared" si="6"/>
        <v>length_idp_ipc1_3_moisMbaiki</v>
      </c>
      <c r="B394" t="s">
        <v>1556</v>
      </c>
      <c r="C394" t="s">
        <v>233</v>
      </c>
      <c r="D394" t="s">
        <v>1553</v>
      </c>
      <c r="E394" t="s">
        <v>1553</v>
      </c>
      <c r="F394" t="s">
        <v>1554</v>
      </c>
      <c r="G394" t="s">
        <v>71</v>
      </c>
      <c r="H394" s="144">
        <v>4.4257981979772799E-2</v>
      </c>
    </row>
    <row r="395" spans="1:8">
      <c r="A395" t="str">
        <f t="shared" si="6"/>
        <v>length_idp_ipc12_mois_ou_plusMbaiki</v>
      </c>
      <c r="B395" t="s">
        <v>1556</v>
      </c>
      <c r="C395" t="s">
        <v>237</v>
      </c>
      <c r="D395" t="s">
        <v>1553</v>
      </c>
      <c r="E395" t="s">
        <v>1553</v>
      </c>
      <c r="F395" t="s">
        <v>1554</v>
      </c>
      <c r="G395" t="s">
        <v>71</v>
      </c>
      <c r="H395" s="144">
        <v>0.81913157847260198</v>
      </c>
    </row>
    <row r="396" spans="1:8">
      <c r="A396" t="str">
        <f t="shared" si="6"/>
        <v>length_idp_ipc5_12_moisMbaiki</v>
      </c>
      <c r="B396" t="s">
        <v>1556</v>
      </c>
      <c r="C396" t="s">
        <v>241</v>
      </c>
      <c r="D396" t="s">
        <v>1553</v>
      </c>
      <c r="E396" t="s">
        <v>1553</v>
      </c>
      <c r="F396" t="s">
        <v>1554</v>
      </c>
      <c r="G396" t="s">
        <v>71</v>
      </c>
      <c r="H396" s="144">
        <v>0.12547586967886801</v>
      </c>
    </row>
    <row r="397" spans="1:8">
      <c r="A397" t="str">
        <f t="shared" si="6"/>
        <v>length_idp_ipcNAZangba</v>
      </c>
      <c r="B397" t="s">
        <v>1556</v>
      </c>
      <c r="C397" t="s">
        <v>266</v>
      </c>
      <c r="D397" t="s">
        <v>1553</v>
      </c>
      <c r="E397" t="s">
        <v>1553</v>
      </c>
      <c r="F397" t="s">
        <v>1554</v>
      </c>
      <c r="G397" t="s">
        <v>56</v>
      </c>
      <c r="H397" s="144" t="s">
        <v>266</v>
      </c>
    </row>
    <row r="398" spans="1:8">
      <c r="A398" t="str">
        <f t="shared" si="6"/>
        <v>length_idp_ipc 3_5_moisZemio</v>
      </c>
      <c r="B398" t="s">
        <v>1556</v>
      </c>
      <c r="C398" t="s">
        <v>1557</v>
      </c>
      <c r="D398" t="s">
        <v>1553</v>
      </c>
      <c r="E398" t="s">
        <v>1553</v>
      </c>
      <c r="F398" t="s">
        <v>1554</v>
      </c>
      <c r="G398" t="s">
        <v>61</v>
      </c>
      <c r="H398" s="144">
        <v>4.0333042753586602E-2</v>
      </c>
    </row>
    <row r="399" spans="1:8">
      <c r="A399" t="str">
        <f t="shared" si="6"/>
        <v>length_idp_ipc1_3_moisZemio</v>
      </c>
      <c r="B399" t="s">
        <v>1556</v>
      </c>
      <c r="C399" t="s">
        <v>233</v>
      </c>
      <c r="D399" t="s">
        <v>1553</v>
      </c>
      <c r="E399" t="s">
        <v>1553</v>
      </c>
      <c r="F399" t="s">
        <v>1554</v>
      </c>
      <c r="G399" t="s">
        <v>61</v>
      </c>
      <c r="H399" s="144">
        <v>2.1717201779853802E-2</v>
      </c>
    </row>
    <row r="400" spans="1:8">
      <c r="A400" t="str">
        <f t="shared" si="6"/>
        <v>length_idp_ipc1_moisZemio</v>
      </c>
      <c r="B400" t="s">
        <v>1556</v>
      </c>
      <c r="C400" t="s">
        <v>235</v>
      </c>
      <c r="D400" t="s">
        <v>1553</v>
      </c>
      <c r="E400" t="s">
        <v>1553</v>
      </c>
      <c r="F400" t="s">
        <v>1554</v>
      </c>
      <c r="G400" t="s">
        <v>61</v>
      </c>
      <c r="H400" s="144">
        <v>1.16741654897151E-2</v>
      </c>
    </row>
    <row r="401" spans="1:8">
      <c r="A401" t="str">
        <f t="shared" si="6"/>
        <v>length_idp_ipc12_mois_ou_plusZemio</v>
      </c>
      <c r="B401" t="s">
        <v>1556</v>
      </c>
      <c r="C401" t="s">
        <v>237</v>
      </c>
      <c r="D401" t="s">
        <v>1553</v>
      </c>
      <c r="E401" t="s">
        <v>1553</v>
      </c>
      <c r="F401" t="s">
        <v>1554</v>
      </c>
      <c r="G401" t="s">
        <v>61</v>
      </c>
      <c r="H401" s="144">
        <v>0.84017231316649499</v>
      </c>
    </row>
    <row r="402" spans="1:8">
      <c r="A402" t="str">
        <f t="shared" si="6"/>
        <v>length_idp_ipc5_12_moisZemio</v>
      </c>
      <c r="B402" t="s">
        <v>1556</v>
      </c>
      <c r="C402" t="s">
        <v>241</v>
      </c>
      <c r="D402" t="s">
        <v>1553</v>
      </c>
      <c r="E402" t="s">
        <v>1553</v>
      </c>
      <c r="F402" t="s">
        <v>1554</v>
      </c>
      <c r="G402" t="s">
        <v>61</v>
      </c>
      <c r="H402" s="144">
        <v>8.6103276810349794E-2</v>
      </c>
    </row>
    <row r="403" spans="1:8">
      <c r="A403" t="str">
        <f t="shared" si="6"/>
        <v>length_idp_ipc12_mois_ou_plusBatangafo</v>
      </c>
      <c r="B403" t="s">
        <v>1556</v>
      </c>
      <c r="C403" t="s">
        <v>237</v>
      </c>
      <c r="D403" t="s">
        <v>1553</v>
      </c>
      <c r="E403" t="s">
        <v>1553</v>
      </c>
      <c r="F403" t="s">
        <v>1554</v>
      </c>
      <c r="G403" t="s">
        <v>109</v>
      </c>
      <c r="H403" s="144">
        <v>0.90010362452083403</v>
      </c>
    </row>
    <row r="404" spans="1:8">
      <c r="A404" t="str">
        <f t="shared" si="6"/>
        <v>length_idp_ipc5_12_moisBatangafo</v>
      </c>
      <c r="B404" t="s">
        <v>1556</v>
      </c>
      <c r="C404" t="s">
        <v>241</v>
      </c>
      <c r="D404" t="s">
        <v>1553</v>
      </c>
      <c r="E404" t="s">
        <v>1553</v>
      </c>
      <c r="F404" t="s">
        <v>1554</v>
      </c>
      <c r="G404" t="s">
        <v>109</v>
      </c>
      <c r="H404" s="144">
        <v>7.1395736591142803E-2</v>
      </c>
    </row>
    <row r="405" spans="1:8">
      <c r="A405" t="str">
        <f t="shared" si="6"/>
        <v>length_idp_ipcnspBatangafo</v>
      </c>
      <c r="B405" t="s">
        <v>1556</v>
      </c>
      <c r="C405" t="s">
        <v>227</v>
      </c>
      <c r="D405" t="s">
        <v>1553</v>
      </c>
      <c r="E405" t="s">
        <v>1553</v>
      </c>
      <c r="F405" t="s">
        <v>1554</v>
      </c>
      <c r="G405" t="s">
        <v>109</v>
      </c>
      <c r="H405" s="144">
        <v>2.8500638888023198E-2</v>
      </c>
    </row>
    <row r="406" spans="1:8">
      <c r="A406" t="str">
        <f t="shared" si="6"/>
        <v>length_idp_ipc12_mois_ou_plusYaloke</v>
      </c>
      <c r="B406" t="s">
        <v>1556</v>
      </c>
      <c r="C406" t="s">
        <v>237</v>
      </c>
      <c r="D406" t="s">
        <v>1553</v>
      </c>
      <c r="E406" t="s">
        <v>1553</v>
      </c>
      <c r="F406" t="s">
        <v>1554</v>
      </c>
      <c r="G406" t="s">
        <v>101</v>
      </c>
      <c r="H406" s="144">
        <v>1</v>
      </c>
    </row>
    <row r="407" spans="1:8">
      <c r="A407" t="str">
        <f t="shared" si="6"/>
        <v>length_idp_ipc12_mois_ou_plusBossembele</v>
      </c>
      <c r="B407" t="s">
        <v>1556</v>
      </c>
      <c r="C407" t="s">
        <v>237</v>
      </c>
      <c r="D407" t="s">
        <v>1553</v>
      </c>
      <c r="E407" t="s">
        <v>1553</v>
      </c>
      <c r="F407" t="s">
        <v>1554</v>
      </c>
      <c r="G407" t="s">
        <v>99</v>
      </c>
      <c r="H407" s="144">
        <v>0.71945646496315196</v>
      </c>
    </row>
    <row r="408" spans="1:8">
      <c r="A408" t="str">
        <f t="shared" si="6"/>
        <v>length_idp_ipc5_12_moisBossembele</v>
      </c>
      <c r="B408" t="s">
        <v>1556</v>
      </c>
      <c r="C408" t="s">
        <v>241</v>
      </c>
      <c r="D408" t="s">
        <v>1553</v>
      </c>
      <c r="E408" t="s">
        <v>1553</v>
      </c>
      <c r="F408" t="s">
        <v>1554</v>
      </c>
      <c r="G408" t="s">
        <v>99</v>
      </c>
      <c r="H408" s="144">
        <v>0.28054353503684798</v>
      </c>
    </row>
    <row r="409" spans="1:8">
      <c r="A409" t="str">
        <f t="shared" si="6"/>
        <v>length_idp_ipc 3_5_moisCarnot</v>
      </c>
      <c r="B409" t="s">
        <v>1556</v>
      </c>
      <c r="C409" t="s">
        <v>1557</v>
      </c>
      <c r="D409" t="s">
        <v>1553</v>
      </c>
      <c r="E409" t="s">
        <v>1553</v>
      </c>
      <c r="F409" t="s">
        <v>1554</v>
      </c>
      <c r="G409" t="s">
        <v>76</v>
      </c>
      <c r="H409" s="144">
        <v>0.14063987829831601</v>
      </c>
    </row>
    <row r="410" spans="1:8">
      <c r="A410" t="str">
        <f t="shared" si="6"/>
        <v>length_idp_ipc1_3_moisCarnot</v>
      </c>
      <c r="B410" t="s">
        <v>1556</v>
      </c>
      <c r="C410" t="s">
        <v>233</v>
      </c>
      <c r="D410" t="s">
        <v>1553</v>
      </c>
      <c r="E410" t="s">
        <v>1553</v>
      </c>
      <c r="F410" t="s">
        <v>1554</v>
      </c>
      <c r="G410" t="s">
        <v>76</v>
      </c>
      <c r="H410" s="144">
        <v>1.2679649413755399E-2</v>
      </c>
    </row>
    <row r="411" spans="1:8">
      <c r="A411" t="str">
        <f t="shared" si="6"/>
        <v>length_idp_ipc12_mois_ou_plusCarnot</v>
      </c>
      <c r="B411" t="s">
        <v>1556</v>
      </c>
      <c r="C411" t="s">
        <v>237</v>
      </c>
      <c r="D411" t="s">
        <v>1553</v>
      </c>
      <c r="E411" t="s">
        <v>1553</v>
      </c>
      <c r="F411" t="s">
        <v>1554</v>
      </c>
      <c r="G411" t="s">
        <v>76</v>
      </c>
      <c r="H411" s="144">
        <v>7.4994782922553002E-2</v>
      </c>
    </row>
    <row r="412" spans="1:8">
      <c r="A412" t="str">
        <f t="shared" si="6"/>
        <v>length_idp_ipc5_12_moisCarnot</v>
      </c>
      <c r="B412" t="s">
        <v>1556</v>
      </c>
      <c r="C412" t="s">
        <v>241</v>
      </c>
      <c r="D412" t="s">
        <v>1553</v>
      </c>
      <c r="E412" t="s">
        <v>1553</v>
      </c>
      <c r="F412" t="s">
        <v>1554</v>
      </c>
      <c r="G412" t="s">
        <v>76</v>
      </c>
      <c r="H412" s="144">
        <v>0.77168568936537496</v>
      </c>
    </row>
    <row r="413" spans="1:8">
      <c r="A413" t="str">
        <f t="shared" si="6"/>
        <v>length_idp_ipc12_mois_ou_plusGadzi</v>
      </c>
      <c r="B413" t="s">
        <v>1556</v>
      </c>
      <c r="C413" t="s">
        <v>237</v>
      </c>
      <c r="D413" t="s">
        <v>1553</v>
      </c>
      <c r="E413" t="s">
        <v>1553</v>
      </c>
      <c r="F413" t="s">
        <v>1554</v>
      </c>
      <c r="G413" t="s">
        <v>78</v>
      </c>
      <c r="H413" s="144">
        <v>0.85667533499811299</v>
      </c>
    </row>
    <row r="414" spans="1:8">
      <c r="A414" t="str">
        <f t="shared" si="6"/>
        <v>length_idp_ipc5_12_moisGadzi</v>
      </c>
      <c r="B414" t="s">
        <v>1556</v>
      </c>
      <c r="C414" t="s">
        <v>241</v>
      </c>
      <c r="D414" t="s">
        <v>1553</v>
      </c>
      <c r="E414" t="s">
        <v>1553</v>
      </c>
      <c r="F414" t="s">
        <v>1554</v>
      </c>
      <c r="G414" t="s">
        <v>78</v>
      </c>
      <c r="H414" s="144">
        <v>0.14332466500188701</v>
      </c>
    </row>
    <row r="415" spans="1:8">
      <c r="A415" t="str">
        <f t="shared" si="6"/>
        <v>length_idp_ipc12_mois_ou_plusGamboula</v>
      </c>
      <c r="B415" t="s">
        <v>1556</v>
      </c>
      <c r="C415" t="s">
        <v>237</v>
      </c>
      <c r="D415" t="s">
        <v>1553</v>
      </c>
      <c r="E415" t="s">
        <v>1553</v>
      </c>
      <c r="F415" t="s">
        <v>1554</v>
      </c>
      <c r="G415" t="s">
        <v>79</v>
      </c>
      <c r="H415" s="144">
        <v>0.386666112956285</v>
      </c>
    </row>
    <row r="416" spans="1:8">
      <c r="A416" t="str">
        <f t="shared" si="6"/>
        <v>length_idp_ipc5_12_moisGamboula</v>
      </c>
      <c r="B416" t="s">
        <v>1556</v>
      </c>
      <c r="C416" t="s">
        <v>241</v>
      </c>
      <c r="D416" t="s">
        <v>1553</v>
      </c>
      <c r="E416" t="s">
        <v>1553</v>
      </c>
      <c r="F416" t="s">
        <v>1554</v>
      </c>
      <c r="G416" t="s">
        <v>79</v>
      </c>
      <c r="H416" s="144">
        <v>0.61333388704371505</v>
      </c>
    </row>
    <row r="417" spans="1:8">
      <c r="A417" t="str">
        <f t="shared" si="6"/>
        <v>length_idp_ipcNABambio</v>
      </c>
      <c r="B417" t="s">
        <v>1556</v>
      </c>
      <c r="C417" t="s">
        <v>266</v>
      </c>
      <c r="D417" t="s">
        <v>1553</v>
      </c>
      <c r="E417" t="s">
        <v>1553</v>
      </c>
      <c r="F417" t="s">
        <v>1554</v>
      </c>
      <c r="G417" t="s">
        <v>124</v>
      </c>
      <c r="H417" s="144" t="s">
        <v>266</v>
      </c>
    </row>
    <row r="418" spans="1:8">
      <c r="A418" t="str">
        <f t="shared" si="6"/>
        <v>length_idp_ipcNABoganda</v>
      </c>
      <c r="B418" t="s">
        <v>1556</v>
      </c>
      <c r="C418" t="s">
        <v>266</v>
      </c>
      <c r="D418" t="s">
        <v>1553</v>
      </c>
      <c r="E418" t="s">
        <v>1553</v>
      </c>
      <c r="F418" t="s">
        <v>1554</v>
      </c>
      <c r="G418" t="s">
        <v>69</v>
      </c>
      <c r="H418" s="144" t="s">
        <v>266</v>
      </c>
    </row>
    <row r="419" spans="1:8">
      <c r="A419" t="str">
        <f t="shared" si="6"/>
        <v>length_idp_ipc 3_5_moisKembe</v>
      </c>
      <c r="B419" t="s">
        <v>1556</v>
      </c>
      <c r="C419" t="s">
        <v>1557</v>
      </c>
      <c r="D419" t="s">
        <v>1553</v>
      </c>
      <c r="E419" t="s">
        <v>1553</v>
      </c>
      <c r="F419" t="s">
        <v>1554</v>
      </c>
      <c r="G419" t="s">
        <v>53</v>
      </c>
      <c r="H419" s="144">
        <v>9.1531553397888904E-2</v>
      </c>
    </row>
    <row r="420" spans="1:8">
      <c r="A420" t="str">
        <f t="shared" si="6"/>
        <v>length_idp_ipc1_3_moisKembe</v>
      </c>
      <c r="B420" t="s">
        <v>1556</v>
      </c>
      <c r="C420" t="s">
        <v>233</v>
      </c>
      <c r="D420" t="s">
        <v>1553</v>
      </c>
      <c r="E420" t="s">
        <v>1553</v>
      </c>
      <c r="F420" t="s">
        <v>1554</v>
      </c>
      <c r="G420" t="s">
        <v>53</v>
      </c>
      <c r="H420" s="144">
        <v>4.5765776698944403E-2</v>
      </c>
    </row>
    <row r="421" spans="1:8">
      <c r="A421" t="str">
        <f t="shared" si="6"/>
        <v>length_idp_ipc12_mois_ou_plusKembe</v>
      </c>
      <c r="B421" t="s">
        <v>1556</v>
      </c>
      <c r="C421" t="s">
        <v>237</v>
      </c>
      <c r="D421" t="s">
        <v>1553</v>
      </c>
      <c r="E421" t="s">
        <v>1553</v>
      </c>
      <c r="F421" t="s">
        <v>1554</v>
      </c>
      <c r="G421" t="s">
        <v>53</v>
      </c>
      <c r="H421" s="144">
        <v>0.71237293429856396</v>
      </c>
    </row>
    <row r="422" spans="1:8">
      <c r="A422" t="str">
        <f t="shared" si="6"/>
        <v>length_idp_ipc5_12_moisKembe</v>
      </c>
      <c r="B422" t="s">
        <v>1556</v>
      </c>
      <c r="C422" t="s">
        <v>241</v>
      </c>
      <c r="D422" t="s">
        <v>1553</v>
      </c>
      <c r="E422" t="s">
        <v>1553</v>
      </c>
      <c r="F422" t="s">
        <v>1554</v>
      </c>
      <c r="G422" t="s">
        <v>53</v>
      </c>
      <c r="H422" s="144">
        <v>0.150329735604603</v>
      </c>
    </row>
    <row r="423" spans="1:8">
      <c r="A423" t="str">
        <f t="shared" si="6"/>
        <v>length_idp_ipc 3_5_moisSatema</v>
      </c>
      <c r="B423" t="s">
        <v>1556</v>
      </c>
      <c r="C423" t="s">
        <v>1557</v>
      </c>
      <c r="D423" t="s">
        <v>1553</v>
      </c>
      <c r="E423" t="s">
        <v>1553</v>
      </c>
      <c r="F423" t="s">
        <v>1554</v>
      </c>
      <c r="G423" t="s">
        <v>55</v>
      </c>
      <c r="H423" s="144">
        <v>0.12625427016443899</v>
      </c>
    </row>
    <row r="424" spans="1:8">
      <c r="A424" t="str">
        <f t="shared" si="6"/>
        <v>length_idp_ipc12_mois_ou_plusSatema</v>
      </c>
      <c r="B424" t="s">
        <v>1556</v>
      </c>
      <c r="C424" t="s">
        <v>237</v>
      </c>
      <c r="D424" t="s">
        <v>1553</v>
      </c>
      <c r="E424" t="s">
        <v>1553</v>
      </c>
      <c r="F424" t="s">
        <v>1554</v>
      </c>
      <c r="G424" t="s">
        <v>55</v>
      </c>
      <c r="H424" s="144">
        <v>0.69685885516407298</v>
      </c>
    </row>
    <row r="425" spans="1:8">
      <c r="A425" t="str">
        <f t="shared" si="6"/>
        <v>length_idp_ipc5_12_moisSatema</v>
      </c>
      <c r="B425" t="s">
        <v>1556</v>
      </c>
      <c r="C425" t="s">
        <v>241</v>
      </c>
      <c r="D425" t="s">
        <v>1553</v>
      </c>
      <c r="E425" t="s">
        <v>1553</v>
      </c>
      <c r="F425" t="s">
        <v>1554</v>
      </c>
      <c r="G425" t="s">
        <v>55</v>
      </c>
      <c r="H425" s="144">
        <v>0.176886874671488</v>
      </c>
    </row>
    <row r="426" spans="1:8">
      <c r="A426" t="str">
        <f t="shared" si="6"/>
        <v>length_idp_ipc 3_5_moisMarkounda</v>
      </c>
      <c r="B426" t="s">
        <v>1556</v>
      </c>
      <c r="C426" t="s">
        <v>1557</v>
      </c>
      <c r="D426" t="s">
        <v>1553</v>
      </c>
      <c r="E426" t="s">
        <v>1553</v>
      </c>
      <c r="F426" t="s">
        <v>1554</v>
      </c>
      <c r="G426" t="s">
        <v>113</v>
      </c>
      <c r="H426" s="144">
        <v>0.313387423913632</v>
      </c>
    </row>
    <row r="427" spans="1:8">
      <c r="A427" t="str">
        <f t="shared" si="6"/>
        <v>length_idp_ipc12_mois_ou_plusMarkounda</v>
      </c>
      <c r="B427" t="s">
        <v>1556</v>
      </c>
      <c r="C427" t="s">
        <v>237</v>
      </c>
      <c r="D427" t="s">
        <v>1553</v>
      </c>
      <c r="E427" t="s">
        <v>1553</v>
      </c>
      <c r="F427" t="s">
        <v>1554</v>
      </c>
      <c r="G427" t="s">
        <v>113</v>
      </c>
      <c r="H427" s="144">
        <v>0.26673427992910698</v>
      </c>
    </row>
    <row r="428" spans="1:8">
      <c r="A428" t="str">
        <f t="shared" si="6"/>
        <v>length_idp_ipc5_12_moisMarkounda</v>
      </c>
      <c r="B428" t="s">
        <v>1556</v>
      </c>
      <c r="C428" t="s">
        <v>241</v>
      </c>
      <c r="D428" t="s">
        <v>1553</v>
      </c>
      <c r="E428" t="s">
        <v>1553</v>
      </c>
      <c r="F428" t="s">
        <v>1554</v>
      </c>
      <c r="G428" t="s">
        <v>113</v>
      </c>
      <c r="H428" s="144">
        <v>0.41987829615726102</v>
      </c>
    </row>
    <row r="429" spans="1:8">
      <c r="A429" t="str">
        <f t="shared" si="6"/>
        <v>length_idp_ipc 3_5_moisMongoumba</v>
      </c>
      <c r="B429" t="s">
        <v>1556</v>
      </c>
      <c r="C429" t="s">
        <v>1557</v>
      </c>
      <c r="D429" t="s">
        <v>1553</v>
      </c>
      <c r="E429" t="s">
        <v>1553</v>
      </c>
      <c r="F429" t="s">
        <v>1554</v>
      </c>
      <c r="G429" t="s">
        <v>72</v>
      </c>
      <c r="H429" s="144">
        <v>8.9399744580955398E-2</v>
      </c>
    </row>
    <row r="430" spans="1:8">
      <c r="A430" t="str">
        <f t="shared" si="6"/>
        <v>length_idp_ipc1_3_moisMongoumba</v>
      </c>
      <c r="B430" t="s">
        <v>1556</v>
      </c>
      <c r="C430" t="s">
        <v>233</v>
      </c>
      <c r="D430" t="s">
        <v>1553</v>
      </c>
      <c r="E430" t="s">
        <v>1553</v>
      </c>
      <c r="F430" t="s">
        <v>1554</v>
      </c>
      <c r="G430" t="s">
        <v>72</v>
      </c>
      <c r="H430" s="144">
        <v>7.5351213283298094E-2</v>
      </c>
    </row>
    <row r="431" spans="1:8">
      <c r="A431" t="str">
        <f t="shared" si="6"/>
        <v>length_idp_ipc12_mois_ou_plusMongoumba</v>
      </c>
      <c r="B431" t="s">
        <v>1556</v>
      </c>
      <c r="C431" t="s">
        <v>237</v>
      </c>
      <c r="D431" t="s">
        <v>1553</v>
      </c>
      <c r="E431" t="s">
        <v>1553</v>
      </c>
      <c r="F431" t="s">
        <v>1554</v>
      </c>
      <c r="G431" t="s">
        <v>72</v>
      </c>
      <c r="H431" s="144">
        <v>0.79853128989958799</v>
      </c>
    </row>
    <row r="432" spans="1:8">
      <c r="A432" t="str">
        <f t="shared" si="6"/>
        <v>length_idp_ipc5_12_moisMongoumba</v>
      </c>
      <c r="B432" t="s">
        <v>1556</v>
      </c>
      <c r="C432" t="s">
        <v>241</v>
      </c>
      <c r="D432" t="s">
        <v>1553</v>
      </c>
      <c r="E432" t="s">
        <v>1553</v>
      </c>
      <c r="F432" t="s">
        <v>1554</v>
      </c>
      <c r="G432" t="s">
        <v>72</v>
      </c>
      <c r="H432" s="144">
        <v>3.6717752236158897E-2</v>
      </c>
    </row>
    <row r="433" spans="1:8">
      <c r="A433" t="str">
        <f t="shared" si="6"/>
        <v>length_idp_ipc12_mois_ou_plusDede_Mokouba</v>
      </c>
      <c r="B433" t="s">
        <v>1556</v>
      </c>
      <c r="C433" t="s">
        <v>237</v>
      </c>
      <c r="D433" t="s">
        <v>1553</v>
      </c>
      <c r="E433" t="s">
        <v>1553</v>
      </c>
      <c r="F433" t="s">
        <v>1554</v>
      </c>
      <c r="G433" t="s">
        <v>77</v>
      </c>
      <c r="H433" s="144">
        <v>0.84970238091103301</v>
      </c>
    </row>
    <row r="434" spans="1:8">
      <c r="A434" t="str">
        <f t="shared" si="6"/>
        <v>length_idp_ipc5_12_moisDede_Mokouba</v>
      </c>
      <c r="B434" t="s">
        <v>1556</v>
      </c>
      <c r="C434" t="s">
        <v>241</v>
      </c>
      <c r="D434" t="s">
        <v>1553</v>
      </c>
      <c r="E434" t="s">
        <v>1553</v>
      </c>
      <c r="F434" t="s">
        <v>1554</v>
      </c>
      <c r="G434" t="s">
        <v>77</v>
      </c>
      <c r="H434" s="144">
        <v>0.15029761908896699</v>
      </c>
    </row>
    <row r="435" spans="1:8">
      <c r="A435" t="str">
        <f t="shared" si="6"/>
        <v>length_idp_ipcNASosso-Nakombo</v>
      </c>
      <c r="B435" t="s">
        <v>1556</v>
      </c>
      <c r="C435" t="s">
        <v>266</v>
      </c>
      <c r="D435" t="s">
        <v>1553</v>
      </c>
      <c r="E435" t="s">
        <v>1553</v>
      </c>
      <c r="F435" t="s">
        <v>1554</v>
      </c>
      <c r="G435" t="s">
        <v>80</v>
      </c>
      <c r="H435" s="144" t="s">
        <v>266</v>
      </c>
    </row>
    <row r="436" spans="1:8">
      <c r="A436" t="str">
        <f t="shared" si="6"/>
        <v>length_idp_ipc 3_5_moisNola</v>
      </c>
      <c r="B436" t="s">
        <v>1556</v>
      </c>
      <c r="C436" t="s">
        <v>1557</v>
      </c>
      <c r="D436" t="s">
        <v>1553</v>
      </c>
      <c r="E436" t="s">
        <v>1553</v>
      </c>
      <c r="F436" t="s">
        <v>1554</v>
      </c>
      <c r="G436" t="s">
        <v>126</v>
      </c>
      <c r="H436" s="144">
        <v>0.10330918121421501</v>
      </c>
    </row>
    <row r="437" spans="1:8">
      <c r="A437" t="str">
        <f t="shared" si="6"/>
        <v>length_idp_ipc1_3_moisNola</v>
      </c>
      <c r="B437" t="s">
        <v>1556</v>
      </c>
      <c r="C437" t="s">
        <v>233</v>
      </c>
      <c r="D437" t="s">
        <v>1553</v>
      </c>
      <c r="E437" t="s">
        <v>1553</v>
      </c>
      <c r="F437" t="s">
        <v>1554</v>
      </c>
      <c r="G437" t="s">
        <v>126</v>
      </c>
      <c r="H437" s="144">
        <v>1.33692207287892E-2</v>
      </c>
    </row>
    <row r="438" spans="1:8">
      <c r="A438" t="str">
        <f t="shared" si="6"/>
        <v>length_idp_ipc12_mois_ou_plusNola</v>
      </c>
      <c r="B438" t="s">
        <v>1556</v>
      </c>
      <c r="C438" t="s">
        <v>237</v>
      </c>
      <c r="D438" t="s">
        <v>1553</v>
      </c>
      <c r="E438" t="s">
        <v>1553</v>
      </c>
      <c r="F438" t="s">
        <v>1554</v>
      </c>
      <c r="G438" t="s">
        <v>126</v>
      </c>
      <c r="H438" s="144">
        <v>0.65164533763119403</v>
      </c>
    </row>
    <row r="439" spans="1:8">
      <c r="A439" t="str">
        <f t="shared" si="6"/>
        <v>length_idp_ipc5_12_moisNola</v>
      </c>
      <c r="B439" t="s">
        <v>1556</v>
      </c>
      <c r="C439" t="s">
        <v>241</v>
      </c>
      <c r="D439" t="s">
        <v>1553</v>
      </c>
      <c r="E439" t="s">
        <v>1553</v>
      </c>
      <c r="F439" t="s">
        <v>1554</v>
      </c>
      <c r="G439" t="s">
        <v>126</v>
      </c>
      <c r="H439" s="144">
        <v>0.21563982217323699</v>
      </c>
    </row>
    <row r="440" spans="1:8">
      <c r="A440" t="str">
        <f t="shared" si="6"/>
        <v>length_idp_ipcnspNola</v>
      </c>
      <c r="B440" t="s">
        <v>1556</v>
      </c>
      <c r="C440" t="s">
        <v>227</v>
      </c>
      <c r="D440" t="s">
        <v>1553</v>
      </c>
      <c r="E440" t="s">
        <v>1553</v>
      </c>
      <c r="F440" t="s">
        <v>1554</v>
      </c>
      <c r="G440" t="s">
        <v>126</v>
      </c>
      <c r="H440" s="144">
        <v>1.6036438252565201E-2</v>
      </c>
    </row>
    <row r="441" spans="1:8">
      <c r="A441" t="str">
        <f t="shared" si="6"/>
        <v>length_idp_ipc 3_5_moisBogangone</v>
      </c>
      <c r="B441" t="s">
        <v>1556</v>
      </c>
      <c r="C441" t="s">
        <v>1557</v>
      </c>
      <c r="D441" t="s">
        <v>1553</v>
      </c>
      <c r="E441" t="s">
        <v>1553</v>
      </c>
      <c r="F441" t="s">
        <v>1554</v>
      </c>
      <c r="G441" t="s">
        <v>70</v>
      </c>
      <c r="H441" s="144">
        <v>0.33402203854576901</v>
      </c>
    </row>
    <row r="442" spans="1:8">
      <c r="A442" t="str">
        <f t="shared" si="6"/>
        <v>length_idp_ipc12_mois_ou_plusBogangone</v>
      </c>
      <c r="B442" t="s">
        <v>1556</v>
      </c>
      <c r="C442" t="s">
        <v>237</v>
      </c>
      <c r="D442" t="s">
        <v>1553</v>
      </c>
      <c r="E442" t="s">
        <v>1553</v>
      </c>
      <c r="F442" t="s">
        <v>1554</v>
      </c>
      <c r="G442" t="s">
        <v>70</v>
      </c>
      <c r="H442" s="144">
        <v>0.33195592290846299</v>
      </c>
    </row>
    <row r="443" spans="1:8">
      <c r="A443" t="str">
        <f t="shared" si="6"/>
        <v>length_idp_ipc5_12_moisBogangone</v>
      </c>
      <c r="B443" t="s">
        <v>1556</v>
      </c>
      <c r="C443" t="s">
        <v>241</v>
      </c>
      <c r="D443" t="s">
        <v>1553</v>
      </c>
      <c r="E443" t="s">
        <v>1553</v>
      </c>
      <c r="F443" t="s">
        <v>1554</v>
      </c>
      <c r="G443" t="s">
        <v>70</v>
      </c>
      <c r="H443" s="144">
        <v>0.33402203854576901</v>
      </c>
    </row>
    <row r="444" spans="1:8">
      <c r="A444" t="str">
        <f t="shared" si="6"/>
        <v>length_idp_ipc 3_5_moisBoda</v>
      </c>
      <c r="B444" t="s">
        <v>1556</v>
      </c>
      <c r="C444" t="s">
        <v>1557</v>
      </c>
      <c r="D444" t="s">
        <v>1553</v>
      </c>
      <c r="E444" t="s">
        <v>1553</v>
      </c>
      <c r="F444" t="s">
        <v>1554</v>
      </c>
      <c r="G444" t="s">
        <v>68</v>
      </c>
      <c r="H444" s="144">
        <v>2.52743598200675E-2</v>
      </c>
    </row>
    <row r="445" spans="1:8">
      <c r="A445" t="str">
        <f t="shared" si="6"/>
        <v>length_idp_ipc12_mois_ou_plusBoda</v>
      </c>
      <c r="B445" t="s">
        <v>1556</v>
      </c>
      <c r="C445" t="s">
        <v>237</v>
      </c>
      <c r="D445" t="s">
        <v>1553</v>
      </c>
      <c r="E445" t="s">
        <v>1553</v>
      </c>
      <c r="F445" t="s">
        <v>1554</v>
      </c>
      <c r="G445" t="s">
        <v>68</v>
      </c>
      <c r="H445" s="144">
        <v>0.84785500499850397</v>
      </c>
    </row>
    <row r="446" spans="1:8">
      <c r="A446" t="str">
        <f t="shared" si="6"/>
        <v>length_idp_ipc5_12_moisBoda</v>
      </c>
      <c r="B446" t="s">
        <v>1556</v>
      </c>
      <c r="C446" t="s">
        <v>241</v>
      </c>
      <c r="D446" t="s">
        <v>1553</v>
      </c>
      <c r="E446" t="s">
        <v>1553</v>
      </c>
      <c r="F446" t="s">
        <v>1554</v>
      </c>
      <c r="G446" t="s">
        <v>68</v>
      </c>
      <c r="H446" s="144">
        <v>0.12687063518142799</v>
      </c>
    </row>
    <row r="447" spans="1:8">
      <c r="A447" t="str">
        <f t="shared" si="6"/>
        <v>length_idp_ipc 3_5_moisAmada_Gaza</v>
      </c>
      <c r="B447" t="s">
        <v>1556</v>
      </c>
      <c r="C447" t="s">
        <v>1557</v>
      </c>
      <c r="D447" t="s">
        <v>1553</v>
      </c>
      <c r="E447" t="s">
        <v>1553</v>
      </c>
      <c r="F447" t="s">
        <v>1554</v>
      </c>
      <c r="G447" t="s">
        <v>74</v>
      </c>
      <c r="H447" s="144">
        <v>0.110762800421056</v>
      </c>
    </row>
    <row r="448" spans="1:8">
      <c r="A448" t="str">
        <f t="shared" si="6"/>
        <v>length_idp_ipc12_mois_ou_plusAmada_Gaza</v>
      </c>
      <c r="B448" t="s">
        <v>1556</v>
      </c>
      <c r="C448" t="s">
        <v>237</v>
      </c>
      <c r="D448" t="s">
        <v>1553</v>
      </c>
      <c r="E448" t="s">
        <v>1553</v>
      </c>
      <c r="F448" t="s">
        <v>1554</v>
      </c>
      <c r="G448" t="s">
        <v>74</v>
      </c>
      <c r="H448" s="144">
        <v>0.34134447925504102</v>
      </c>
    </row>
    <row r="449" spans="1:8">
      <c r="A449" t="str">
        <f t="shared" si="6"/>
        <v>length_idp_ipc5_12_moisAmada_Gaza</v>
      </c>
      <c r="B449" t="s">
        <v>1556</v>
      </c>
      <c r="C449" t="s">
        <v>241</v>
      </c>
      <c r="D449" t="s">
        <v>1553</v>
      </c>
      <c r="E449" t="s">
        <v>1553</v>
      </c>
      <c r="F449" t="s">
        <v>1554</v>
      </c>
      <c r="G449" t="s">
        <v>74</v>
      </c>
      <c r="H449" s="144">
        <v>0.54789272032390302</v>
      </c>
    </row>
    <row r="450" spans="1:8">
      <c r="A450" t="str">
        <f t="shared" si="6"/>
        <v>length_idp_ipcNABayanga</v>
      </c>
      <c r="B450" t="s">
        <v>1556</v>
      </c>
      <c r="C450" t="s">
        <v>266</v>
      </c>
      <c r="D450" t="s">
        <v>1553</v>
      </c>
      <c r="E450" t="s">
        <v>1553</v>
      </c>
      <c r="F450" t="s">
        <v>1554</v>
      </c>
      <c r="G450" t="s">
        <v>125</v>
      </c>
      <c r="H450" s="144" t="s">
        <v>266</v>
      </c>
    </row>
    <row r="451" spans="1:8">
      <c r="A451" t="str">
        <f t="shared" ref="A451:A514" si="7">CONCATENATE(B451,C451,G451)</f>
        <v>length_idp_ipc1_moisBogangolo</v>
      </c>
      <c r="B451" t="s">
        <v>1556</v>
      </c>
      <c r="C451" t="s">
        <v>235</v>
      </c>
      <c r="D451" t="s">
        <v>1553</v>
      </c>
      <c r="E451" t="s">
        <v>1553</v>
      </c>
      <c r="F451" t="s">
        <v>1554</v>
      </c>
      <c r="G451" t="s">
        <v>98</v>
      </c>
      <c r="H451" s="144">
        <v>0.25479930192712902</v>
      </c>
    </row>
    <row r="452" spans="1:8">
      <c r="A452" t="str">
        <f t="shared" si="7"/>
        <v>length_idp_ipc12_mois_ou_plusBogangolo</v>
      </c>
      <c r="B452" t="s">
        <v>1556</v>
      </c>
      <c r="C452" t="s">
        <v>237</v>
      </c>
      <c r="D452" t="s">
        <v>1553</v>
      </c>
      <c r="E452" t="s">
        <v>1553</v>
      </c>
      <c r="F452" t="s">
        <v>1554</v>
      </c>
      <c r="G452" t="s">
        <v>98</v>
      </c>
      <c r="H452" s="144">
        <v>0.70920593368573004</v>
      </c>
    </row>
    <row r="453" spans="1:8">
      <c r="A453" t="str">
        <f t="shared" si="7"/>
        <v>length_idp_ipc5_12_moisBogangolo</v>
      </c>
      <c r="B453" t="s">
        <v>1556</v>
      </c>
      <c r="C453" t="s">
        <v>241</v>
      </c>
      <c r="D453" t="s">
        <v>1553</v>
      </c>
      <c r="E453" t="s">
        <v>1553</v>
      </c>
      <c r="F453" t="s">
        <v>1554</v>
      </c>
      <c r="G453" t="s">
        <v>98</v>
      </c>
      <c r="H453" s="144">
        <v>3.5994764387140797E-2</v>
      </c>
    </row>
    <row r="454" spans="1:8">
      <c r="A454" t="str">
        <f t="shared" si="7"/>
        <v>pin_mssc_rev1Ndele</v>
      </c>
      <c r="B454" t="s">
        <v>1558</v>
      </c>
      <c r="C454">
        <v>1</v>
      </c>
      <c r="D454" t="s">
        <v>1553</v>
      </c>
      <c r="E454" t="s">
        <v>1553</v>
      </c>
      <c r="F454" t="s">
        <v>1554</v>
      </c>
      <c r="G454" t="s">
        <v>49</v>
      </c>
      <c r="H454" s="144">
        <v>4.2101226272206498E-4</v>
      </c>
    </row>
    <row r="455" spans="1:8">
      <c r="A455" t="str">
        <f t="shared" si="7"/>
        <v>pin_mssc_rev2Ndele</v>
      </c>
      <c r="B455" t="s">
        <v>1558</v>
      </c>
      <c r="C455">
        <v>2</v>
      </c>
      <c r="D455" t="s">
        <v>1553</v>
      </c>
      <c r="E455" t="s">
        <v>1553</v>
      </c>
      <c r="F455" t="s">
        <v>1554</v>
      </c>
      <c r="G455" t="s">
        <v>49</v>
      </c>
      <c r="H455" s="144">
        <v>4.6948828641660903E-3</v>
      </c>
    </row>
    <row r="456" spans="1:8">
      <c r="A456" t="str">
        <f t="shared" si="7"/>
        <v>pin_mssc_rev3Ndele</v>
      </c>
      <c r="B456" t="s">
        <v>1558</v>
      </c>
      <c r="C456">
        <v>3</v>
      </c>
      <c r="D456" t="s">
        <v>1553</v>
      </c>
      <c r="E456" t="s">
        <v>1553</v>
      </c>
      <c r="F456" t="s">
        <v>1554</v>
      </c>
      <c r="G456" t="s">
        <v>49</v>
      </c>
      <c r="H456" s="144">
        <v>0.37380572828395298</v>
      </c>
    </row>
    <row r="457" spans="1:8">
      <c r="A457" t="str">
        <f t="shared" si="7"/>
        <v>pin_mssc_rev4Ndele</v>
      </c>
      <c r="B457" t="s">
        <v>1558</v>
      </c>
      <c r="C457">
        <v>4</v>
      </c>
      <c r="D457" t="s">
        <v>1553</v>
      </c>
      <c r="E457" t="s">
        <v>1553</v>
      </c>
      <c r="F457" t="s">
        <v>1554</v>
      </c>
      <c r="G457" t="s">
        <v>49</v>
      </c>
      <c r="H457" s="144">
        <v>0.62107837658915899</v>
      </c>
    </row>
    <row r="458" spans="1:8">
      <c r="A458" t="str">
        <f t="shared" si="7"/>
        <v>pin_mssc_rev3Bouca</v>
      </c>
      <c r="B458" t="s">
        <v>1558</v>
      </c>
      <c r="C458">
        <v>3</v>
      </c>
      <c r="D458" t="s">
        <v>1553</v>
      </c>
      <c r="E458" t="s">
        <v>1553</v>
      </c>
      <c r="F458" t="s">
        <v>1554</v>
      </c>
      <c r="G458" t="s">
        <v>111</v>
      </c>
      <c r="H458" s="144">
        <v>3.2076654943371398E-2</v>
      </c>
    </row>
    <row r="459" spans="1:8">
      <c r="A459" t="str">
        <f t="shared" si="7"/>
        <v>pin_mssc_rev4Bouca</v>
      </c>
      <c r="B459" t="s">
        <v>1558</v>
      </c>
      <c r="C459">
        <v>4</v>
      </c>
      <c r="D459" t="s">
        <v>1553</v>
      </c>
      <c r="E459" t="s">
        <v>1553</v>
      </c>
      <c r="F459" t="s">
        <v>1554</v>
      </c>
      <c r="G459" t="s">
        <v>111</v>
      </c>
      <c r="H459" s="144">
        <v>0.96792334505662803</v>
      </c>
    </row>
    <row r="460" spans="1:8">
      <c r="A460" t="str">
        <f t="shared" si="7"/>
        <v>pin_mssc_rev3Alindao</v>
      </c>
      <c r="B460" t="s">
        <v>1558</v>
      </c>
      <c r="C460">
        <v>3</v>
      </c>
      <c r="D460" t="s">
        <v>1553</v>
      </c>
      <c r="E460" t="s">
        <v>1553</v>
      </c>
      <c r="F460" t="s">
        <v>1554</v>
      </c>
      <c r="G460" t="s">
        <v>52</v>
      </c>
      <c r="H460" s="144">
        <v>7.5021296118485098E-2</v>
      </c>
    </row>
    <row r="461" spans="1:8">
      <c r="A461" t="str">
        <f t="shared" si="7"/>
        <v>pin_mssc_rev4Alindao</v>
      </c>
      <c r="B461" t="s">
        <v>1558</v>
      </c>
      <c r="C461">
        <v>4</v>
      </c>
      <c r="D461" t="s">
        <v>1553</v>
      </c>
      <c r="E461" t="s">
        <v>1553</v>
      </c>
      <c r="F461" t="s">
        <v>1554</v>
      </c>
      <c r="G461" t="s">
        <v>52</v>
      </c>
      <c r="H461" s="144">
        <v>0.92497870388151504</v>
      </c>
    </row>
    <row r="462" spans="1:8">
      <c r="A462" t="str">
        <f t="shared" si="7"/>
        <v>pin_mssc_rev1Birao</v>
      </c>
      <c r="B462" t="s">
        <v>1558</v>
      </c>
      <c r="C462">
        <v>1</v>
      </c>
      <c r="D462" t="s">
        <v>1553</v>
      </c>
      <c r="E462" t="s">
        <v>1553</v>
      </c>
      <c r="F462" t="s">
        <v>1554</v>
      </c>
      <c r="G462" t="s">
        <v>128</v>
      </c>
      <c r="H462" s="144">
        <v>1.9638834075969398E-2</v>
      </c>
    </row>
    <row r="463" spans="1:8">
      <c r="A463" t="str">
        <f t="shared" si="7"/>
        <v>pin_mssc_rev2Birao</v>
      </c>
      <c r="B463" t="s">
        <v>1558</v>
      </c>
      <c r="C463">
        <v>2</v>
      </c>
      <c r="D463" t="s">
        <v>1553</v>
      </c>
      <c r="E463" t="s">
        <v>1553</v>
      </c>
      <c r="F463" t="s">
        <v>1554</v>
      </c>
      <c r="G463" t="s">
        <v>128</v>
      </c>
      <c r="H463" s="144">
        <v>6.76062576761184E-2</v>
      </c>
    </row>
    <row r="464" spans="1:8">
      <c r="A464" t="str">
        <f t="shared" si="7"/>
        <v>pin_mssc_rev3Birao</v>
      </c>
      <c r="B464" t="s">
        <v>1558</v>
      </c>
      <c r="C464">
        <v>3</v>
      </c>
      <c r="D464" t="s">
        <v>1553</v>
      </c>
      <c r="E464" t="s">
        <v>1553</v>
      </c>
      <c r="F464" t="s">
        <v>1554</v>
      </c>
      <c r="G464" t="s">
        <v>128</v>
      </c>
      <c r="H464" s="144">
        <v>0.31097582716588701</v>
      </c>
    </row>
    <row r="465" spans="1:8">
      <c r="A465" t="str">
        <f t="shared" si="7"/>
        <v>pin_mssc_rev4Birao</v>
      </c>
      <c r="B465" t="s">
        <v>1558</v>
      </c>
      <c r="C465">
        <v>4</v>
      </c>
      <c r="D465" t="s">
        <v>1553</v>
      </c>
      <c r="E465" t="s">
        <v>1553</v>
      </c>
      <c r="F465" t="s">
        <v>1554</v>
      </c>
      <c r="G465" t="s">
        <v>128</v>
      </c>
      <c r="H465" s="144">
        <v>0.60177908108202505</v>
      </c>
    </row>
    <row r="466" spans="1:8">
      <c r="A466" t="str">
        <f t="shared" si="7"/>
        <v>pin_mssc_rev1Bangui</v>
      </c>
      <c r="B466" t="s">
        <v>1558</v>
      </c>
      <c r="C466">
        <v>1</v>
      </c>
      <c r="D466" t="s">
        <v>1553</v>
      </c>
      <c r="E466" t="s">
        <v>1553</v>
      </c>
      <c r="F466" t="s">
        <v>1554</v>
      </c>
      <c r="G466" t="s">
        <v>50</v>
      </c>
      <c r="H466" s="144">
        <v>3.1920546178361403E-2</v>
      </c>
    </row>
    <row r="467" spans="1:8">
      <c r="A467" t="str">
        <f t="shared" si="7"/>
        <v>pin_mssc_rev2Bangui</v>
      </c>
      <c r="B467" t="s">
        <v>1558</v>
      </c>
      <c r="C467">
        <v>2</v>
      </c>
      <c r="D467" t="s">
        <v>1553</v>
      </c>
      <c r="E467" t="s">
        <v>1553</v>
      </c>
      <c r="F467" t="s">
        <v>1554</v>
      </c>
      <c r="G467" t="s">
        <v>50</v>
      </c>
      <c r="H467" s="144">
        <v>0.34087920638166302</v>
      </c>
    </row>
    <row r="468" spans="1:8">
      <c r="A468" t="str">
        <f t="shared" si="7"/>
        <v>pin_mssc_rev3Bangui</v>
      </c>
      <c r="B468" t="s">
        <v>1558</v>
      </c>
      <c r="C468">
        <v>3</v>
      </c>
      <c r="D468" t="s">
        <v>1553</v>
      </c>
      <c r="E468" t="s">
        <v>1553</v>
      </c>
      <c r="F468" t="s">
        <v>1554</v>
      </c>
      <c r="G468" t="s">
        <v>50</v>
      </c>
      <c r="H468" s="144">
        <v>0.40571627312032899</v>
      </c>
    </row>
    <row r="469" spans="1:8">
      <c r="A469" t="str">
        <f t="shared" si="7"/>
        <v>pin_mssc_rev4Bangui</v>
      </c>
      <c r="B469" t="s">
        <v>1558</v>
      </c>
      <c r="C469">
        <v>4</v>
      </c>
      <c r="D469" t="s">
        <v>1553</v>
      </c>
      <c r="E469" t="s">
        <v>1553</v>
      </c>
      <c r="F469" t="s">
        <v>1554</v>
      </c>
      <c r="G469" t="s">
        <v>50</v>
      </c>
      <c r="H469" s="144">
        <v>0.221483974319647</v>
      </c>
    </row>
    <row r="470" spans="1:8">
      <c r="A470" t="str">
        <f t="shared" si="7"/>
        <v>pin_mssc_rev2Mobaye</v>
      </c>
      <c r="B470" t="s">
        <v>1558</v>
      </c>
      <c r="C470">
        <v>2</v>
      </c>
      <c r="D470" t="s">
        <v>1553</v>
      </c>
      <c r="E470" t="s">
        <v>1553</v>
      </c>
      <c r="F470" t="s">
        <v>1554</v>
      </c>
      <c r="G470" t="s">
        <v>54</v>
      </c>
      <c r="H470" s="144">
        <v>7.8526279718183295E-2</v>
      </c>
    </row>
    <row r="471" spans="1:8">
      <c r="A471" t="str">
        <f t="shared" si="7"/>
        <v>pin_mssc_rev3Mobaye</v>
      </c>
      <c r="B471" t="s">
        <v>1558</v>
      </c>
      <c r="C471">
        <v>3</v>
      </c>
      <c r="D471" t="s">
        <v>1553</v>
      </c>
      <c r="E471" t="s">
        <v>1553</v>
      </c>
      <c r="F471" t="s">
        <v>1554</v>
      </c>
      <c r="G471" t="s">
        <v>54</v>
      </c>
      <c r="H471" s="144">
        <v>6.4665879753023597E-2</v>
      </c>
    </row>
    <row r="472" spans="1:8">
      <c r="A472" t="str">
        <f t="shared" si="7"/>
        <v>pin_mssc_rev4Mobaye</v>
      </c>
      <c r="B472" t="s">
        <v>1558</v>
      </c>
      <c r="C472">
        <v>4</v>
      </c>
      <c r="D472" t="s">
        <v>1553</v>
      </c>
      <c r="E472" t="s">
        <v>1553</v>
      </c>
      <c r="F472" t="s">
        <v>1554</v>
      </c>
      <c r="G472" t="s">
        <v>54</v>
      </c>
      <c r="H472" s="144">
        <v>0.856807840528793</v>
      </c>
    </row>
    <row r="473" spans="1:8">
      <c r="A473" t="str">
        <f t="shared" si="7"/>
        <v>pin_mssc_rev1Bambari</v>
      </c>
      <c r="B473" t="s">
        <v>1558</v>
      </c>
      <c r="C473">
        <v>1</v>
      </c>
      <c r="D473" t="s">
        <v>1553</v>
      </c>
      <c r="E473" t="s">
        <v>1553</v>
      </c>
      <c r="F473" t="s">
        <v>1554</v>
      </c>
      <c r="G473" t="s">
        <v>104</v>
      </c>
      <c r="H473" s="144">
        <v>7.0613778725801303E-4</v>
      </c>
    </row>
    <row r="474" spans="1:8">
      <c r="A474" t="str">
        <f t="shared" si="7"/>
        <v>pin_mssc_rev2Bambari</v>
      </c>
      <c r="B474" t="s">
        <v>1558</v>
      </c>
      <c r="C474">
        <v>2</v>
      </c>
      <c r="D474" t="s">
        <v>1553</v>
      </c>
      <c r="E474" t="s">
        <v>1553</v>
      </c>
      <c r="F474" t="s">
        <v>1554</v>
      </c>
      <c r="G474" t="s">
        <v>104</v>
      </c>
      <c r="H474" s="144">
        <v>9.1074705362064901E-3</v>
      </c>
    </row>
    <row r="475" spans="1:8">
      <c r="A475" t="str">
        <f t="shared" si="7"/>
        <v>pin_mssc_rev3Bambari</v>
      </c>
      <c r="B475" t="s">
        <v>1558</v>
      </c>
      <c r="C475">
        <v>3</v>
      </c>
      <c r="D475" t="s">
        <v>1553</v>
      </c>
      <c r="E475" t="s">
        <v>1553</v>
      </c>
      <c r="F475" t="s">
        <v>1554</v>
      </c>
      <c r="G475" t="s">
        <v>104</v>
      </c>
      <c r="H475" s="144">
        <v>0.217892619620352</v>
      </c>
    </row>
    <row r="476" spans="1:8">
      <c r="A476" t="str">
        <f t="shared" si="7"/>
        <v>pin_mssc_rev4Bambari</v>
      </c>
      <c r="B476" t="s">
        <v>1558</v>
      </c>
      <c r="C476">
        <v>4</v>
      </c>
      <c r="D476" t="s">
        <v>1553</v>
      </c>
      <c r="E476" t="s">
        <v>1553</v>
      </c>
      <c r="F476" t="s">
        <v>1554</v>
      </c>
      <c r="G476" t="s">
        <v>104</v>
      </c>
      <c r="H476" s="144">
        <v>0.77229377205618299</v>
      </c>
    </row>
    <row r="477" spans="1:8">
      <c r="A477" t="str">
        <f t="shared" si="7"/>
        <v>pin_mssc_rev2Bouar</v>
      </c>
      <c r="B477" t="s">
        <v>1558</v>
      </c>
      <c r="C477">
        <v>2</v>
      </c>
      <c r="D477" t="s">
        <v>1553</v>
      </c>
      <c r="E477" t="s">
        <v>1553</v>
      </c>
      <c r="F477" t="s">
        <v>1554</v>
      </c>
      <c r="G477" t="s">
        <v>91</v>
      </c>
      <c r="H477" s="144">
        <v>0.105554929096107</v>
      </c>
    </row>
    <row r="478" spans="1:8">
      <c r="A478" t="str">
        <f t="shared" si="7"/>
        <v>pin_mssc_rev3Bouar</v>
      </c>
      <c r="B478" t="s">
        <v>1558</v>
      </c>
      <c r="C478">
        <v>3</v>
      </c>
      <c r="D478" t="s">
        <v>1553</v>
      </c>
      <c r="E478" t="s">
        <v>1553</v>
      </c>
      <c r="F478" t="s">
        <v>1554</v>
      </c>
      <c r="G478" t="s">
        <v>91</v>
      </c>
      <c r="H478" s="144">
        <v>0.47573883986229099</v>
      </c>
    </row>
    <row r="479" spans="1:8">
      <c r="A479" t="str">
        <f t="shared" si="7"/>
        <v>pin_mssc_rev4Bouar</v>
      </c>
      <c r="B479" t="s">
        <v>1558</v>
      </c>
      <c r="C479">
        <v>4</v>
      </c>
      <c r="D479" t="s">
        <v>1553</v>
      </c>
      <c r="E479" t="s">
        <v>1553</v>
      </c>
      <c r="F479" t="s">
        <v>1554</v>
      </c>
      <c r="G479" t="s">
        <v>91</v>
      </c>
      <c r="H479" s="144">
        <v>0.41870623104160198</v>
      </c>
    </row>
    <row r="480" spans="1:8">
      <c r="A480" t="str">
        <f t="shared" si="7"/>
        <v>pin_mssc_rev2Bocaranga</v>
      </c>
      <c r="B480" t="s">
        <v>1558</v>
      </c>
      <c r="C480">
        <v>2</v>
      </c>
      <c r="D480" t="s">
        <v>1553</v>
      </c>
      <c r="E480" t="s">
        <v>1553</v>
      </c>
      <c r="F480" t="s">
        <v>1554</v>
      </c>
      <c r="G480" t="s">
        <v>117</v>
      </c>
      <c r="H480" s="144">
        <v>6.3071578315912801E-3</v>
      </c>
    </row>
    <row r="481" spans="1:8">
      <c r="A481" t="str">
        <f t="shared" si="7"/>
        <v>pin_mssc_rev3Bocaranga</v>
      </c>
      <c r="B481" t="s">
        <v>1558</v>
      </c>
      <c r="C481">
        <v>3</v>
      </c>
      <c r="D481" t="s">
        <v>1553</v>
      </c>
      <c r="E481" t="s">
        <v>1553</v>
      </c>
      <c r="F481" t="s">
        <v>1554</v>
      </c>
      <c r="G481" t="s">
        <v>117</v>
      </c>
      <c r="H481" s="144">
        <v>4.3001398163434297E-2</v>
      </c>
    </row>
    <row r="482" spans="1:8">
      <c r="A482" t="str">
        <f t="shared" si="7"/>
        <v>pin_mssc_rev4Bocaranga</v>
      </c>
      <c r="B482" t="s">
        <v>1558</v>
      </c>
      <c r="C482">
        <v>4</v>
      </c>
      <c r="D482" t="s">
        <v>1553</v>
      </c>
      <c r="E482" t="s">
        <v>1553</v>
      </c>
      <c r="F482" t="s">
        <v>1554</v>
      </c>
      <c r="G482" t="s">
        <v>117</v>
      </c>
      <c r="H482" s="144">
        <v>0.95069144400497496</v>
      </c>
    </row>
    <row r="483" spans="1:8">
      <c r="A483" t="str">
        <f t="shared" si="7"/>
        <v>pin_mssc_rev2Bossangoa</v>
      </c>
      <c r="B483" t="s">
        <v>1558</v>
      </c>
      <c r="C483">
        <v>2</v>
      </c>
      <c r="D483" t="s">
        <v>1553</v>
      </c>
      <c r="E483" t="s">
        <v>1553</v>
      </c>
      <c r="F483" t="s">
        <v>1554</v>
      </c>
      <c r="G483" t="s">
        <v>110</v>
      </c>
      <c r="H483" s="144">
        <v>1.51300099694066E-2</v>
      </c>
    </row>
    <row r="484" spans="1:8">
      <c r="A484" t="str">
        <f t="shared" si="7"/>
        <v>pin_mssc_rev3Bossangoa</v>
      </c>
      <c r="B484" t="s">
        <v>1558</v>
      </c>
      <c r="C484">
        <v>3</v>
      </c>
      <c r="D484" t="s">
        <v>1553</v>
      </c>
      <c r="E484" t="s">
        <v>1553</v>
      </c>
      <c r="F484" t="s">
        <v>1554</v>
      </c>
      <c r="G484" t="s">
        <v>110</v>
      </c>
      <c r="H484" s="144">
        <v>0.35325320865472698</v>
      </c>
    </row>
    <row r="485" spans="1:8">
      <c r="A485" t="str">
        <f t="shared" si="7"/>
        <v>pin_mssc_rev4Bossangoa</v>
      </c>
      <c r="B485" t="s">
        <v>1558</v>
      </c>
      <c r="C485">
        <v>4</v>
      </c>
      <c r="D485" t="s">
        <v>1553</v>
      </c>
      <c r="E485" t="s">
        <v>1553</v>
      </c>
      <c r="F485" t="s">
        <v>1554</v>
      </c>
      <c r="G485" t="s">
        <v>110</v>
      </c>
      <c r="H485" s="144">
        <v>0.63161678137586696</v>
      </c>
    </row>
    <row r="486" spans="1:8">
      <c r="A486" t="str">
        <f t="shared" si="7"/>
        <v>pin_mssc_rev1Kaga_Bandoro</v>
      </c>
      <c r="B486" t="s">
        <v>1558</v>
      </c>
      <c r="C486">
        <v>1</v>
      </c>
      <c r="D486" t="s">
        <v>1553</v>
      </c>
      <c r="E486" t="s">
        <v>1553</v>
      </c>
      <c r="F486" t="s">
        <v>1554</v>
      </c>
      <c r="G486" t="s">
        <v>93</v>
      </c>
      <c r="H486" s="144">
        <v>8.3988086264994901E-3</v>
      </c>
    </row>
    <row r="487" spans="1:8">
      <c r="A487" t="str">
        <f t="shared" si="7"/>
        <v>pin_mssc_rev2Kaga_Bandoro</v>
      </c>
      <c r="B487" t="s">
        <v>1558</v>
      </c>
      <c r="C487">
        <v>2</v>
      </c>
      <c r="D487" t="s">
        <v>1553</v>
      </c>
      <c r="E487" t="s">
        <v>1553</v>
      </c>
      <c r="F487" t="s">
        <v>1554</v>
      </c>
      <c r="G487" t="s">
        <v>93</v>
      </c>
      <c r="H487" s="144">
        <v>7.2129558881939795E-2</v>
      </c>
    </row>
    <row r="488" spans="1:8">
      <c r="A488" t="str">
        <f t="shared" si="7"/>
        <v>pin_mssc_rev3Kaga_Bandoro</v>
      </c>
      <c r="B488" t="s">
        <v>1558</v>
      </c>
      <c r="C488">
        <v>3</v>
      </c>
      <c r="D488" t="s">
        <v>1553</v>
      </c>
      <c r="E488" t="s">
        <v>1553</v>
      </c>
      <c r="F488" t="s">
        <v>1554</v>
      </c>
      <c r="G488" t="s">
        <v>93</v>
      </c>
      <c r="H488" s="144">
        <v>0.30696115915340699</v>
      </c>
    </row>
    <row r="489" spans="1:8">
      <c r="A489" t="str">
        <f t="shared" si="7"/>
        <v>pin_mssc_rev4Kaga_Bandoro</v>
      </c>
      <c r="B489" t="s">
        <v>1558</v>
      </c>
      <c r="C489">
        <v>4</v>
      </c>
      <c r="D489" t="s">
        <v>1553</v>
      </c>
      <c r="E489" t="s">
        <v>1553</v>
      </c>
      <c r="F489" t="s">
        <v>1554</v>
      </c>
      <c r="G489" t="s">
        <v>93</v>
      </c>
      <c r="H489" s="144">
        <v>0.61251047333815301</v>
      </c>
    </row>
    <row r="490" spans="1:8">
      <c r="A490" t="str">
        <f t="shared" si="7"/>
        <v>pin_mssc_rev3Koui</v>
      </c>
      <c r="B490" t="s">
        <v>1558</v>
      </c>
      <c r="C490">
        <v>3</v>
      </c>
      <c r="D490" t="s">
        <v>1553</v>
      </c>
      <c r="E490" t="s">
        <v>1553</v>
      </c>
      <c r="F490" t="s">
        <v>1554</v>
      </c>
      <c r="G490" t="s">
        <v>120</v>
      </c>
      <c r="H490" s="144">
        <v>8.2527309153470604E-2</v>
      </c>
    </row>
    <row r="491" spans="1:8">
      <c r="A491" t="str">
        <f t="shared" si="7"/>
        <v>pin_mssc_rev4Koui</v>
      </c>
      <c r="B491" t="s">
        <v>1558</v>
      </c>
      <c r="C491">
        <v>4</v>
      </c>
      <c r="D491" t="s">
        <v>1553</v>
      </c>
      <c r="E491" t="s">
        <v>1553</v>
      </c>
      <c r="F491" t="s">
        <v>1554</v>
      </c>
      <c r="G491" t="s">
        <v>120</v>
      </c>
      <c r="H491" s="144">
        <v>0.91747269084652905</v>
      </c>
    </row>
    <row r="492" spans="1:8">
      <c r="A492" t="str">
        <f t="shared" si="7"/>
        <v>pin_mssc_rev2Bakala</v>
      </c>
      <c r="B492" t="s">
        <v>1558</v>
      </c>
      <c r="C492">
        <v>2</v>
      </c>
      <c r="D492" t="s">
        <v>1553</v>
      </c>
      <c r="E492" t="s">
        <v>1553</v>
      </c>
      <c r="F492" t="s">
        <v>1554</v>
      </c>
      <c r="G492" t="s">
        <v>103</v>
      </c>
      <c r="H492" s="144">
        <v>7.7617694806792802E-3</v>
      </c>
    </row>
    <row r="493" spans="1:8">
      <c r="A493" t="str">
        <f t="shared" si="7"/>
        <v>pin_mssc_rev3Bakala</v>
      </c>
      <c r="B493" t="s">
        <v>1558</v>
      </c>
      <c r="C493">
        <v>3</v>
      </c>
      <c r="D493" t="s">
        <v>1553</v>
      </c>
      <c r="E493" t="s">
        <v>1553</v>
      </c>
      <c r="F493" t="s">
        <v>1554</v>
      </c>
      <c r="G493" t="s">
        <v>103</v>
      </c>
      <c r="H493" s="144">
        <v>7.58603630839121E-2</v>
      </c>
    </row>
    <row r="494" spans="1:8">
      <c r="A494" t="str">
        <f t="shared" si="7"/>
        <v>pin_mssc_rev4Bakala</v>
      </c>
      <c r="B494" t="s">
        <v>1558</v>
      </c>
      <c r="C494">
        <v>4</v>
      </c>
      <c r="D494" t="s">
        <v>1553</v>
      </c>
      <c r="E494" t="s">
        <v>1553</v>
      </c>
      <c r="F494" t="s">
        <v>1554</v>
      </c>
      <c r="G494" t="s">
        <v>103</v>
      </c>
      <c r="H494" s="144">
        <v>0.91637786743540905</v>
      </c>
    </row>
    <row r="495" spans="1:8">
      <c r="A495" t="str">
        <f t="shared" si="7"/>
        <v>pin_mssc_rev2Bangassou</v>
      </c>
      <c r="B495" t="s">
        <v>1558</v>
      </c>
      <c r="C495">
        <v>2</v>
      </c>
      <c r="D495" t="s">
        <v>1553</v>
      </c>
      <c r="E495" t="s">
        <v>1553</v>
      </c>
      <c r="F495" t="s">
        <v>1554</v>
      </c>
      <c r="G495" t="s">
        <v>83</v>
      </c>
      <c r="H495" s="144">
        <v>9.6590655676764503E-2</v>
      </c>
    </row>
    <row r="496" spans="1:8">
      <c r="A496" t="str">
        <f t="shared" si="7"/>
        <v>pin_mssc_rev3Bangassou</v>
      </c>
      <c r="B496" t="s">
        <v>1558</v>
      </c>
      <c r="C496">
        <v>3</v>
      </c>
      <c r="D496" t="s">
        <v>1553</v>
      </c>
      <c r="E496" t="s">
        <v>1553</v>
      </c>
      <c r="F496" t="s">
        <v>1554</v>
      </c>
      <c r="G496" t="s">
        <v>83</v>
      </c>
      <c r="H496" s="144">
        <v>0.22318212687936201</v>
      </c>
    </row>
    <row r="497" spans="1:8">
      <c r="A497" t="str">
        <f t="shared" si="7"/>
        <v>pin_mssc_rev4Bangassou</v>
      </c>
      <c r="B497" t="s">
        <v>1558</v>
      </c>
      <c r="C497">
        <v>4</v>
      </c>
      <c r="D497" t="s">
        <v>1553</v>
      </c>
      <c r="E497" t="s">
        <v>1553</v>
      </c>
      <c r="F497" t="s">
        <v>1554</v>
      </c>
      <c r="G497" t="s">
        <v>83</v>
      </c>
      <c r="H497" s="144">
        <v>0.68022721744387404</v>
      </c>
    </row>
    <row r="498" spans="1:8">
      <c r="A498" t="str">
        <f t="shared" si="7"/>
        <v>pin_mssc_rev2Nana_Bakassa</v>
      </c>
      <c r="B498" t="s">
        <v>1558</v>
      </c>
      <c r="C498">
        <v>2</v>
      </c>
      <c r="D498" t="s">
        <v>1553</v>
      </c>
      <c r="E498" t="s">
        <v>1553</v>
      </c>
      <c r="F498" t="s">
        <v>1554</v>
      </c>
      <c r="G498" t="s">
        <v>114</v>
      </c>
      <c r="H498" s="144">
        <v>4.0737116762676898E-2</v>
      </c>
    </row>
    <row r="499" spans="1:8">
      <c r="A499" t="str">
        <f t="shared" si="7"/>
        <v>pin_mssc_rev3Nana_Bakassa</v>
      </c>
      <c r="B499" t="s">
        <v>1558</v>
      </c>
      <c r="C499">
        <v>3</v>
      </c>
      <c r="D499" t="s">
        <v>1553</v>
      </c>
      <c r="E499" t="s">
        <v>1553</v>
      </c>
      <c r="F499" t="s">
        <v>1554</v>
      </c>
      <c r="G499" t="s">
        <v>114</v>
      </c>
      <c r="H499" s="144">
        <v>0.118260658672078</v>
      </c>
    </row>
    <row r="500" spans="1:8">
      <c r="A500" t="str">
        <f t="shared" si="7"/>
        <v>pin_mssc_rev4Nana_Bakassa</v>
      </c>
      <c r="B500" t="s">
        <v>1558</v>
      </c>
      <c r="C500">
        <v>4</v>
      </c>
      <c r="D500" t="s">
        <v>1553</v>
      </c>
      <c r="E500" t="s">
        <v>1553</v>
      </c>
      <c r="F500" t="s">
        <v>1554</v>
      </c>
      <c r="G500" t="s">
        <v>114</v>
      </c>
      <c r="H500" s="144">
        <v>0.84100222456524498</v>
      </c>
    </row>
    <row r="501" spans="1:8">
      <c r="A501" t="str">
        <f t="shared" si="7"/>
        <v>pin_mssc_rev1Rafai</v>
      </c>
      <c r="B501" t="s">
        <v>1558</v>
      </c>
      <c r="C501">
        <v>1</v>
      </c>
      <c r="D501" t="s">
        <v>1553</v>
      </c>
      <c r="E501" t="s">
        <v>1553</v>
      </c>
      <c r="F501" t="s">
        <v>1554</v>
      </c>
      <c r="G501" t="s">
        <v>86</v>
      </c>
      <c r="H501" s="144">
        <v>1.4540435192070199E-2</v>
      </c>
    </row>
    <row r="502" spans="1:8">
      <c r="A502" t="str">
        <f t="shared" si="7"/>
        <v>pin_mssc_rev2Rafai</v>
      </c>
      <c r="B502" t="s">
        <v>1558</v>
      </c>
      <c r="C502">
        <v>2</v>
      </c>
      <c r="D502" t="s">
        <v>1553</v>
      </c>
      <c r="E502" t="s">
        <v>1553</v>
      </c>
      <c r="F502" t="s">
        <v>1554</v>
      </c>
      <c r="G502" t="s">
        <v>86</v>
      </c>
      <c r="H502" s="144">
        <v>1.8751898417527901E-2</v>
      </c>
    </row>
    <row r="503" spans="1:8">
      <c r="A503" t="str">
        <f t="shared" si="7"/>
        <v>pin_mssc_rev3Rafai</v>
      </c>
      <c r="B503" t="s">
        <v>1558</v>
      </c>
      <c r="C503">
        <v>3</v>
      </c>
      <c r="D503" t="s">
        <v>1553</v>
      </c>
      <c r="E503" t="s">
        <v>1553</v>
      </c>
      <c r="F503" t="s">
        <v>1554</v>
      </c>
      <c r="G503" t="s">
        <v>86</v>
      </c>
      <c r="H503" s="144">
        <v>0.39570012428669199</v>
      </c>
    </row>
    <row r="504" spans="1:8">
      <c r="A504" t="str">
        <f t="shared" si="7"/>
        <v>pin_mssc_rev4Rafai</v>
      </c>
      <c r="B504" t="s">
        <v>1558</v>
      </c>
      <c r="C504">
        <v>4</v>
      </c>
      <c r="D504" t="s">
        <v>1553</v>
      </c>
      <c r="E504" t="s">
        <v>1553</v>
      </c>
      <c r="F504" t="s">
        <v>1554</v>
      </c>
      <c r="G504" t="s">
        <v>86</v>
      </c>
      <c r="H504" s="144">
        <v>0.57100754210370996</v>
      </c>
    </row>
    <row r="505" spans="1:8">
      <c r="A505" t="str">
        <f t="shared" si="7"/>
        <v>pin_mssc_rev2Ngaoundaye</v>
      </c>
      <c r="B505" t="s">
        <v>1558</v>
      </c>
      <c r="C505">
        <v>2</v>
      </c>
      <c r="D505" t="s">
        <v>1553</v>
      </c>
      <c r="E505" t="s">
        <v>1553</v>
      </c>
      <c r="F505" t="s">
        <v>1554</v>
      </c>
      <c r="G505" t="s">
        <v>121</v>
      </c>
      <c r="H505" s="144">
        <v>5.7677857682125104E-4</v>
      </c>
    </row>
    <row r="506" spans="1:8">
      <c r="A506" t="str">
        <f t="shared" si="7"/>
        <v>pin_mssc_rev3Ngaoundaye</v>
      </c>
      <c r="B506" t="s">
        <v>1558</v>
      </c>
      <c r="C506">
        <v>3</v>
      </c>
      <c r="D506" t="s">
        <v>1553</v>
      </c>
      <c r="E506" t="s">
        <v>1553</v>
      </c>
      <c r="F506" t="s">
        <v>1554</v>
      </c>
      <c r="G506" t="s">
        <v>121</v>
      </c>
      <c r="H506" s="144">
        <v>5.2343271683277903E-2</v>
      </c>
    </row>
    <row r="507" spans="1:8">
      <c r="A507" t="str">
        <f t="shared" si="7"/>
        <v>pin_mssc_rev4Ngaoundaye</v>
      </c>
      <c r="B507" t="s">
        <v>1558</v>
      </c>
      <c r="C507">
        <v>4</v>
      </c>
      <c r="D507" t="s">
        <v>1553</v>
      </c>
      <c r="E507" t="s">
        <v>1553</v>
      </c>
      <c r="F507" t="s">
        <v>1554</v>
      </c>
      <c r="G507" t="s">
        <v>121</v>
      </c>
      <c r="H507" s="144">
        <v>0.94707994973990095</v>
      </c>
    </row>
    <row r="508" spans="1:8">
      <c r="A508" t="str">
        <f t="shared" si="7"/>
        <v>pin_mssc_rev2Ippy</v>
      </c>
      <c r="B508" t="s">
        <v>1558</v>
      </c>
      <c r="C508">
        <v>2</v>
      </c>
      <c r="D508" t="s">
        <v>1553</v>
      </c>
      <c r="E508" t="s">
        <v>1553</v>
      </c>
      <c r="F508" t="s">
        <v>1554</v>
      </c>
      <c r="G508" t="s">
        <v>106</v>
      </c>
      <c r="H508" s="144">
        <v>1.5337014420713099E-2</v>
      </c>
    </row>
    <row r="509" spans="1:8">
      <c r="A509" t="str">
        <f t="shared" si="7"/>
        <v>pin_mssc_rev3Ippy</v>
      </c>
      <c r="B509" t="s">
        <v>1558</v>
      </c>
      <c r="C509">
        <v>3</v>
      </c>
      <c r="D509" t="s">
        <v>1553</v>
      </c>
      <c r="E509" t="s">
        <v>1553</v>
      </c>
      <c r="F509" t="s">
        <v>1554</v>
      </c>
      <c r="G509" t="s">
        <v>106</v>
      </c>
      <c r="H509" s="144">
        <v>3.6741189647985298E-2</v>
      </c>
    </row>
    <row r="510" spans="1:8">
      <c r="A510" t="str">
        <f t="shared" si="7"/>
        <v>pin_mssc_rev4Ippy</v>
      </c>
      <c r="B510" t="s">
        <v>1558</v>
      </c>
      <c r="C510">
        <v>4</v>
      </c>
      <c r="D510" t="s">
        <v>1553</v>
      </c>
      <c r="E510" t="s">
        <v>1553</v>
      </c>
      <c r="F510" t="s">
        <v>1554</v>
      </c>
      <c r="G510" t="s">
        <v>106</v>
      </c>
      <c r="H510" s="144">
        <v>0.94792179593130199</v>
      </c>
    </row>
    <row r="511" spans="1:8">
      <c r="A511" t="str">
        <f t="shared" si="7"/>
        <v>pin_mssc_rev1Berberati</v>
      </c>
      <c r="B511" t="s">
        <v>1558</v>
      </c>
      <c r="C511">
        <v>1</v>
      </c>
      <c r="D511" t="s">
        <v>1553</v>
      </c>
      <c r="E511" t="s">
        <v>1553</v>
      </c>
      <c r="F511" t="s">
        <v>1554</v>
      </c>
      <c r="G511" t="s">
        <v>75</v>
      </c>
      <c r="H511" s="144">
        <v>1.9096421854937099E-2</v>
      </c>
    </row>
    <row r="512" spans="1:8">
      <c r="A512" t="str">
        <f t="shared" si="7"/>
        <v>pin_mssc_rev2Berberati</v>
      </c>
      <c r="B512" t="s">
        <v>1558</v>
      </c>
      <c r="C512">
        <v>2</v>
      </c>
      <c r="D512" t="s">
        <v>1553</v>
      </c>
      <c r="E512" t="s">
        <v>1553</v>
      </c>
      <c r="F512" t="s">
        <v>1554</v>
      </c>
      <c r="G512" t="s">
        <v>75</v>
      </c>
      <c r="H512" s="144">
        <v>4.3454981177610999E-2</v>
      </c>
    </row>
    <row r="513" spans="1:8">
      <c r="A513" t="str">
        <f t="shared" si="7"/>
        <v>pin_mssc_rev3Berberati</v>
      </c>
      <c r="B513" t="s">
        <v>1558</v>
      </c>
      <c r="C513">
        <v>3</v>
      </c>
      <c r="D513" t="s">
        <v>1553</v>
      </c>
      <c r="E513" t="s">
        <v>1553</v>
      </c>
      <c r="F513" t="s">
        <v>1554</v>
      </c>
      <c r="G513" t="s">
        <v>75</v>
      </c>
      <c r="H513" s="144">
        <v>0.10563561374573099</v>
      </c>
    </row>
    <row r="514" spans="1:8">
      <c r="A514" t="str">
        <f t="shared" si="7"/>
        <v>pin_mssc_rev4Berberati</v>
      </c>
      <c r="B514" t="s">
        <v>1558</v>
      </c>
      <c r="C514">
        <v>4</v>
      </c>
      <c r="D514" t="s">
        <v>1553</v>
      </c>
      <c r="E514" t="s">
        <v>1553</v>
      </c>
      <c r="F514" t="s">
        <v>1554</v>
      </c>
      <c r="G514" t="s">
        <v>75</v>
      </c>
      <c r="H514" s="144">
        <v>0.83181298322172104</v>
      </c>
    </row>
    <row r="515" spans="1:8">
      <c r="A515" t="str">
        <f t="shared" ref="A515:A578" si="8">CONCATENATE(B515,C515,G515)</f>
        <v>pin_mssc_rev1Mbres</v>
      </c>
      <c r="B515" t="s">
        <v>1558</v>
      </c>
      <c r="C515">
        <v>1</v>
      </c>
      <c r="D515" t="s">
        <v>1553</v>
      </c>
      <c r="E515" t="s">
        <v>1553</v>
      </c>
      <c r="F515" t="s">
        <v>1554</v>
      </c>
      <c r="G515" t="s">
        <v>94</v>
      </c>
      <c r="H515" s="144">
        <v>5.5432372529204297E-3</v>
      </c>
    </row>
    <row r="516" spans="1:8">
      <c r="A516" t="str">
        <f t="shared" si="8"/>
        <v>pin_mssc_rev2Mbres</v>
      </c>
      <c r="B516" t="s">
        <v>1558</v>
      </c>
      <c r="C516">
        <v>2</v>
      </c>
      <c r="D516" t="s">
        <v>1553</v>
      </c>
      <c r="E516" t="s">
        <v>1553</v>
      </c>
      <c r="F516" t="s">
        <v>1554</v>
      </c>
      <c r="G516" t="s">
        <v>94</v>
      </c>
      <c r="H516" s="144">
        <v>6.4355444699621497E-2</v>
      </c>
    </row>
    <row r="517" spans="1:8">
      <c r="A517" t="str">
        <f t="shared" si="8"/>
        <v>pin_mssc_rev3Mbres</v>
      </c>
      <c r="B517" t="s">
        <v>1558</v>
      </c>
      <c r="C517">
        <v>3</v>
      </c>
      <c r="D517" t="s">
        <v>1553</v>
      </c>
      <c r="E517" t="s">
        <v>1553</v>
      </c>
      <c r="F517" t="s">
        <v>1554</v>
      </c>
      <c r="G517" t="s">
        <v>94</v>
      </c>
      <c r="H517" s="144">
        <v>0.203230035555994</v>
      </c>
    </row>
    <row r="518" spans="1:8">
      <c r="A518" t="str">
        <f t="shared" si="8"/>
        <v>pin_mssc_rev4Mbres</v>
      </c>
      <c r="B518" t="s">
        <v>1558</v>
      </c>
      <c r="C518">
        <v>4</v>
      </c>
      <c r="D518" t="s">
        <v>1553</v>
      </c>
      <c r="E518" t="s">
        <v>1553</v>
      </c>
      <c r="F518" t="s">
        <v>1554</v>
      </c>
      <c r="G518" t="s">
        <v>94</v>
      </c>
      <c r="H518" s="144">
        <v>0.72687128249146404</v>
      </c>
    </row>
    <row r="519" spans="1:8">
      <c r="A519" t="str">
        <f t="shared" si="8"/>
        <v>pin_mssc_rev2Bimbo</v>
      </c>
      <c r="B519" t="s">
        <v>1558</v>
      </c>
      <c r="C519">
        <v>2</v>
      </c>
      <c r="D519" t="s">
        <v>1553</v>
      </c>
      <c r="E519" t="s">
        <v>1553</v>
      </c>
      <c r="F519" t="s">
        <v>1554</v>
      </c>
      <c r="G519" t="s">
        <v>96</v>
      </c>
      <c r="H519" s="144">
        <v>8.0164328226682902E-2</v>
      </c>
    </row>
    <row r="520" spans="1:8">
      <c r="A520" t="str">
        <f t="shared" si="8"/>
        <v>pin_mssc_rev3Bimbo</v>
      </c>
      <c r="B520" t="s">
        <v>1558</v>
      </c>
      <c r="C520">
        <v>3</v>
      </c>
      <c r="D520" t="s">
        <v>1553</v>
      </c>
      <c r="E520" t="s">
        <v>1553</v>
      </c>
      <c r="F520" t="s">
        <v>1554</v>
      </c>
      <c r="G520" t="s">
        <v>96</v>
      </c>
      <c r="H520" s="144">
        <v>0.59598653788580602</v>
      </c>
    </row>
    <row r="521" spans="1:8">
      <c r="A521" t="str">
        <f t="shared" si="8"/>
        <v>pin_mssc_rev4Bimbo</v>
      </c>
      <c r="B521" t="s">
        <v>1558</v>
      </c>
      <c r="C521">
        <v>4</v>
      </c>
      <c r="D521" t="s">
        <v>1553</v>
      </c>
      <c r="E521" t="s">
        <v>1553</v>
      </c>
      <c r="F521" t="s">
        <v>1554</v>
      </c>
      <c r="G521" t="s">
        <v>96</v>
      </c>
      <c r="H521" s="144">
        <v>0.32384913388751102</v>
      </c>
    </row>
    <row r="522" spans="1:8">
      <c r="A522" t="str">
        <f t="shared" si="8"/>
        <v>pin_mssc_rev3Grimari</v>
      </c>
      <c r="B522" t="s">
        <v>1558</v>
      </c>
      <c r="C522">
        <v>3</v>
      </c>
      <c r="D522" t="s">
        <v>1553</v>
      </c>
      <c r="E522" t="s">
        <v>1553</v>
      </c>
      <c r="F522" t="s">
        <v>1554</v>
      </c>
      <c r="G522" t="s">
        <v>105</v>
      </c>
      <c r="H522" s="144">
        <v>6.7049094398057896E-2</v>
      </c>
    </row>
    <row r="523" spans="1:8">
      <c r="A523" t="str">
        <f t="shared" si="8"/>
        <v>pin_mssc_rev4Grimari</v>
      </c>
      <c r="B523" t="s">
        <v>1558</v>
      </c>
      <c r="C523">
        <v>4</v>
      </c>
      <c r="D523" t="s">
        <v>1553</v>
      </c>
      <c r="E523" t="s">
        <v>1553</v>
      </c>
      <c r="F523" t="s">
        <v>1554</v>
      </c>
      <c r="G523" t="s">
        <v>105</v>
      </c>
      <c r="H523" s="144">
        <v>0.93295090560194205</v>
      </c>
    </row>
    <row r="524" spans="1:8">
      <c r="A524" t="str">
        <f t="shared" si="8"/>
        <v>pin_mssc_rev3Sibut</v>
      </c>
      <c r="B524" t="s">
        <v>1558</v>
      </c>
      <c r="C524">
        <v>3</v>
      </c>
      <c r="D524" t="s">
        <v>1553</v>
      </c>
      <c r="E524" t="s">
        <v>1553</v>
      </c>
      <c r="F524" t="s">
        <v>1554</v>
      </c>
      <c r="G524" t="s">
        <v>66</v>
      </c>
      <c r="H524" s="144">
        <v>0.116953150064873</v>
      </c>
    </row>
    <row r="525" spans="1:8">
      <c r="A525" t="str">
        <f t="shared" si="8"/>
        <v>pin_mssc_rev4Sibut</v>
      </c>
      <c r="B525" t="s">
        <v>1558</v>
      </c>
      <c r="C525">
        <v>4</v>
      </c>
      <c r="D525" t="s">
        <v>1553</v>
      </c>
      <c r="E525" t="s">
        <v>1553</v>
      </c>
      <c r="F525" t="s">
        <v>1554</v>
      </c>
      <c r="G525" t="s">
        <v>66</v>
      </c>
      <c r="H525" s="144">
        <v>0.88304684993512705</v>
      </c>
    </row>
    <row r="526" spans="1:8">
      <c r="A526" t="str">
        <f t="shared" si="8"/>
        <v>pin_mssc_rev3Ndjoukou</v>
      </c>
      <c r="B526" t="s">
        <v>1558</v>
      </c>
      <c r="C526">
        <v>3</v>
      </c>
      <c r="D526" t="s">
        <v>1553</v>
      </c>
      <c r="E526" t="s">
        <v>1553</v>
      </c>
      <c r="F526" t="s">
        <v>1554</v>
      </c>
      <c r="G526" t="s">
        <v>65</v>
      </c>
      <c r="H526" s="144">
        <v>0.111666605605344</v>
      </c>
    </row>
    <row r="527" spans="1:8">
      <c r="A527" t="str">
        <f t="shared" si="8"/>
        <v>pin_mssc_rev4Ndjoukou</v>
      </c>
      <c r="B527" t="s">
        <v>1558</v>
      </c>
      <c r="C527">
        <v>4</v>
      </c>
      <c r="D527" t="s">
        <v>1553</v>
      </c>
      <c r="E527" t="s">
        <v>1553</v>
      </c>
      <c r="F527" t="s">
        <v>1554</v>
      </c>
      <c r="G527" t="s">
        <v>65</v>
      </c>
      <c r="H527" s="144">
        <v>0.88833339439465597</v>
      </c>
    </row>
    <row r="528" spans="1:8">
      <c r="A528" t="str">
        <f t="shared" si="8"/>
        <v>pin_mssc_rev1Baboua</v>
      </c>
      <c r="B528" t="s">
        <v>1558</v>
      </c>
      <c r="C528">
        <v>1</v>
      </c>
      <c r="D528" t="s">
        <v>1553</v>
      </c>
      <c r="E528" t="s">
        <v>1553</v>
      </c>
      <c r="F528" t="s">
        <v>1554</v>
      </c>
      <c r="G528" t="s">
        <v>89</v>
      </c>
      <c r="H528" s="144">
        <v>2.2874329489856902E-3</v>
      </c>
    </row>
    <row r="529" spans="1:8">
      <c r="A529" t="str">
        <f t="shared" si="8"/>
        <v>pin_mssc_rev2Baboua</v>
      </c>
      <c r="B529" t="s">
        <v>1558</v>
      </c>
      <c r="C529">
        <v>2</v>
      </c>
      <c r="D529" t="s">
        <v>1553</v>
      </c>
      <c r="E529" t="s">
        <v>1553</v>
      </c>
      <c r="F529" t="s">
        <v>1554</v>
      </c>
      <c r="G529" t="s">
        <v>89</v>
      </c>
      <c r="H529" s="144">
        <v>5.9235943768019897E-2</v>
      </c>
    </row>
    <row r="530" spans="1:8">
      <c r="A530" t="str">
        <f t="shared" si="8"/>
        <v>pin_mssc_rev3Baboua</v>
      </c>
      <c r="B530" t="s">
        <v>1558</v>
      </c>
      <c r="C530">
        <v>3</v>
      </c>
      <c r="D530" t="s">
        <v>1553</v>
      </c>
      <c r="E530" t="s">
        <v>1553</v>
      </c>
      <c r="F530" t="s">
        <v>1554</v>
      </c>
      <c r="G530" t="s">
        <v>89</v>
      </c>
      <c r="H530" s="144">
        <v>0.297953326103368</v>
      </c>
    </row>
    <row r="531" spans="1:8">
      <c r="A531" t="str">
        <f t="shared" si="8"/>
        <v>pin_mssc_rev4Baboua</v>
      </c>
      <c r="B531" t="s">
        <v>1558</v>
      </c>
      <c r="C531">
        <v>4</v>
      </c>
      <c r="D531" t="s">
        <v>1553</v>
      </c>
      <c r="E531" t="s">
        <v>1553</v>
      </c>
      <c r="F531" t="s">
        <v>1554</v>
      </c>
      <c r="G531" t="s">
        <v>89</v>
      </c>
      <c r="H531" s="144">
        <v>0.64052329717962597</v>
      </c>
    </row>
    <row r="532" spans="1:8">
      <c r="A532" t="str">
        <f t="shared" si="8"/>
        <v>pin_mssc_rev2Abba</v>
      </c>
      <c r="B532" t="s">
        <v>1558</v>
      </c>
      <c r="C532">
        <v>2</v>
      </c>
      <c r="D532" t="s">
        <v>1553</v>
      </c>
      <c r="E532" t="s">
        <v>1553</v>
      </c>
      <c r="F532" t="s">
        <v>1554</v>
      </c>
      <c r="G532" t="s">
        <v>88</v>
      </c>
      <c r="H532" s="144">
        <v>3.39592216743013E-2</v>
      </c>
    </row>
    <row r="533" spans="1:8">
      <c r="A533" t="str">
        <f t="shared" si="8"/>
        <v>pin_mssc_rev3Abba</v>
      </c>
      <c r="B533" t="s">
        <v>1558</v>
      </c>
      <c r="C533">
        <v>3</v>
      </c>
      <c r="D533" t="s">
        <v>1553</v>
      </c>
      <c r="E533" t="s">
        <v>1553</v>
      </c>
      <c r="F533" t="s">
        <v>1554</v>
      </c>
      <c r="G533" t="s">
        <v>88</v>
      </c>
      <c r="H533" s="144">
        <v>0.228889339034134</v>
      </c>
    </row>
    <row r="534" spans="1:8">
      <c r="A534" t="str">
        <f t="shared" si="8"/>
        <v>pin_mssc_rev4Abba</v>
      </c>
      <c r="B534" t="s">
        <v>1558</v>
      </c>
      <c r="C534">
        <v>4</v>
      </c>
      <c r="D534" t="s">
        <v>1553</v>
      </c>
      <c r="E534" t="s">
        <v>1553</v>
      </c>
      <c r="F534" t="s">
        <v>1554</v>
      </c>
      <c r="G534" t="s">
        <v>88</v>
      </c>
      <c r="H534" s="144">
        <v>0.73715143929156501</v>
      </c>
    </row>
    <row r="535" spans="1:8">
      <c r="A535" t="str">
        <f t="shared" si="8"/>
        <v>pin_mssc_rev1Obo</v>
      </c>
      <c r="B535" t="s">
        <v>1558</v>
      </c>
      <c r="C535">
        <v>1</v>
      </c>
      <c r="D535" t="s">
        <v>1553</v>
      </c>
      <c r="E535" t="s">
        <v>1553</v>
      </c>
      <c r="F535" t="s">
        <v>1554</v>
      </c>
      <c r="G535" t="s">
        <v>60</v>
      </c>
      <c r="H535" s="144">
        <v>4.3971633506211E-2</v>
      </c>
    </row>
    <row r="536" spans="1:8">
      <c r="A536" t="str">
        <f t="shared" si="8"/>
        <v>pin_mssc_rev2Obo</v>
      </c>
      <c r="B536" t="s">
        <v>1558</v>
      </c>
      <c r="C536">
        <v>2</v>
      </c>
      <c r="D536" t="s">
        <v>1553</v>
      </c>
      <c r="E536" t="s">
        <v>1553</v>
      </c>
      <c r="F536" t="s">
        <v>1554</v>
      </c>
      <c r="G536" t="s">
        <v>60</v>
      </c>
      <c r="H536" s="144">
        <v>0.20049647269731399</v>
      </c>
    </row>
    <row r="537" spans="1:8">
      <c r="A537" t="str">
        <f t="shared" si="8"/>
        <v>pin_mssc_rev3Obo</v>
      </c>
      <c r="B537" t="s">
        <v>1558</v>
      </c>
      <c r="C537">
        <v>3</v>
      </c>
      <c r="D537" t="s">
        <v>1553</v>
      </c>
      <c r="E537" t="s">
        <v>1553</v>
      </c>
      <c r="F537" t="s">
        <v>1554</v>
      </c>
      <c r="G537" t="s">
        <v>60</v>
      </c>
      <c r="H537" s="144">
        <v>0.12925805584930999</v>
      </c>
    </row>
    <row r="538" spans="1:8">
      <c r="A538" t="str">
        <f t="shared" si="8"/>
        <v>pin_mssc_rev4Obo</v>
      </c>
      <c r="B538" t="s">
        <v>1558</v>
      </c>
      <c r="C538">
        <v>4</v>
      </c>
      <c r="D538" t="s">
        <v>1553</v>
      </c>
      <c r="E538" t="s">
        <v>1553</v>
      </c>
      <c r="F538" t="s">
        <v>1554</v>
      </c>
      <c r="G538" t="s">
        <v>60</v>
      </c>
      <c r="H538" s="144">
        <v>0.62627383794716596</v>
      </c>
    </row>
    <row r="539" spans="1:8">
      <c r="A539" t="str">
        <f t="shared" si="8"/>
        <v>pin_mssc_rev2Kabo</v>
      </c>
      <c r="B539" t="s">
        <v>1558</v>
      </c>
      <c r="C539">
        <v>2</v>
      </c>
      <c r="D539" t="s">
        <v>1553</v>
      </c>
      <c r="E539" t="s">
        <v>1553</v>
      </c>
      <c r="F539" t="s">
        <v>1554</v>
      </c>
      <c r="G539" t="s">
        <v>112</v>
      </c>
      <c r="H539" s="144">
        <v>1.8900866240163E-3</v>
      </c>
    </row>
    <row r="540" spans="1:8">
      <c r="A540" t="str">
        <f t="shared" si="8"/>
        <v>pin_mssc_rev3Kabo</v>
      </c>
      <c r="B540" t="s">
        <v>1558</v>
      </c>
      <c r="C540">
        <v>3</v>
      </c>
      <c r="D540" t="s">
        <v>1553</v>
      </c>
      <c r="E540" t="s">
        <v>1553</v>
      </c>
      <c r="F540" t="s">
        <v>1554</v>
      </c>
      <c r="G540" t="s">
        <v>112</v>
      </c>
      <c r="H540" s="144">
        <v>7.6580807061392003E-2</v>
      </c>
    </row>
    <row r="541" spans="1:8">
      <c r="A541" t="str">
        <f t="shared" si="8"/>
        <v>pin_mssc_rev4Kabo</v>
      </c>
      <c r="B541" t="s">
        <v>1558</v>
      </c>
      <c r="C541">
        <v>4</v>
      </c>
      <c r="D541" t="s">
        <v>1553</v>
      </c>
      <c r="E541" t="s">
        <v>1553</v>
      </c>
      <c r="F541" t="s">
        <v>1554</v>
      </c>
      <c r="G541" t="s">
        <v>112</v>
      </c>
      <c r="H541" s="144">
        <v>0.92152910631459195</v>
      </c>
    </row>
    <row r="542" spans="1:8">
      <c r="A542" t="str">
        <f t="shared" si="8"/>
        <v>pin_mssc_rev2Kouango</v>
      </c>
      <c r="B542" t="s">
        <v>1558</v>
      </c>
      <c r="C542">
        <v>2</v>
      </c>
      <c r="D542" t="s">
        <v>1553</v>
      </c>
      <c r="E542" t="s">
        <v>1553</v>
      </c>
      <c r="F542" t="s">
        <v>1554</v>
      </c>
      <c r="G542" t="s">
        <v>107</v>
      </c>
      <c r="H542" s="144">
        <v>1.4622009954325801E-2</v>
      </c>
    </row>
    <row r="543" spans="1:8">
      <c r="A543" t="str">
        <f t="shared" si="8"/>
        <v>pin_mssc_rev3Kouango</v>
      </c>
      <c r="B543" t="s">
        <v>1558</v>
      </c>
      <c r="C543">
        <v>3</v>
      </c>
      <c r="D543" t="s">
        <v>1553</v>
      </c>
      <c r="E543" t="s">
        <v>1553</v>
      </c>
      <c r="F543" t="s">
        <v>1554</v>
      </c>
      <c r="G543" t="s">
        <v>107</v>
      </c>
      <c r="H543" s="144">
        <v>8.8901439394897405E-2</v>
      </c>
    </row>
    <row r="544" spans="1:8">
      <c r="A544" t="str">
        <f t="shared" si="8"/>
        <v>pin_mssc_rev4Kouango</v>
      </c>
      <c r="B544" t="s">
        <v>1558</v>
      </c>
      <c r="C544">
        <v>4</v>
      </c>
      <c r="D544" t="s">
        <v>1553</v>
      </c>
      <c r="E544" t="s">
        <v>1553</v>
      </c>
      <c r="F544" t="s">
        <v>1554</v>
      </c>
      <c r="G544" t="s">
        <v>107</v>
      </c>
      <c r="H544" s="144">
        <v>0.89647655065077703</v>
      </c>
    </row>
    <row r="545" spans="1:8">
      <c r="A545" t="str">
        <f t="shared" si="8"/>
        <v>pin_mssc_rev2Ouango</v>
      </c>
      <c r="B545" t="s">
        <v>1558</v>
      </c>
      <c r="C545">
        <v>2</v>
      </c>
      <c r="D545" t="s">
        <v>1553</v>
      </c>
      <c r="E545" t="s">
        <v>1553</v>
      </c>
      <c r="F545" t="s">
        <v>1554</v>
      </c>
      <c r="G545" t="s">
        <v>85</v>
      </c>
      <c r="H545" s="144">
        <v>0.205270230788166</v>
      </c>
    </row>
    <row r="546" spans="1:8">
      <c r="A546" t="str">
        <f t="shared" si="8"/>
        <v>pin_mssc_rev3Ouango</v>
      </c>
      <c r="B546" t="s">
        <v>1558</v>
      </c>
      <c r="C546">
        <v>3</v>
      </c>
      <c r="D546" t="s">
        <v>1553</v>
      </c>
      <c r="E546" t="s">
        <v>1553</v>
      </c>
      <c r="F546" t="s">
        <v>1554</v>
      </c>
      <c r="G546" t="s">
        <v>85</v>
      </c>
      <c r="H546" s="144">
        <v>0.46163756381772397</v>
      </c>
    </row>
    <row r="547" spans="1:8">
      <c r="A547" t="str">
        <f t="shared" si="8"/>
        <v>pin_mssc_rev4Ouango</v>
      </c>
      <c r="B547" t="s">
        <v>1558</v>
      </c>
      <c r="C547">
        <v>4</v>
      </c>
      <c r="D547" t="s">
        <v>1553</v>
      </c>
      <c r="E547" t="s">
        <v>1553</v>
      </c>
      <c r="F547" t="s">
        <v>1554</v>
      </c>
      <c r="G547" t="s">
        <v>85</v>
      </c>
      <c r="H547" s="144">
        <v>0.33309220539411</v>
      </c>
    </row>
    <row r="548" spans="1:8">
      <c r="A548" t="str">
        <f t="shared" si="8"/>
        <v>pin_mssc_rev1Gambo</v>
      </c>
      <c r="B548" t="s">
        <v>1558</v>
      </c>
      <c r="C548">
        <v>1</v>
      </c>
      <c r="D548" t="s">
        <v>1553</v>
      </c>
      <c r="E548" t="s">
        <v>1553</v>
      </c>
      <c r="F548" t="s">
        <v>1554</v>
      </c>
      <c r="G548" t="s">
        <v>84</v>
      </c>
      <c r="H548" s="144">
        <v>5.8814263424844604E-3</v>
      </c>
    </row>
    <row r="549" spans="1:8">
      <c r="A549" t="str">
        <f t="shared" si="8"/>
        <v>pin_mssc_rev2Gambo</v>
      </c>
      <c r="B549" t="s">
        <v>1558</v>
      </c>
      <c r="C549">
        <v>2</v>
      </c>
      <c r="D549" t="s">
        <v>1553</v>
      </c>
      <c r="E549" t="s">
        <v>1553</v>
      </c>
      <c r="F549" t="s">
        <v>1554</v>
      </c>
      <c r="G549" t="s">
        <v>84</v>
      </c>
      <c r="H549" s="144">
        <v>0.20709516162714101</v>
      </c>
    </row>
    <row r="550" spans="1:8">
      <c r="A550" t="str">
        <f t="shared" si="8"/>
        <v>pin_mssc_rev3Gambo</v>
      </c>
      <c r="B550" t="s">
        <v>1558</v>
      </c>
      <c r="C550">
        <v>3</v>
      </c>
      <c r="D550" t="s">
        <v>1553</v>
      </c>
      <c r="E550" t="s">
        <v>1553</v>
      </c>
      <c r="F550" t="s">
        <v>1554</v>
      </c>
      <c r="G550" t="s">
        <v>84</v>
      </c>
      <c r="H550" s="144">
        <v>0.50155928150347995</v>
      </c>
    </row>
    <row r="551" spans="1:8">
      <c r="A551" t="str">
        <f t="shared" si="8"/>
        <v>pin_mssc_rev4Gambo</v>
      </c>
      <c r="B551" t="s">
        <v>1558</v>
      </c>
      <c r="C551">
        <v>4</v>
      </c>
      <c r="D551" t="s">
        <v>1553</v>
      </c>
      <c r="E551" t="s">
        <v>1553</v>
      </c>
      <c r="F551" t="s">
        <v>1554</v>
      </c>
      <c r="G551" t="s">
        <v>84</v>
      </c>
      <c r="H551" s="144">
        <v>0.28546413052689401</v>
      </c>
    </row>
    <row r="552" spans="1:8">
      <c r="A552" t="str">
        <f t="shared" si="8"/>
        <v>pin_mssc_rev3Nangha_Boguila</v>
      </c>
      <c r="B552" t="s">
        <v>1558</v>
      </c>
      <c r="C552">
        <v>3</v>
      </c>
      <c r="D552" t="s">
        <v>1553</v>
      </c>
      <c r="E552" t="s">
        <v>1553</v>
      </c>
      <c r="F552" t="s">
        <v>1554</v>
      </c>
      <c r="G552" t="s">
        <v>115</v>
      </c>
      <c r="H552" s="144">
        <v>0.13069078948823501</v>
      </c>
    </row>
    <row r="553" spans="1:8">
      <c r="A553" t="str">
        <f t="shared" si="8"/>
        <v>pin_mssc_rev4Nangha_Boguila</v>
      </c>
      <c r="B553" t="s">
        <v>1558</v>
      </c>
      <c r="C553">
        <v>4</v>
      </c>
      <c r="D553" t="s">
        <v>1553</v>
      </c>
      <c r="E553" t="s">
        <v>1553</v>
      </c>
      <c r="F553" t="s">
        <v>1554</v>
      </c>
      <c r="G553" t="s">
        <v>115</v>
      </c>
      <c r="H553" s="144">
        <v>0.86930921051176502</v>
      </c>
    </row>
    <row r="554" spans="1:8">
      <c r="A554" t="str">
        <f t="shared" si="8"/>
        <v>pin_mssc_rev2Damara</v>
      </c>
      <c r="B554" t="s">
        <v>1558</v>
      </c>
      <c r="C554">
        <v>2</v>
      </c>
      <c r="D554" t="s">
        <v>1553</v>
      </c>
      <c r="E554" t="s">
        <v>1553</v>
      </c>
      <c r="F554" t="s">
        <v>1554</v>
      </c>
      <c r="G554" t="s">
        <v>100</v>
      </c>
      <c r="H554" s="144">
        <v>9.7514231518012098E-2</v>
      </c>
    </row>
    <row r="555" spans="1:8">
      <c r="A555" t="str">
        <f t="shared" si="8"/>
        <v>pin_mssc_rev3Damara</v>
      </c>
      <c r="B555" t="s">
        <v>1558</v>
      </c>
      <c r="C555">
        <v>3</v>
      </c>
      <c r="D555" t="s">
        <v>1553</v>
      </c>
      <c r="E555" t="s">
        <v>1553</v>
      </c>
      <c r="F555" t="s">
        <v>1554</v>
      </c>
      <c r="G555" t="s">
        <v>100</v>
      </c>
      <c r="H555" s="144">
        <v>0.12870018379858</v>
      </c>
    </row>
    <row r="556" spans="1:8">
      <c r="A556" t="str">
        <f t="shared" si="8"/>
        <v>pin_mssc_rev4Damara</v>
      </c>
      <c r="B556" t="s">
        <v>1558</v>
      </c>
      <c r="C556">
        <v>4</v>
      </c>
      <c r="D556" t="s">
        <v>1553</v>
      </c>
      <c r="E556" t="s">
        <v>1553</v>
      </c>
      <c r="F556" t="s">
        <v>1554</v>
      </c>
      <c r="G556" t="s">
        <v>100</v>
      </c>
      <c r="H556" s="144">
        <v>0.77378558468340797</v>
      </c>
    </row>
    <row r="557" spans="1:8">
      <c r="A557" t="str">
        <f t="shared" si="8"/>
        <v>pin_mssc_rev3Bozoum</v>
      </c>
      <c r="B557" t="s">
        <v>1558</v>
      </c>
      <c r="C557">
        <v>3</v>
      </c>
      <c r="D557" t="s">
        <v>1553</v>
      </c>
      <c r="E557" t="s">
        <v>1553</v>
      </c>
      <c r="F557" t="s">
        <v>1554</v>
      </c>
      <c r="G557" t="s">
        <v>119</v>
      </c>
      <c r="H557" s="144">
        <v>6.8707712720536898E-2</v>
      </c>
    </row>
    <row r="558" spans="1:8">
      <c r="A558" t="str">
        <f t="shared" si="8"/>
        <v>pin_mssc_rev4Bozoum</v>
      </c>
      <c r="B558" t="s">
        <v>1558</v>
      </c>
      <c r="C558">
        <v>4</v>
      </c>
      <c r="D558" t="s">
        <v>1553</v>
      </c>
      <c r="E558" t="s">
        <v>1553</v>
      </c>
      <c r="F558" t="s">
        <v>1554</v>
      </c>
      <c r="G558" t="s">
        <v>119</v>
      </c>
      <c r="H558" s="144">
        <v>0.931292287279463</v>
      </c>
    </row>
    <row r="559" spans="1:8">
      <c r="A559" t="str">
        <f t="shared" si="8"/>
        <v>pin_mssc_rev2Bossemtele</v>
      </c>
      <c r="B559" t="s">
        <v>1558</v>
      </c>
      <c r="C559">
        <v>2</v>
      </c>
      <c r="D559" t="s">
        <v>1553</v>
      </c>
      <c r="E559" t="s">
        <v>1553</v>
      </c>
      <c r="F559" t="s">
        <v>1554</v>
      </c>
      <c r="G559" t="s">
        <v>118</v>
      </c>
      <c r="H559" s="144">
        <v>8.1660797003091007E-2</v>
      </c>
    </row>
    <row r="560" spans="1:8">
      <c r="A560" t="str">
        <f t="shared" si="8"/>
        <v>pin_mssc_rev3Bossemtele</v>
      </c>
      <c r="B560" t="s">
        <v>1558</v>
      </c>
      <c r="C560">
        <v>3</v>
      </c>
      <c r="D560" t="s">
        <v>1553</v>
      </c>
      <c r="E560" t="s">
        <v>1553</v>
      </c>
      <c r="F560" t="s">
        <v>1554</v>
      </c>
      <c r="G560" t="s">
        <v>118</v>
      </c>
      <c r="H560" s="144">
        <v>0.28636349906813602</v>
      </c>
    </row>
    <row r="561" spans="1:8">
      <c r="A561" t="str">
        <f t="shared" si="8"/>
        <v>pin_mssc_rev4Bossemtele</v>
      </c>
      <c r="B561" t="s">
        <v>1558</v>
      </c>
      <c r="C561">
        <v>4</v>
      </c>
      <c r="D561" t="s">
        <v>1553</v>
      </c>
      <c r="E561" t="s">
        <v>1553</v>
      </c>
      <c r="F561" t="s">
        <v>1554</v>
      </c>
      <c r="G561" t="s">
        <v>118</v>
      </c>
      <c r="H561" s="144">
        <v>0.631975703928774</v>
      </c>
    </row>
    <row r="562" spans="1:8">
      <c r="A562" t="str">
        <f t="shared" si="8"/>
        <v>pin_mssc_rev2Paoua</v>
      </c>
      <c r="B562" t="s">
        <v>1558</v>
      </c>
      <c r="C562">
        <v>2</v>
      </c>
      <c r="D562" t="s">
        <v>1553</v>
      </c>
      <c r="E562" t="s">
        <v>1553</v>
      </c>
      <c r="F562" t="s">
        <v>1554</v>
      </c>
      <c r="G562" t="s">
        <v>122</v>
      </c>
      <c r="H562" s="144">
        <v>3.1341864306438699E-4</v>
      </c>
    </row>
    <row r="563" spans="1:8">
      <c r="A563" t="str">
        <f t="shared" si="8"/>
        <v>pin_mssc_rev3Paoua</v>
      </c>
      <c r="B563" t="s">
        <v>1558</v>
      </c>
      <c r="C563">
        <v>3</v>
      </c>
      <c r="D563" t="s">
        <v>1553</v>
      </c>
      <c r="E563" t="s">
        <v>1553</v>
      </c>
      <c r="F563" t="s">
        <v>1554</v>
      </c>
      <c r="G563" t="s">
        <v>122</v>
      </c>
      <c r="H563" s="144">
        <v>0.108193274088477</v>
      </c>
    </row>
    <row r="564" spans="1:8">
      <c r="A564" t="str">
        <f t="shared" si="8"/>
        <v>pin_mssc_rev4Paoua</v>
      </c>
      <c r="B564" t="s">
        <v>1558</v>
      </c>
      <c r="C564">
        <v>4</v>
      </c>
      <c r="D564" t="s">
        <v>1553</v>
      </c>
      <c r="E564" t="s">
        <v>1553</v>
      </c>
      <c r="F564" t="s">
        <v>1554</v>
      </c>
      <c r="G564" t="s">
        <v>122</v>
      </c>
      <c r="H564" s="144">
        <v>0.89149330726845899</v>
      </c>
    </row>
    <row r="565" spans="1:8">
      <c r="A565" t="str">
        <f t="shared" si="8"/>
        <v>pin_mssc_rev1Dekoa</v>
      </c>
      <c r="B565" t="s">
        <v>1558</v>
      </c>
      <c r="C565">
        <v>1</v>
      </c>
      <c r="D565" t="s">
        <v>1553</v>
      </c>
      <c r="E565" t="s">
        <v>1553</v>
      </c>
      <c r="F565" t="s">
        <v>1554</v>
      </c>
      <c r="G565" t="s">
        <v>63</v>
      </c>
      <c r="H565" s="144">
        <v>8.3193198157904494E-3</v>
      </c>
    </row>
    <row r="566" spans="1:8">
      <c r="A566" t="str">
        <f t="shared" si="8"/>
        <v>pin_mssc_rev2Dekoa</v>
      </c>
      <c r="B566" t="s">
        <v>1558</v>
      </c>
      <c r="C566">
        <v>2</v>
      </c>
      <c r="D566" t="s">
        <v>1553</v>
      </c>
      <c r="E566" t="s">
        <v>1553</v>
      </c>
      <c r="F566" t="s">
        <v>1554</v>
      </c>
      <c r="G566" t="s">
        <v>63</v>
      </c>
      <c r="H566" s="144">
        <v>3.1124321255345699E-2</v>
      </c>
    </row>
    <row r="567" spans="1:8">
      <c r="A567" t="str">
        <f t="shared" si="8"/>
        <v>pin_mssc_rev3Dekoa</v>
      </c>
      <c r="B567" t="s">
        <v>1558</v>
      </c>
      <c r="C567">
        <v>3</v>
      </c>
      <c r="D567" t="s">
        <v>1553</v>
      </c>
      <c r="E567" t="s">
        <v>1553</v>
      </c>
      <c r="F567" t="s">
        <v>1554</v>
      </c>
      <c r="G567" t="s">
        <v>63</v>
      </c>
      <c r="H567" s="144">
        <v>6.5921109715828194E-2</v>
      </c>
    </row>
    <row r="568" spans="1:8">
      <c r="A568" t="str">
        <f t="shared" si="8"/>
        <v>pin_mssc_rev4Dekoa</v>
      </c>
      <c r="B568" t="s">
        <v>1558</v>
      </c>
      <c r="C568">
        <v>4</v>
      </c>
      <c r="D568" t="s">
        <v>1553</v>
      </c>
      <c r="E568" t="s">
        <v>1553</v>
      </c>
      <c r="F568" t="s">
        <v>1554</v>
      </c>
      <c r="G568" t="s">
        <v>63</v>
      </c>
      <c r="H568" s="144">
        <v>0.89463524921303605</v>
      </c>
    </row>
    <row r="569" spans="1:8">
      <c r="A569" t="str">
        <f t="shared" si="8"/>
        <v>pin_mssc_rev1Mala</v>
      </c>
      <c r="B569" t="s">
        <v>1558</v>
      </c>
      <c r="C569">
        <v>1</v>
      </c>
      <c r="D569" t="s">
        <v>1553</v>
      </c>
      <c r="E569" t="s">
        <v>1553</v>
      </c>
      <c r="F569" t="s">
        <v>1554</v>
      </c>
      <c r="G569" t="s">
        <v>64</v>
      </c>
      <c r="H569" s="144">
        <v>1.09948747767831E-2</v>
      </c>
    </row>
    <row r="570" spans="1:8">
      <c r="A570" t="str">
        <f t="shared" si="8"/>
        <v>pin_mssc_rev2Mala</v>
      </c>
      <c r="B570" t="s">
        <v>1558</v>
      </c>
      <c r="C570">
        <v>2</v>
      </c>
      <c r="D570" t="s">
        <v>1553</v>
      </c>
      <c r="E570" t="s">
        <v>1553</v>
      </c>
      <c r="F570" t="s">
        <v>1554</v>
      </c>
      <c r="G570" t="s">
        <v>64</v>
      </c>
      <c r="H570" s="144">
        <v>1.09948747767831E-2</v>
      </c>
    </row>
    <row r="571" spans="1:8">
      <c r="A571" t="str">
        <f t="shared" si="8"/>
        <v>pin_mssc_rev3Mala</v>
      </c>
      <c r="B571" t="s">
        <v>1558</v>
      </c>
      <c r="C571">
        <v>3</v>
      </c>
      <c r="D571" t="s">
        <v>1553</v>
      </c>
      <c r="E571" t="s">
        <v>1553</v>
      </c>
      <c r="F571" t="s">
        <v>1554</v>
      </c>
      <c r="G571" t="s">
        <v>64</v>
      </c>
      <c r="H571" s="144">
        <v>8.5295927892634904E-2</v>
      </c>
    </row>
    <row r="572" spans="1:8">
      <c r="A572" t="str">
        <f t="shared" si="8"/>
        <v>pin_mssc_rev4Mala</v>
      </c>
      <c r="B572" t="s">
        <v>1558</v>
      </c>
      <c r="C572">
        <v>4</v>
      </c>
      <c r="D572" t="s">
        <v>1553</v>
      </c>
      <c r="E572" t="s">
        <v>1553</v>
      </c>
      <c r="F572" t="s">
        <v>1554</v>
      </c>
      <c r="G572" t="s">
        <v>64</v>
      </c>
      <c r="H572" s="144">
        <v>0.89271432255379901</v>
      </c>
    </row>
    <row r="573" spans="1:8">
      <c r="A573" t="str">
        <f t="shared" si="8"/>
        <v>pin_mssc_rev1Bria</v>
      </c>
      <c r="B573" t="s">
        <v>1558</v>
      </c>
      <c r="C573">
        <v>1</v>
      </c>
      <c r="D573" t="s">
        <v>1553</v>
      </c>
      <c r="E573" t="s">
        <v>1553</v>
      </c>
      <c r="F573" t="s">
        <v>1554</v>
      </c>
      <c r="G573" t="s">
        <v>58</v>
      </c>
      <c r="H573" s="144">
        <v>2.0217839025221E-2</v>
      </c>
    </row>
    <row r="574" spans="1:8">
      <c r="A574" t="str">
        <f t="shared" si="8"/>
        <v>pin_mssc_rev2Bria</v>
      </c>
      <c r="B574" t="s">
        <v>1558</v>
      </c>
      <c r="C574">
        <v>2</v>
      </c>
      <c r="D574" t="s">
        <v>1553</v>
      </c>
      <c r="E574" t="s">
        <v>1553</v>
      </c>
      <c r="F574" t="s">
        <v>1554</v>
      </c>
      <c r="G574" t="s">
        <v>58</v>
      </c>
      <c r="H574" s="144">
        <v>6.7662190185006105E-2</v>
      </c>
    </row>
    <row r="575" spans="1:8">
      <c r="A575" t="str">
        <f t="shared" si="8"/>
        <v>pin_mssc_rev3Bria</v>
      </c>
      <c r="B575" t="s">
        <v>1558</v>
      </c>
      <c r="C575">
        <v>3</v>
      </c>
      <c r="D575" t="s">
        <v>1553</v>
      </c>
      <c r="E575" t="s">
        <v>1553</v>
      </c>
      <c r="F575" t="s">
        <v>1554</v>
      </c>
      <c r="G575" t="s">
        <v>58</v>
      </c>
      <c r="H575" s="144">
        <v>0.207623586194357</v>
      </c>
    </row>
    <row r="576" spans="1:8">
      <c r="A576" t="str">
        <f t="shared" si="8"/>
        <v>pin_mssc_rev4Bria</v>
      </c>
      <c r="B576" t="s">
        <v>1558</v>
      </c>
      <c r="C576">
        <v>4</v>
      </c>
      <c r="D576" t="s">
        <v>1553</v>
      </c>
      <c r="E576" t="s">
        <v>1553</v>
      </c>
      <c r="F576" t="s">
        <v>1554</v>
      </c>
      <c r="G576" t="s">
        <v>58</v>
      </c>
      <c r="H576" s="144">
        <v>0.70449638459541597</v>
      </c>
    </row>
    <row r="577" spans="1:8">
      <c r="A577" t="str">
        <f t="shared" si="8"/>
        <v>pin_mssc_rev2Bakouma</v>
      </c>
      <c r="B577" t="s">
        <v>1558</v>
      </c>
      <c r="C577">
        <v>2</v>
      </c>
      <c r="D577" t="s">
        <v>1553</v>
      </c>
      <c r="E577" t="s">
        <v>1553</v>
      </c>
      <c r="F577" t="s">
        <v>1554</v>
      </c>
      <c r="G577" t="s">
        <v>82</v>
      </c>
      <c r="H577" s="144">
        <v>0.18447814394558901</v>
      </c>
    </row>
    <row r="578" spans="1:8">
      <c r="A578" t="str">
        <f t="shared" si="8"/>
        <v>pin_mssc_rev3Bakouma</v>
      </c>
      <c r="B578" t="s">
        <v>1558</v>
      </c>
      <c r="C578">
        <v>3</v>
      </c>
      <c r="D578" t="s">
        <v>1553</v>
      </c>
      <c r="E578" t="s">
        <v>1553</v>
      </c>
      <c r="F578" t="s">
        <v>1554</v>
      </c>
      <c r="G578" t="s">
        <v>82</v>
      </c>
      <c r="H578" s="144">
        <v>0.57596073116472601</v>
      </c>
    </row>
    <row r="579" spans="1:8">
      <c r="A579" t="str">
        <f t="shared" ref="A579:A642" si="9">CONCATENATE(B579,C579,G579)</f>
        <v>pin_mssc_rev4Bakouma</v>
      </c>
      <c r="B579" t="s">
        <v>1558</v>
      </c>
      <c r="C579">
        <v>4</v>
      </c>
      <c r="D579" t="s">
        <v>1553</v>
      </c>
      <c r="E579" t="s">
        <v>1553</v>
      </c>
      <c r="F579" t="s">
        <v>1554</v>
      </c>
      <c r="G579" t="s">
        <v>82</v>
      </c>
      <c r="H579" s="144">
        <v>0.23956112488968501</v>
      </c>
    </row>
    <row r="580" spans="1:8">
      <c r="A580" t="str">
        <f t="shared" si="9"/>
        <v>pin_mssc_rev2Boali</v>
      </c>
      <c r="B580" t="s">
        <v>1558</v>
      </c>
      <c r="C580">
        <v>2</v>
      </c>
      <c r="D580" t="s">
        <v>1553</v>
      </c>
      <c r="E580" t="s">
        <v>1553</v>
      </c>
      <c r="F580" t="s">
        <v>1554</v>
      </c>
      <c r="G580" t="s">
        <v>97</v>
      </c>
      <c r="H580" s="144">
        <v>3.0541482379341199E-2</v>
      </c>
    </row>
    <row r="581" spans="1:8">
      <c r="A581" t="str">
        <f t="shared" si="9"/>
        <v>pin_mssc_rev3Boali</v>
      </c>
      <c r="B581" t="s">
        <v>1558</v>
      </c>
      <c r="C581">
        <v>3</v>
      </c>
      <c r="D581" t="s">
        <v>1553</v>
      </c>
      <c r="E581" t="s">
        <v>1553</v>
      </c>
      <c r="F581" t="s">
        <v>1554</v>
      </c>
      <c r="G581" t="s">
        <v>97</v>
      </c>
      <c r="H581" s="144">
        <v>0.47398445321850802</v>
      </c>
    </row>
    <row r="582" spans="1:8">
      <c r="A582" t="str">
        <f t="shared" si="9"/>
        <v>pin_mssc_rev4Boali</v>
      </c>
      <c r="B582" t="s">
        <v>1558</v>
      </c>
      <c r="C582">
        <v>4</v>
      </c>
      <c r="D582" t="s">
        <v>1553</v>
      </c>
      <c r="E582" t="s">
        <v>1553</v>
      </c>
      <c r="F582" t="s">
        <v>1554</v>
      </c>
      <c r="G582" t="s">
        <v>97</v>
      </c>
      <c r="H582" s="144">
        <v>0.49547406440215103</v>
      </c>
    </row>
    <row r="583" spans="1:8">
      <c r="A583" t="str">
        <f t="shared" si="9"/>
        <v>pin_mssc_rev2Bamingui</v>
      </c>
      <c r="B583" t="s">
        <v>1558</v>
      </c>
      <c r="C583">
        <v>2</v>
      </c>
      <c r="D583" t="s">
        <v>1553</v>
      </c>
      <c r="E583" t="s">
        <v>1553</v>
      </c>
      <c r="F583" t="s">
        <v>1554</v>
      </c>
      <c r="G583" t="s">
        <v>48</v>
      </c>
      <c r="H583" s="144">
        <v>2.88064370329883E-2</v>
      </c>
    </row>
    <row r="584" spans="1:8">
      <c r="A584" t="str">
        <f t="shared" si="9"/>
        <v>pin_mssc_rev3Bamingui</v>
      </c>
      <c r="B584" t="s">
        <v>1558</v>
      </c>
      <c r="C584">
        <v>3</v>
      </c>
      <c r="D584" t="s">
        <v>1553</v>
      </c>
      <c r="E584" t="s">
        <v>1553</v>
      </c>
      <c r="F584" t="s">
        <v>1554</v>
      </c>
      <c r="G584" t="s">
        <v>48</v>
      </c>
      <c r="H584" s="144">
        <v>0.14255919549215301</v>
      </c>
    </row>
    <row r="585" spans="1:8">
      <c r="A585" t="str">
        <f t="shared" si="9"/>
        <v>pin_mssc_rev4Bamingui</v>
      </c>
      <c r="B585" t="s">
        <v>1558</v>
      </c>
      <c r="C585">
        <v>4</v>
      </c>
      <c r="D585" t="s">
        <v>1553</v>
      </c>
      <c r="E585" t="s">
        <v>1553</v>
      </c>
      <c r="F585" t="s">
        <v>1554</v>
      </c>
      <c r="G585" t="s">
        <v>48</v>
      </c>
      <c r="H585" s="144">
        <v>0.82863436747485797</v>
      </c>
    </row>
    <row r="586" spans="1:8">
      <c r="A586" t="str">
        <f t="shared" si="9"/>
        <v>pin_mssc_rev2Baoro</v>
      </c>
      <c r="B586" t="s">
        <v>1558</v>
      </c>
      <c r="C586">
        <v>2</v>
      </c>
      <c r="D586" t="s">
        <v>1553</v>
      </c>
      <c r="E586" t="s">
        <v>1553</v>
      </c>
      <c r="F586" t="s">
        <v>1554</v>
      </c>
      <c r="G586" t="s">
        <v>90</v>
      </c>
      <c r="H586" s="144">
        <v>5.9119532930506001E-2</v>
      </c>
    </row>
    <row r="587" spans="1:8">
      <c r="A587" t="str">
        <f t="shared" si="9"/>
        <v>pin_mssc_rev3Baoro</v>
      </c>
      <c r="B587" t="s">
        <v>1558</v>
      </c>
      <c r="C587">
        <v>3</v>
      </c>
      <c r="D587" t="s">
        <v>1553</v>
      </c>
      <c r="E587" t="s">
        <v>1553</v>
      </c>
      <c r="F587" t="s">
        <v>1554</v>
      </c>
      <c r="G587" t="s">
        <v>90</v>
      </c>
      <c r="H587" s="144">
        <v>0.260412277392648</v>
      </c>
    </row>
    <row r="588" spans="1:8">
      <c r="A588" t="str">
        <f t="shared" si="9"/>
        <v>pin_mssc_rev4Baoro</v>
      </c>
      <c r="B588" t="s">
        <v>1558</v>
      </c>
      <c r="C588">
        <v>4</v>
      </c>
      <c r="D588" t="s">
        <v>1553</v>
      </c>
      <c r="E588" t="s">
        <v>1553</v>
      </c>
      <c r="F588" t="s">
        <v>1554</v>
      </c>
      <c r="G588" t="s">
        <v>90</v>
      </c>
      <c r="H588" s="144">
        <v>0.68046818967684597</v>
      </c>
    </row>
    <row r="589" spans="1:8">
      <c r="A589" t="str">
        <f t="shared" si="9"/>
        <v>pin_mssc_rev1Mbaiki</v>
      </c>
      <c r="B589" t="s">
        <v>1558</v>
      </c>
      <c r="C589">
        <v>1</v>
      </c>
      <c r="D589" t="s">
        <v>1553</v>
      </c>
      <c r="E589" t="s">
        <v>1553</v>
      </c>
      <c r="F589" t="s">
        <v>1554</v>
      </c>
      <c r="G589" t="s">
        <v>71</v>
      </c>
      <c r="H589" s="144">
        <v>1.08376340246975E-2</v>
      </c>
    </row>
    <row r="590" spans="1:8">
      <c r="A590" t="str">
        <f t="shared" si="9"/>
        <v>pin_mssc_rev2Mbaiki</v>
      </c>
      <c r="B590" t="s">
        <v>1558</v>
      </c>
      <c r="C590">
        <v>2</v>
      </c>
      <c r="D590" t="s">
        <v>1553</v>
      </c>
      <c r="E590" t="s">
        <v>1553</v>
      </c>
      <c r="F590" t="s">
        <v>1554</v>
      </c>
      <c r="G590" t="s">
        <v>71</v>
      </c>
      <c r="H590" s="144">
        <v>3.4373450328885002E-2</v>
      </c>
    </row>
    <row r="591" spans="1:8">
      <c r="A591" t="str">
        <f t="shared" si="9"/>
        <v>pin_mssc_rev3Mbaiki</v>
      </c>
      <c r="B591" t="s">
        <v>1558</v>
      </c>
      <c r="C591">
        <v>3</v>
      </c>
      <c r="D591" t="s">
        <v>1553</v>
      </c>
      <c r="E591" t="s">
        <v>1553</v>
      </c>
      <c r="F591" t="s">
        <v>1554</v>
      </c>
      <c r="G591" t="s">
        <v>71</v>
      </c>
      <c r="H591" s="144">
        <v>8.8577636741026505E-2</v>
      </c>
    </row>
    <row r="592" spans="1:8">
      <c r="A592" t="str">
        <f t="shared" si="9"/>
        <v>pin_mssc_rev4Mbaiki</v>
      </c>
      <c r="B592" t="s">
        <v>1558</v>
      </c>
      <c r="C592">
        <v>4</v>
      </c>
      <c r="D592" t="s">
        <v>1553</v>
      </c>
      <c r="E592" t="s">
        <v>1553</v>
      </c>
      <c r="F592" t="s">
        <v>1554</v>
      </c>
      <c r="G592" t="s">
        <v>71</v>
      </c>
      <c r="H592" s="144">
        <v>0.86621127890539096</v>
      </c>
    </row>
    <row r="593" spans="1:8">
      <c r="A593" t="str">
        <f t="shared" si="9"/>
        <v>pin_mssc_rev2Zangba</v>
      </c>
      <c r="B593" t="s">
        <v>1558</v>
      </c>
      <c r="C593">
        <v>2</v>
      </c>
      <c r="D593" t="s">
        <v>1553</v>
      </c>
      <c r="E593" t="s">
        <v>1553</v>
      </c>
      <c r="F593" t="s">
        <v>1554</v>
      </c>
      <c r="G593" t="s">
        <v>56</v>
      </c>
      <c r="H593" s="144">
        <v>1.35731998945164E-2</v>
      </c>
    </row>
    <row r="594" spans="1:8">
      <c r="A594" t="str">
        <f t="shared" si="9"/>
        <v>pin_mssc_rev3Zangba</v>
      </c>
      <c r="B594" t="s">
        <v>1558</v>
      </c>
      <c r="C594">
        <v>3</v>
      </c>
      <c r="D594" t="s">
        <v>1553</v>
      </c>
      <c r="E594" t="s">
        <v>1553</v>
      </c>
      <c r="F594" t="s">
        <v>1554</v>
      </c>
      <c r="G594" t="s">
        <v>56</v>
      </c>
      <c r="H594" s="144">
        <v>7.1848662052978296E-2</v>
      </c>
    </row>
    <row r="595" spans="1:8">
      <c r="A595" t="str">
        <f t="shared" si="9"/>
        <v>pin_mssc_rev4Zangba</v>
      </c>
      <c r="B595" t="s">
        <v>1558</v>
      </c>
      <c r="C595">
        <v>4</v>
      </c>
      <c r="D595" t="s">
        <v>1553</v>
      </c>
      <c r="E595" t="s">
        <v>1553</v>
      </c>
      <c r="F595" t="s">
        <v>1554</v>
      </c>
      <c r="G595" t="s">
        <v>56</v>
      </c>
      <c r="H595" s="144">
        <v>0.91457813805250499</v>
      </c>
    </row>
    <row r="596" spans="1:8">
      <c r="A596" t="str">
        <f t="shared" si="9"/>
        <v>pin_mssc_rev1Zemio</v>
      </c>
      <c r="B596" t="s">
        <v>1558</v>
      </c>
      <c r="C596">
        <v>1</v>
      </c>
      <c r="D596" t="s">
        <v>1553</v>
      </c>
      <c r="E596" t="s">
        <v>1553</v>
      </c>
      <c r="F596" t="s">
        <v>1554</v>
      </c>
      <c r="G596" t="s">
        <v>61</v>
      </c>
      <c r="H596" s="144">
        <v>1.7731329216188599E-2</v>
      </c>
    </row>
    <row r="597" spans="1:8">
      <c r="A597" t="str">
        <f t="shared" si="9"/>
        <v>pin_mssc_rev2Zemio</v>
      </c>
      <c r="B597" t="s">
        <v>1558</v>
      </c>
      <c r="C597">
        <v>2</v>
      </c>
      <c r="D597" t="s">
        <v>1553</v>
      </c>
      <c r="E597" t="s">
        <v>1553</v>
      </c>
      <c r="F597" t="s">
        <v>1554</v>
      </c>
      <c r="G597" t="s">
        <v>61</v>
      </c>
      <c r="H597" s="144">
        <v>0.18464500097595701</v>
      </c>
    </row>
    <row r="598" spans="1:8">
      <c r="A598" t="str">
        <f t="shared" si="9"/>
        <v>pin_mssc_rev3Zemio</v>
      </c>
      <c r="B598" t="s">
        <v>1558</v>
      </c>
      <c r="C598">
        <v>3</v>
      </c>
      <c r="D598" t="s">
        <v>1553</v>
      </c>
      <c r="E598" t="s">
        <v>1553</v>
      </c>
      <c r="F598" t="s">
        <v>1554</v>
      </c>
      <c r="G598" t="s">
        <v>61</v>
      </c>
      <c r="H598" s="144">
        <v>7.7751152010798893E-2</v>
      </c>
    </row>
    <row r="599" spans="1:8">
      <c r="A599" t="str">
        <f t="shared" si="9"/>
        <v>pin_mssc_rev4Zemio</v>
      </c>
      <c r="B599" t="s">
        <v>1558</v>
      </c>
      <c r="C599">
        <v>4</v>
      </c>
      <c r="D599" t="s">
        <v>1553</v>
      </c>
      <c r="E599" t="s">
        <v>1553</v>
      </c>
      <c r="F599" t="s">
        <v>1554</v>
      </c>
      <c r="G599" t="s">
        <v>61</v>
      </c>
      <c r="H599" s="144">
        <v>0.71987251779705497</v>
      </c>
    </row>
    <row r="600" spans="1:8">
      <c r="A600" t="str">
        <f t="shared" si="9"/>
        <v>pin_mssc_rev2Batangafo</v>
      </c>
      <c r="B600" t="s">
        <v>1558</v>
      </c>
      <c r="C600">
        <v>2</v>
      </c>
      <c r="D600" t="s">
        <v>1553</v>
      </c>
      <c r="E600" t="s">
        <v>1553</v>
      </c>
      <c r="F600" t="s">
        <v>1554</v>
      </c>
      <c r="G600" t="s">
        <v>109</v>
      </c>
      <c r="H600" s="144">
        <v>1.7799348656707899E-2</v>
      </c>
    </row>
    <row r="601" spans="1:8">
      <c r="A601" t="str">
        <f t="shared" si="9"/>
        <v>pin_mssc_rev3Batangafo</v>
      </c>
      <c r="B601" t="s">
        <v>1558</v>
      </c>
      <c r="C601">
        <v>3</v>
      </c>
      <c r="D601" t="s">
        <v>1553</v>
      </c>
      <c r="E601" t="s">
        <v>1553</v>
      </c>
      <c r="F601" t="s">
        <v>1554</v>
      </c>
      <c r="G601" t="s">
        <v>109</v>
      </c>
      <c r="H601" s="144">
        <v>0.41181664692631698</v>
      </c>
    </row>
    <row r="602" spans="1:8">
      <c r="A602" t="str">
        <f t="shared" si="9"/>
        <v>pin_mssc_rev4Batangafo</v>
      </c>
      <c r="B602" t="s">
        <v>1558</v>
      </c>
      <c r="C602">
        <v>4</v>
      </c>
      <c r="D602" t="s">
        <v>1553</v>
      </c>
      <c r="E602" t="s">
        <v>1553</v>
      </c>
      <c r="F602" t="s">
        <v>1554</v>
      </c>
      <c r="G602" t="s">
        <v>109</v>
      </c>
      <c r="H602" s="144">
        <v>0.57038400441697501</v>
      </c>
    </row>
    <row r="603" spans="1:8">
      <c r="A603" t="str">
        <f t="shared" si="9"/>
        <v>pin_mssc_rev2Yaloke</v>
      </c>
      <c r="B603" t="s">
        <v>1558</v>
      </c>
      <c r="C603">
        <v>2</v>
      </c>
      <c r="D603" t="s">
        <v>1553</v>
      </c>
      <c r="E603" t="s">
        <v>1553</v>
      </c>
      <c r="F603" t="s">
        <v>1554</v>
      </c>
      <c r="G603" t="s">
        <v>101</v>
      </c>
      <c r="H603" s="144">
        <v>6.6210803350404898E-2</v>
      </c>
    </row>
    <row r="604" spans="1:8">
      <c r="A604" t="str">
        <f t="shared" si="9"/>
        <v>pin_mssc_rev3Yaloke</v>
      </c>
      <c r="B604" t="s">
        <v>1558</v>
      </c>
      <c r="C604">
        <v>3</v>
      </c>
      <c r="D604" t="s">
        <v>1553</v>
      </c>
      <c r="E604" t="s">
        <v>1553</v>
      </c>
      <c r="F604" t="s">
        <v>1554</v>
      </c>
      <c r="G604" t="s">
        <v>101</v>
      </c>
      <c r="H604" s="144">
        <v>0.383123284981293</v>
      </c>
    </row>
    <row r="605" spans="1:8">
      <c r="A605" t="str">
        <f t="shared" si="9"/>
        <v>pin_mssc_rev4Yaloke</v>
      </c>
      <c r="B605" t="s">
        <v>1558</v>
      </c>
      <c r="C605">
        <v>4</v>
      </c>
      <c r="D605" t="s">
        <v>1553</v>
      </c>
      <c r="E605" t="s">
        <v>1553</v>
      </c>
      <c r="F605" t="s">
        <v>1554</v>
      </c>
      <c r="G605" t="s">
        <v>101</v>
      </c>
      <c r="H605" s="144">
        <v>0.55066591166830203</v>
      </c>
    </row>
    <row r="606" spans="1:8">
      <c r="A606" t="str">
        <f t="shared" si="9"/>
        <v>pin_mssc_rev2Bossembele</v>
      </c>
      <c r="B606" t="s">
        <v>1558</v>
      </c>
      <c r="C606">
        <v>2</v>
      </c>
      <c r="D606" t="s">
        <v>1553</v>
      </c>
      <c r="E606" t="s">
        <v>1553</v>
      </c>
      <c r="F606" t="s">
        <v>1554</v>
      </c>
      <c r="G606" t="s">
        <v>99</v>
      </c>
      <c r="H606" s="144">
        <v>1.3657546295828899E-2</v>
      </c>
    </row>
    <row r="607" spans="1:8">
      <c r="A607" t="str">
        <f t="shared" si="9"/>
        <v>pin_mssc_rev3Bossembele</v>
      </c>
      <c r="B607" t="s">
        <v>1558</v>
      </c>
      <c r="C607">
        <v>3</v>
      </c>
      <c r="D607" t="s">
        <v>1553</v>
      </c>
      <c r="E607" t="s">
        <v>1553</v>
      </c>
      <c r="F607" t="s">
        <v>1554</v>
      </c>
      <c r="G607" t="s">
        <v>99</v>
      </c>
      <c r="H607" s="144">
        <v>0.40189075120593998</v>
      </c>
    </row>
    <row r="608" spans="1:8">
      <c r="A608" t="str">
        <f t="shared" si="9"/>
        <v>pin_mssc_rev4Bossembele</v>
      </c>
      <c r="B608" t="s">
        <v>1558</v>
      </c>
      <c r="C608">
        <v>4</v>
      </c>
      <c r="D608" t="s">
        <v>1553</v>
      </c>
      <c r="E608" t="s">
        <v>1553</v>
      </c>
      <c r="F608" t="s">
        <v>1554</v>
      </c>
      <c r="G608" t="s">
        <v>99</v>
      </c>
      <c r="H608" s="144">
        <v>0.58445170249823097</v>
      </c>
    </row>
    <row r="609" spans="1:8">
      <c r="A609" t="str">
        <f t="shared" si="9"/>
        <v>pin_mssc_rev1Carnot</v>
      </c>
      <c r="B609" t="s">
        <v>1558</v>
      </c>
      <c r="C609">
        <v>1</v>
      </c>
      <c r="D609" t="s">
        <v>1553</v>
      </c>
      <c r="E609" t="s">
        <v>1553</v>
      </c>
      <c r="F609" t="s">
        <v>1554</v>
      </c>
      <c r="G609" t="s">
        <v>76</v>
      </c>
      <c r="H609" s="144">
        <v>1.27926421081253E-3</v>
      </c>
    </row>
    <row r="610" spans="1:8">
      <c r="A610" t="str">
        <f t="shared" si="9"/>
        <v>pin_mssc_rev3Carnot</v>
      </c>
      <c r="B610" t="s">
        <v>1558</v>
      </c>
      <c r="C610">
        <v>3</v>
      </c>
      <c r="D610" t="s">
        <v>1553</v>
      </c>
      <c r="E610" t="s">
        <v>1553</v>
      </c>
      <c r="F610" t="s">
        <v>1554</v>
      </c>
      <c r="G610" t="s">
        <v>76</v>
      </c>
      <c r="H610" s="144">
        <v>5.4396919519722701E-3</v>
      </c>
    </row>
    <row r="611" spans="1:8">
      <c r="A611" t="str">
        <f t="shared" si="9"/>
        <v>pin_mssc_rev4Carnot</v>
      </c>
      <c r="B611" t="s">
        <v>1558</v>
      </c>
      <c r="C611">
        <v>4</v>
      </c>
      <c r="D611" t="s">
        <v>1553</v>
      </c>
      <c r="E611" t="s">
        <v>1553</v>
      </c>
      <c r="F611" t="s">
        <v>1554</v>
      </c>
      <c r="G611" t="s">
        <v>76</v>
      </c>
      <c r="H611" s="144">
        <v>0.99328104383721505</v>
      </c>
    </row>
    <row r="612" spans="1:8">
      <c r="A612" t="str">
        <f t="shared" si="9"/>
        <v>pin_mssc_rev2Gadzi</v>
      </c>
      <c r="B612" t="s">
        <v>1558</v>
      </c>
      <c r="C612">
        <v>2</v>
      </c>
      <c r="D612" t="s">
        <v>1553</v>
      </c>
      <c r="E612" t="s">
        <v>1553</v>
      </c>
      <c r="F612" t="s">
        <v>1554</v>
      </c>
      <c r="G612" t="s">
        <v>78</v>
      </c>
      <c r="H612" s="144">
        <v>4.25201832137658E-2</v>
      </c>
    </row>
    <row r="613" spans="1:8">
      <c r="A613" t="str">
        <f t="shared" si="9"/>
        <v>pin_mssc_rev3Gadzi</v>
      </c>
      <c r="B613" t="s">
        <v>1558</v>
      </c>
      <c r="C613">
        <v>3</v>
      </c>
      <c r="D613" t="s">
        <v>1553</v>
      </c>
      <c r="E613" t="s">
        <v>1553</v>
      </c>
      <c r="F613" t="s">
        <v>1554</v>
      </c>
      <c r="G613" t="s">
        <v>78</v>
      </c>
      <c r="H613" s="144">
        <v>9.9440917251969893E-2</v>
      </c>
    </row>
    <row r="614" spans="1:8">
      <c r="A614" t="str">
        <f t="shared" si="9"/>
        <v>pin_mssc_rev4Gadzi</v>
      </c>
      <c r="B614" t="s">
        <v>1558</v>
      </c>
      <c r="C614">
        <v>4</v>
      </c>
      <c r="D614" t="s">
        <v>1553</v>
      </c>
      <c r="E614" t="s">
        <v>1553</v>
      </c>
      <c r="F614" t="s">
        <v>1554</v>
      </c>
      <c r="G614" t="s">
        <v>78</v>
      </c>
      <c r="H614" s="144">
        <v>0.85803889953426404</v>
      </c>
    </row>
    <row r="615" spans="1:8">
      <c r="A615" t="str">
        <f t="shared" si="9"/>
        <v>pin_mssc_rev2Gamboula</v>
      </c>
      <c r="B615" t="s">
        <v>1558</v>
      </c>
      <c r="C615">
        <v>2</v>
      </c>
      <c r="D615" t="s">
        <v>1553</v>
      </c>
      <c r="E615" t="s">
        <v>1553</v>
      </c>
      <c r="F615" t="s">
        <v>1554</v>
      </c>
      <c r="G615" t="s">
        <v>79</v>
      </c>
      <c r="H615" s="144">
        <v>3.3702971721349902E-2</v>
      </c>
    </row>
    <row r="616" spans="1:8">
      <c r="A616" t="str">
        <f t="shared" si="9"/>
        <v>pin_mssc_rev3Gamboula</v>
      </c>
      <c r="B616" t="s">
        <v>1558</v>
      </c>
      <c r="C616">
        <v>3</v>
      </c>
      <c r="D616" t="s">
        <v>1553</v>
      </c>
      <c r="E616" t="s">
        <v>1553</v>
      </c>
      <c r="F616" t="s">
        <v>1554</v>
      </c>
      <c r="G616" t="s">
        <v>79</v>
      </c>
      <c r="H616" s="144">
        <v>7.9163818216119897E-2</v>
      </c>
    </row>
    <row r="617" spans="1:8">
      <c r="A617" t="str">
        <f t="shared" si="9"/>
        <v>pin_mssc_rev4Gamboula</v>
      </c>
      <c r="B617" t="s">
        <v>1558</v>
      </c>
      <c r="C617">
        <v>4</v>
      </c>
      <c r="D617" t="s">
        <v>1553</v>
      </c>
      <c r="E617" t="s">
        <v>1553</v>
      </c>
      <c r="F617" t="s">
        <v>1554</v>
      </c>
      <c r="G617" t="s">
        <v>79</v>
      </c>
      <c r="H617" s="144">
        <v>0.88713321006252999</v>
      </c>
    </row>
    <row r="618" spans="1:8">
      <c r="A618" t="str">
        <f t="shared" si="9"/>
        <v>pin_mssc_rev2Bambio</v>
      </c>
      <c r="B618" t="s">
        <v>1558</v>
      </c>
      <c r="C618">
        <v>2</v>
      </c>
      <c r="D618" t="s">
        <v>1553</v>
      </c>
      <c r="E618" t="s">
        <v>1553</v>
      </c>
      <c r="F618" t="s">
        <v>1554</v>
      </c>
      <c r="G618" t="s">
        <v>124</v>
      </c>
      <c r="H618" s="144">
        <v>6.5556711766645806E-2</v>
      </c>
    </row>
    <row r="619" spans="1:8">
      <c r="A619" t="str">
        <f t="shared" si="9"/>
        <v>pin_mssc_rev3Bambio</v>
      </c>
      <c r="B619" t="s">
        <v>1558</v>
      </c>
      <c r="C619">
        <v>3</v>
      </c>
      <c r="D619" t="s">
        <v>1553</v>
      </c>
      <c r="E619" t="s">
        <v>1553</v>
      </c>
      <c r="F619" t="s">
        <v>1554</v>
      </c>
      <c r="G619" t="s">
        <v>124</v>
      </c>
      <c r="H619" s="144">
        <v>0.26924596296056602</v>
      </c>
    </row>
    <row r="620" spans="1:8">
      <c r="A620" t="str">
        <f t="shared" si="9"/>
        <v>pin_mssc_rev4Bambio</v>
      </c>
      <c r="B620" t="s">
        <v>1558</v>
      </c>
      <c r="C620">
        <v>4</v>
      </c>
      <c r="D620" t="s">
        <v>1553</v>
      </c>
      <c r="E620" t="s">
        <v>1553</v>
      </c>
      <c r="F620" t="s">
        <v>1554</v>
      </c>
      <c r="G620" t="s">
        <v>124</v>
      </c>
      <c r="H620" s="144">
        <v>0.66519732527278796</v>
      </c>
    </row>
    <row r="621" spans="1:8">
      <c r="A621" t="str">
        <f t="shared" si="9"/>
        <v>pin_mssc_rev2Boganda</v>
      </c>
      <c r="B621" t="s">
        <v>1558</v>
      </c>
      <c r="C621">
        <v>2</v>
      </c>
      <c r="D621" t="s">
        <v>1553</v>
      </c>
      <c r="E621" t="s">
        <v>1553</v>
      </c>
      <c r="F621" t="s">
        <v>1554</v>
      </c>
      <c r="G621" t="s">
        <v>69</v>
      </c>
      <c r="H621" s="144">
        <v>3.2823136743436503E-2</v>
      </c>
    </row>
    <row r="622" spans="1:8">
      <c r="A622" t="str">
        <f t="shared" si="9"/>
        <v>pin_mssc_rev3Boganda</v>
      </c>
      <c r="B622" t="s">
        <v>1558</v>
      </c>
      <c r="C622">
        <v>3</v>
      </c>
      <c r="D622" t="s">
        <v>1553</v>
      </c>
      <c r="E622" t="s">
        <v>1553</v>
      </c>
      <c r="F622" t="s">
        <v>1554</v>
      </c>
      <c r="G622" t="s">
        <v>69</v>
      </c>
      <c r="H622" s="144">
        <v>6.6256148596426798E-2</v>
      </c>
    </row>
    <row r="623" spans="1:8">
      <c r="A623" t="str">
        <f t="shared" si="9"/>
        <v>pin_mssc_rev4Boganda</v>
      </c>
      <c r="B623" t="s">
        <v>1558</v>
      </c>
      <c r="C623">
        <v>4</v>
      </c>
      <c r="D623" t="s">
        <v>1553</v>
      </c>
      <c r="E623" t="s">
        <v>1553</v>
      </c>
      <c r="F623" t="s">
        <v>1554</v>
      </c>
      <c r="G623" t="s">
        <v>69</v>
      </c>
      <c r="H623" s="144">
        <v>0.90092071466013701</v>
      </c>
    </row>
    <row r="624" spans="1:8">
      <c r="A624" t="str">
        <f t="shared" si="9"/>
        <v>pin_mssc_rev2Kembe</v>
      </c>
      <c r="B624" t="s">
        <v>1558</v>
      </c>
      <c r="C624">
        <v>2</v>
      </c>
      <c r="D624" t="s">
        <v>1553</v>
      </c>
      <c r="E624" t="s">
        <v>1553</v>
      </c>
      <c r="F624" t="s">
        <v>1554</v>
      </c>
      <c r="G624" t="s">
        <v>53</v>
      </c>
      <c r="H624" s="144">
        <v>7.4134572232116294E-2</v>
      </c>
    </row>
    <row r="625" spans="1:8">
      <c r="A625" t="str">
        <f t="shared" si="9"/>
        <v>pin_mssc_rev3Kembe</v>
      </c>
      <c r="B625" t="s">
        <v>1558</v>
      </c>
      <c r="C625">
        <v>3</v>
      </c>
      <c r="D625" t="s">
        <v>1553</v>
      </c>
      <c r="E625" t="s">
        <v>1553</v>
      </c>
      <c r="F625" t="s">
        <v>1554</v>
      </c>
      <c r="G625" t="s">
        <v>53</v>
      </c>
      <c r="H625" s="144">
        <v>0.21055118142166601</v>
      </c>
    </row>
    <row r="626" spans="1:8">
      <c r="A626" t="str">
        <f t="shared" si="9"/>
        <v>pin_mssc_rev4Kembe</v>
      </c>
      <c r="B626" t="s">
        <v>1558</v>
      </c>
      <c r="C626">
        <v>4</v>
      </c>
      <c r="D626" t="s">
        <v>1553</v>
      </c>
      <c r="E626" t="s">
        <v>1553</v>
      </c>
      <c r="F626" t="s">
        <v>1554</v>
      </c>
      <c r="G626" t="s">
        <v>53</v>
      </c>
      <c r="H626" s="144">
        <v>0.71531424634621699</v>
      </c>
    </row>
    <row r="627" spans="1:8">
      <c r="A627" t="str">
        <f t="shared" si="9"/>
        <v>pin_mssc_rev3Satema</v>
      </c>
      <c r="B627" t="s">
        <v>1558</v>
      </c>
      <c r="C627">
        <v>3</v>
      </c>
      <c r="D627" t="s">
        <v>1553</v>
      </c>
      <c r="E627" t="s">
        <v>1553</v>
      </c>
      <c r="F627" t="s">
        <v>1554</v>
      </c>
      <c r="G627" t="s">
        <v>55</v>
      </c>
      <c r="H627" s="144">
        <v>0.425010043548743</v>
      </c>
    </row>
    <row r="628" spans="1:8">
      <c r="A628" t="str">
        <f t="shared" si="9"/>
        <v>pin_mssc_rev4Satema</v>
      </c>
      <c r="B628" t="s">
        <v>1558</v>
      </c>
      <c r="C628">
        <v>4</v>
      </c>
      <c r="D628" t="s">
        <v>1553</v>
      </c>
      <c r="E628" t="s">
        <v>1553</v>
      </c>
      <c r="F628" t="s">
        <v>1554</v>
      </c>
      <c r="G628" t="s">
        <v>55</v>
      </c>
      <c r="H628" s="144">
        <v>0.57498995645125694</v>
      </c>
    </row>
    <row r="629" spans="1:8">
      <c r="A629" t="str">
        <f t="shared" si="9"/>
        <v>pin_mssc_rev1Markounda</v>
      </c>
      <c r="B629" t="s">
        <v>1558</v>
      </c>
      <c r="C629">
        <v>1</v>
      </c>
      <c r="D629" t="s">
        <v>1553</v>
      </c>
      <c r="E629" t="s">
        <v>1553</v>
      </c>
      <c r="F629" t="s">
        <v>1554</v>
      </c>
      <c r="G629" t="s">
        <v>113</v>
      </c>
      <c r="H629" s="144">
        <v>1.08161258652625E-2</v>
      </c>
    </row>
    <row r="630" spans="1:8">
      <c r="A630" t="str">
        <f t="shared" si="9"/>
        <v>pin_mssc_rev4Markounda</v>
      </c>
      <c r="B630" t="s">
        <v>1558</v>
      </c>
      <c r="C630">
        <v>4</v>
      </c>
      <c r="D630" t="s">
        <v>1553</v>
      </c>
      <c r="E630" t="s">
        <v>1553</v>
      </c>
      <c r="F630" t="s">
        <v>1554</v>
      </c>
      <c r="G630" t="s">
        <v>113</v>
      </c>
      <c r="H630" s="144">
        <v>0.98918387413473796</v>
      </c>
    </row>
    <row r="631" spans="1:8">
      <c r="A631" t="str">
        <f t="shared" si="9"/>
        <v>pin_mssc_rev2Mongoumba</v>
      </c>
      <c r="B631" t="s">
        <v>1558</v>
      </c>
      <c r="C631">
        <v>2</v>
      </c>
      <c r="D631" t="s">
        <v>1553</v>
      </c>
      <c r="E631" t="s">
        <v>1553</v>
      </c>
      <c r="F631" t="s">
        <v>1554</v>
      </c>
      <c r="G631" t="s">
        <v>72</v>
      </c>
      <c r="H631" s="144">
        <v>2.0169085486837199E-2</v>
      </c>
    </row>
    <row r="632" spans="1:8">
      <c r="A632" t="str">
        <f t="shared" si="9"/>
        <v>pin_mssc_rev3Mongoumba</v>
      </c>
      <c r="B632" t="s">
        <v>1558</v>
      </c>
      <c r="C632">
        <v>3</v>
      </c>
      <c r="D632" t="s">
        <v>1553</v>
      </c>
      <c r="E632" t="s">
        <v>1553</v>
      </c>
      <c r="F632" t="s">
        <v>1554</v>
      </c>
      <c r="G632" t="s">
        <v>72</v>
      </c>
      <c r="H632" s="144">
        <v>0.106005331808268</v>
      </c>
    </row>
    <row r="633" spans="1:8">
      <c r="A633" t="str">
        <f t="shared" si="9"/>
        <v>pin_mssc_rev4Mongoumba</v>
      </c>
      <c r="B633" t="s">
        <v>1558</v>
      </c>
      <c r="C633">
        <v>4</v>
      </c>
      <c r="D633" t="s">
        <v>1553</v>
      </c>
      <c r="E633" t="s">
        <v>1553</v>
      </c>
      <c r="F633" t="s">
        <v>1554</v>
      </c>
      <c r="G633" t="s">
        <v>72</v>
      </c>
      <c r="H633" s="144">
        <v>0.87382558270489497</v>
      </c>
    </row>
    <row r="634" spans="1:8">
      <c r="A634" t="str">
        <f t="shared" si="9"/>
        <v>pin_mssc_rev2Dede_Mokouba</v>
      </c>
      <c r="B634" t="s">
        <v>1558</v>
      </c>
      <c r="C634">
        <v>2</v>
      </c>
      <c r="D634" t="s">
        <v>1553</v>
      </c>
      <c r="E634" t="s">
        <v>1553</v>
      </c>
      <c r="F634" t="s">
        <v>1554</v>
      </c>
      <c r="G634" t="s">
        <v>77</v>
      </c>
      <c r="H634" s="144">
        <v>4.4675150486989897E-2</v>
      </c>
    </row>
    <row r="635" spans="1:8">
      <c r="A635" t="str">
        <f t="shared" si="9"/>
        <v>pin_mssc_rev3Dede_Mokouba</v>
      </c>
      <c r="B635" t="s">
        <v>1558</v>
      </c>
      <c r="C635">
        <v>3</v>
      </c>
      <c r="D635" t="s">
        <v>1553</v>
      </c>
      <c r="E635" t="s">
        <v>1553</v>
      </c>
      <c r="F635" t="s">
        <v>1554</v>
      </c>
      <c r="G635" t="s">
        <v>77</v>
      </c>
      <c r="H635" s="144">
        <v>3.20836248917655E-2</v>
      </c>
    </row>
    <row r="636" spans="1:8">
      <c r="A636" t="str">
        <f t="shared" si="9"/>
        <v>pin_mssc_rev4Dede_Mokouba</v>
      </c>
      <c r="B636" t="s">
        <v>1558</v>
      </c>
      <c r="C636">
        <v>4</v>
      </c>
      <c r="D636" t="s">
        <v>1553</v>
      </c>
      <c r="E636" t="s">
        <v>1553</v>
      </c>
      <c r="F636" t="s">
        <v>1554</v>
      </c>
      <c r="G636" t="s">
        <v>77</v>
      </c>
      <c r="H636" s="144">
        <v>0.92324122462124403</v>
      </c>
    </row>
    <row r="637" spans="1:8">
      <c r="A637" t="str">
        <f t="shared" si="9"/>
        <v>pin_mssc_rev2Sosso-Nakombo</v>
      </c>
      <c r="B637" t="s">
        <v>1558</v>
      </c>
      <c r="C637">
        <v>2</v>
      </c>
      <c r="D637" t="s">
        <v>1553</v>
      </c>
      <c r="E637" t="s">
        <v>1553</v>
      </c>
      <c r="F637" t="s">
        <v>1554</v>
      </c>
      <c r="G637" t="s">
        <v>80</v>
      </c>
      <c r="H637" s="144">
        <v>5.3235422763009403E-2</v>
      </c>
    </row>
    <row r="638" spans="1:8">
      <c r="A638" t="str">
        <f t="shared" si="9"/>
        <v>pin_mssc_rev3Sosso-Nakombo</v>
      </c>
      <c r="B638" t="s">
        <v>1558</v>
      </c>
      <c r="C638">
        <v>3</v>
      </c>
      <c r="D638" t="s">
        <v>1553</v>
      </c>
      <c r="E638" t="s">
        <v>1553</v>
      </c>
      <c r="F638" t="s">
        <v>1554</v>
      </c>
      <c r="G638" t="s">
        <v>80</v>
      </c>
      <c r="H638" s="144">
        <v>3.47375209861608E-2</v>
      </c>
    </row>
    <row r="639" spans="1:8">
      <c r="A639" t="str">
        <f t="shared" si="9"/>
        <v>pin_mssc_rev4Sosso-Nakombo</v>
      </c>
      <c r="B639" t="s">
        <v>1558</v>
      </c>
      <c r="C639">
        <v>4</v>
      </c>
      <c r="D639" t="s">
        <v>1553</v>
      </c>
      <c r="E639" t="s">
        <v>1553</v>
      </c>
      <c r="F639" t="s">
        <v>1554</v>
      </c>
      <c r="G639" t="s">
        <v>80</v>
      </c>
      <c r="H639" s="144">
        <v>0.91202705625083003</v>
      </c>
    </row>
    <row r="640" spans="1:8">
      <c r="A640" t="str">
        <f t="shared" si="9"/>
        <v>pin_mssc_rev2Nola</v>
      </c>
      <c r="B640" t="s">
        <v>1558</v>
      </c>
      <c r="C640">
        <v>2</v>
      </c>
      <c r="D640" t="s">
        <v>1553</v>
      </c>
      <c r="E640" t="s">
        <v>1553</v>
      </c>
      <c r="F640" t="s">
        <v>1554</v>
      </c>
      <c r="G640" t="s">
        <v>126</v>
      </c>
      <c r="H640" s="144">
        <v>3.3318873649014901E-3</v>
      </c>
    </row>
    <row r="641" spans="1:8">
      <c r="A641" t="str">
        <f t="shared" si="9"/>
        <v>pin_mssc_rev3Nola</v>
      </c>
      <c r="B641" t="s">
        <v>1558</v>
      </c>
      <c r="C641">
        <v>3</v>
      </c>
      <c r="D641" t="s">
        <v>1553</v>
      </c>
      <c r="E641" t="s">
        <v>1553</v>
      </c>
      <c r="F641" t="s">
        <v>1554</v>
      </c>
      <c r="G641" t="s">
        <v>126</v>
      </c>
      <c r="H641" s="144">
        <v>1.34244219372307E-3</v>
      </c>
    </row>
    <row r="642" spans="1:8">
      <c r="A642" t="str">
        <f t="shared" si="9"/>
        <v>pin_mssc_rev4Nola</v>
      </c>
      <c r="B642" t="s">
        <v>1558</v>
      </c>
      <c r="C642">
        <v>4</v>
      </c>
      <c r="D642" t="s">
        <v>1553</v>
      </c>
      <c r="E642" t="s">
        <v>1553</v>
      </c>
      <c r="F642" t="s">
        <v>1554</v>
      </c>
      <c r="G642" t="s">
        <v>126</v>
      </c>
      <c r="H642" s="144">
        <v>0.99532567044137499</v>
      </c>
    </row>
    <row r="643" spans="1:8">
      <c r="A643" t="str">
        <f t="shared" ref="A643:A706" si="10">CONCATENATE(B643,C643,G643)</f>
        <v>pin_mssc_rev2Bogangone</v>
      </c>
      <c r="B643" t="s">
        <v>1558</v>
      </c>
      <c r="C643">
        <v>2</v>
      </c>
      <c r="D643" t="s">
        <v>1553</v>
      </c>
      <c r="E643" t="s">
        <v>1553</v>
      </c>
      <c r="F643" t="s">
        <v>1554</v>
      </c>
      <c r="G643" t="s">
        <v>70</v>
      </c>
      <c r="H643" s="144">
        <v>2.5163130711332599E-2</v>
      </c>
    </row>
    <row r="644" spans="1:8">
      <c r="A644" t="str">
        <f t="shared" si="10"/>
        <v>pin_mssc_rev3Bogangone</v>
      </c>
      <c r="B644" t="s">
        <v>1558</v>
      </c>
      <c r="C644">
        <v>3</v>
      </c>
      <c r="D644" t="s">
        <v>1553</v>
      </c>
      <c r="E644" t="s">
        <v>1553</v>
      </c>
      <c r="F644" t="s">
        <v>1554</v>
      </c>
      <c r="G644" t="s">
        <v>70</v>
      </c>
      <c r="H644" s="144">
        <v>2.0545746389432799E-2</v>
      </c>
    </row>
    <row r="645" spans="1:8">
      <c r="A645" t="str">
        <f t="shared" si="10"/>
        <v>pin_mssc_rev4Bogangone</v>
      </c>
      <c r="B645" t="s">
        <v>1558</v>
      </c>
      <c r="C645">
        <v>4</v>
      </c>
      <c r="D645" t="s">
        <v>1553</v>
      </c>
      <c r="E645" t="s">
        <v>1553</v>
      </c>
      <c r="F645" t="s">
        <v>1554</v>
      </c>
      <c r="G645" t="s">
        <v>70</v>
      </c>
      <c r="H645" s="144">
        <v>0.95429112289923501</v>
      </c>
    </row>
    <row r="646" spans="1:8">
      <c r="A646" t="str">
        <f t="shared" si="10"/>
        <v>pin_mssc_rev2Boda</v>
      </c>
      <c r="B646" t="s">
        <v>1558</v>
      </c>
      <c r="C646">
        <v>2</v>
      </c>
      <c r="D646" t="s">
        <v>1553</v>
      </c>
      <c r="E646" t="s">
        <v>1553</v>
      </c>
      <c r="F646" t="s">
        <v>1554</v>
      </c>
      <c r="G646" t="s">
        <v>68</v>
      </c>
      <c r="H646" s="144">
        <v>6.8982817622455894E-2</v>
      </c>
    </row>
    <row r="647" spans="1:8">
      <c r="A647" t="str">
        <f t="shared" si="10"/>
        <v>pin_mssc_rev3Boda</v>
      </c>
      <c r="B647" t="s">
        <v>1558</v>
      </c>
      <c r="C647">
        <v>3</v>
      </c>
      <c r="D647" t="s">
        <v>1553</v>
      </c>
      <c r="E647" t="s">
        <v>1553</v>
      </c>
      <c r="F647" t="s">
        <v>1554</v>
      </c>
      <c r="G647" t="s">
        <v>68</v>
      </c>
      <c r="H647" s="144">
        <v>0.16172288730682999</v>
      </c>
    </row>
    <row r="648" spans="1:8">
      <c r="A648" t="str">
        <f t="shared" si="10"/>
        <v>pin_mssc_rev4Boda</v>
      </c>
      <c r="B648" t="s">
        <v>1558</v>
      </c>
      <c r="C648">
        <v>4</v>
      </c>
      <c r="D648" t="s">
        <v>1553</v>
      </c>
      <c r="E648" t="s">
        <v>1553</v>
      </c>
      <c r="F648" t="s">
        <v>1554</v>
      </c>
      <c r="G648" t="s">
        <v>68</v>
      </c>
      <c r="H648" s="144">
        <v>0.76929429507071401</v>
      </c>
    </row>
    <row r="649" spans="1:8">
      <c r="A649" t="str">
        <f t="shared" si="10"/>
        <v>pin_mssc_rev3Amada_Gaza</v>
      </c>
      <c r="B649" t="s">
        <v>1558</v>
      </c>
      <c r="C649">
        <v>3</v>
      </c>
      <c r="D649" t="s">
        <v>1553</v>
      </c>
      <c r="E649" t="s">
        <v>1553</v>
      </c>
      <c r="F649" t="s">
        <v>1554</v>
      </c>
      <c r="G649" t="s">
        <v>74</v>
      </c>
      <c r="H649" s="144">
        <v>1.00882866387174E-2</v>
      </c>
    </row>
    <row r="650" spans="1:8">
      <c r="A650" t="str">
        <f t="shared" si="10"/>
        <v>pin_mssc_rev4Amada_Gaza</v>
      </c>
      <c r="B650" t="s">
        <v>1558</v>
      </c>
      <c r="C650">
        <v>4</v>
      </c>
      <c r="D650" t="s">
        <v>1553</v>
      </c>
      <c r="E650" t="s">
        <v>1553</v>
      </c>
      <c r="F650" t="s">
        <v>1554</v>
      </c>
      <c r="G650" t="s">
        <v>74</v>
      </c>
      <c r="H650" s="144">
        <v>0.98991171336128303</v>
      </c>
    </row>
    <row r="651" spans="1:8">
      <c r="A651" t="str">
        <f t="shared" si="10"/>
        <v>pin_mssc_rev2Bayanga</v>
      </c>
      <c r="B651" t="s">
        <v>1558</v>
      </c>
      <c r="C651">
        <v>2</v>
      </c>
      <c r="D651" t="s">
        <v>1553</v>
      </c>
      <c r="E651" t="s">
        <v>1553</v>
      </c>
      <c r="F651" t="s">
        <v>1554</v>
      </c>
      <c r="G651" t="s">
        <v>125</v>
      </c>
      <c r="H651" s="144">
        <v>3.8743706940709298E-2</v>
      </c>
    </row>
    <row r="652" spans="1:8">
      <c r="A652" t="str">
        <f t="shared" si="10"/>
        <v>pin_mssc_rev3Bayanga</v>
      </c>
      <c r="B652" t="s">
        <v>1558</v>
      </c>
      <c r="C652">
        <v>3</v>
      </c>
      <c r="D652" t="s">
        <v>1553</v>
      </c>
      <c r="E652" t="s">
        <v>1553</v>
      </c>
      <c r="F652" t="s">
        <v>1554</v>
      </c>
      <c r="G652" t="s">
        <v>125</v>
      </c>
      <c r="H652" s="144">
        <v>6.0802530479409103E-2</v>
      </c>
    </row>
    <row r="653" spans="1:8">
      <c r="A653" t="str">
        <f t="shared" si="10"/>
        <v>pin_mssc_rev4Bayanga</v>
      </c>
      <c r="B653" t="s">
        <v>1558</v>
      </c>
      <c r="C653">
        <v>4</v>
      </c>
      <c r="D653" t="s">
        <v>1553</v>
      </c>
      <c r="E653" t="s">
        <v>1553</v>
      </c>
      <c r="F653" t="s">
        <v>1554</v>
      </c>
      <c r="G653" t="s">
        <v>125</v>
      </c>
      <c r="H653" s="144">
        <v>0.90045376257988197</v>
      </c>
    </row>
    <row r="654" spans="1:8">
      <c r="A654" t="str">
        <f t="shared" si="10"/>
        <v>pin_mssc_rev2Bogangolo</v>
      </c>
      <c r="B654" t="s">
        <v>1558</v>
      </c>
      <c r="C654">
        <v>2</v>
      </c>
      <c r="D654" t="s">
        <v>1553</v>
      </c>
      <c r="E654" t="s">
        <v>1553</v>
      </c>
      <c r="F654" t="s">
        <v>1554</v>
      </c>
      <c r="G654" t="s">
        <v>98</v>
      </c>
      <c r="H654" s="144">
        <v>1.3658525398906499E-2</v>
      </c>
    </row>
    <row r="655" spans="1:8">
      <c r="A655" t="str">
        <f t="shared" si="10"/>
        <v>pin_mssc_rev3Bogangolo</v>
      </c>
      <c r="B655" t="s">
        <v>1558</v>
      </c>
      <c r="C655">
        <v>3</v>
      </c>
      <c r="D655" t="s">
        <v>1553</v>
      </c>
      <c r="E655" t="s">
        <v>1553</v>
      </c>
      <c r="F655" t="s">
        <v>1554</v>
      </c>
      <c r="G655" t="s">
        <v>98</v>
      </c>
      <c r="H655" s="144">
        <v>0.21598916591637099</v>
      </c>
    </row>
    <row r="656" spans="1:8">
      <c r="A656" t="str">
        <f t="shared" si="10"/>
        <v>pin_mssc_rev4Bogangolo</v>
      </c>
      <c r="B656" t="s">
        <v>1558</v>
      </c>
      <c r="C656">
        <v>4</v>
      </c>
      <c r="D656" t="s">
        <v>1553</v>
      </c>
      <c r="E656" t="s">
        <v>1553</v>
      </c>
      <c r="F656" t="s">
        <v>1554</v>
      </c>
      <c r="G656" t="s">
        <v>98</v>
      </c>
      <c r="H656" s="144">
        <v>0.77035230868472304</v>
      </c>
    </row>
    <row r="657" spans="1:8">
      <c r="A657" t="str">
        <f t="shared" si="10"/>
        <v>pin_mssc_dep1Ndele</v>
      </c>
      <c r="B657" t="s">
        <v>1559</v>
      </c>
      <c r="C657">
        <v>1</v>
      </c>
      <c r="D657" t="s">
        <v>1553</v>
      </c>
      <c r="E657" t="s">
        <v>1553</v>
      </c>
      <c r="F657" t="s">
        <v>1554</v>
      </c>
      <c r="G657" t="s">
        <v>49</v>
      </c>
      <c r="H657" s="144">
        <v>7.9773009466956493E-2</v>
      </c>
    </row>
    <row r="658" spans="1:8">
      <c r="A658" t="str">
        <f t="shared" si="10"/>
        <v>pin_mssc_dep2Ndele</v>
      </c>
      <c r="B658" t="s">
        <v>1559</v>
      </c>
      <c r="C658">
        <v>2</v>
      </c>
      <c r="D658" t="s">
        <v>1553</v>
      </c>
      <c r="E658" t="s">
        <v>1553</v>
      </c>
      <c r="F658" t="s">
        <v>1554</v>
      </c>
      <c r="G658" t="s">
        <v>49</v>
      </c>
      <c r="H658" s="144">
        <v>9.4159594913372696E-2</v>
      </c>
    </row>
    <row r="659" spans="1:8">
      <c r="A659" t="str">
        <f t="shared" si="10"/>
        <v>pin_mssc_dep3Ndele</v>
      </c>
      <c r="B659" t="s">
        <v>1559</v>
      </c>
      <c r="C659">
        <v>3</v>
      </c>
      <c r="D659" t="s">
        <v>1553</v>
      </c>
      <c r="E659" t="s">
        <v>1553</v>
      </c>
      <c r="F659" t="s">
        <v>1554</v>
      </c>
      <c r="G659" t="s">
        <v>49</v>
      </c>
      <c r="H659" s="144">
        <v>0.25001747153871801</v>
      </c>
    </row>
    <row r="660" spans="1:8">
      <c r="A660" t="str">
        <f t="shared" si="10"/>
        <v>pin_mssc_dep4Ndele</v>
      </c>
      <c r="B660" t="s">
        <v>1559</v>
      </c>
      <c r="C660">
        <v>4</v>
      </c>
      <c r="D660" t="s">
        <v>1553</v>
      </c>
      <c r="E660" t="s">
        <v>1553</v>
      </c>
      <c r="F660" t="s">
        <v>1554</v>
      </c>
      <c r="G660" t="s">
        <v>49</v>
      </c>
      <c r="H660" s="144">
        <v>0.165815146063087</v>
      </c>
    </row>
    <row r="661" spans="1:8">
      <c r="A661" t="str">
        <f t="shared" si="10"/>
        <v>pin_mssc_dep5Ndele</v>
      </c>
      <c r="B661" t="s">
        <v>1559</v>
      </c>
      <c r="C661">
        <v>5</v>
      </c>
      <c r="D661" t="s">
        <v>1553</v>
      </c>
      <c r="E661" t="s">
        <v>1553</v>
      </c>
      <c r="F661" t="s">
        <v>1554</v>
      </c>
      <c r="G661" t="s">
        <v>49</v>
      </c>
      <c r="H661" s="144">
        <v>0.41023477801786601</v>
      </c>
    </row>
    <row r="662" spans="1:8">
      <c r="A662" t="str">
        <f t="shared" si="10"/>
        <v>pin_mssc_dep1Bouca</v>
      </c>
      <c r="B662" t="s">
        <v>1559</v>
      </c>
      <c r="C662">
        <v>1</v>
      </c>
      <c r="D662" t="s">
        <v>1553</v>
      </c>
      <c r="E662" t="s">
        <v>1553</v>
      </c>
      <c r="F662" t="s">
        <v>1554</v>
      </c>
      <c r="G662" t="s">
        <v>111</v>
      </c>
      <c r="H662" s="144">
        <v>6.00131237560452E-2</v>
      </c>
    </row>
    <row r="663" spans="1:8">
      <c r="A663" t="str">
        <f t="shared" si="10"/>
        <v>pin_mssc_dep2Bouca</v>
      </c>
      <c r="B663" t="s">
        <v>1559</v>
      </c>
      <c r="C663">
        <v>2</v>
      </c>
      <c r="D663" t="s">
        <v>1553</v>
      </c>
      <c r="E663" t="s">
        <v>1553</v>
      </c>
      <c r="F663" t="s">
        <v>1554</v>
      </c>
      <c r="G663" t="s">
        <v>111</v>
      </c>
      <c r="H663" s="144">
        <v>0.110961399705358</v>
      </c>
    </row>
    <row r="664" spans="1:8">
      <c r="A664" t="str">
        <f t="shared" si="10"/>
        <v>pin_mssc_dep3Bouca</v>
      </c>
      <c r="B664" t="s">
        <v>1559</v>
      </c>
      <c r="C664">
        <v>3</v>
      </c>
      <c r="D664" t="s">
        <v>1553</v>
      </c>
      <c r="E664" t="s">
        <v>1553</v>
      </c>
      <c r="F664" t="s">
        <v>1554</v>
      </c>
      <c r="G664" t="s">
        <v>111</v>
      </c>
      <c r="H664" s="144">
        <v>0.28937320885071799</v>
      </c>
    </row>
    <row r="665" spans="1:8">
      <c r="A665" t="str">
        <f t="shared" si="10"/>
        <v>pin_mssc_dep4Bouca</v>
      </c>
      <c r="B665" t="s">
        <v>1559</v>
      </c>
      <c r="C665">
        <v>4</v>
      </c>
      <c r="D665" t="s">
        <v>1553</v>
      </c>
      <c r="E665" t="s">
        <v>1553</v>
      </c>
      <c r="F665" t="s">
        <v>1554</v>
      </c>
      <c r="G665" t="s">
        <v>111</v>
      </c>
      <c r="H665" s="144">
        <v>0.14801802267349901</v>
      </c>
    </row>
    <row r="666" spans="1:8">
      <c r="A666" t="str">
        <f t="shared" si="10"/>
        <v>pin_mssc_dep5Bouca</v>
      </c>
      <c r="B666" t="s">
        <v>1559</v>
      </c>
      <c r="C666">
        <v>5</v>
      </c>
      <c r="D666" t="s">
        <v>1553</v>
      </c>
      <c r="E666" t="s">
        <v>1553</v>
      </c>
      <c r="F666" t="s">
        <v>1554</v>
      </c>
      <c r="G666" t="s">
        <v>111</v>
      </c>
      <c r="H666" s="144">
        <v>0.39163424501437999</v>
      </c>
    </row>
    <row r="667" spans="1:8">
      <c r="A667" t="str">
        <f t="shared" si="10"/>
        <v>pin_mssc_dep1Alindao</v>
      </c>
      <c r="B667" t="s">
        <v>1559</v>
      </c>
      <c r="C667">
        <v>1</v>
      </c>
      <c r="D667" t="s">
        <v>1553</v>
      </c>
      <c r="E667" t="s">
        <v>1553</v>
      </c>
      <c r="F667" t="s">
        <v>1554</v>
      </c>
      <c r="G667" t="s">
        <v>52</v>
      </c>
      <c r="H667" s="144">
        <v>6.9374117998902404E-2</v>
      </c>
    </row>
    <row r="668" spans="1:8">
      <c r="A668" t="str">
        <f t="shared" si="10"/>
        <v>pin_mssc_dep2Alindao</v>
      </c>
      <c r="B668" t="s">
        <v>1559</v>
      </c>
      <c r="C668">
        <v>2</v>
      </c>
      <c r="D668" t="s">
        <v>1553</v>
      </c>
      <c r="E668" t="s">
        <v>1553</v>
      </c>
      <c r="F668" t="s">
        <v>1554</v>
      </c>
      <c r="G668" t="s">
        <v>52</v>
      </c>
      <c r="H668" s="144">
        <v>0.12682781758626699</v>
      </c>
    </row>
    <row r="669" spans="1:8">
      <c r="A669" t="str">
        <f t="shared" si="10"/>
        <v>pin_mssc_dep3Alindao</v>
      </c>
      <c r="B669" t="s">
        <v>1559</v>
      </c>
      <c r="C669">
        <v>3</v>
      </c>
      <c r="D669" t="s">
        <v>1553</v>
      </c>
      <c r="E669" t="s">
        <v>1553</v>
      </c>
      <c r="F669" t="s">
        <v>1554</v>
      </c>
      <c r="G669" t="s">
        <v>52</v>
      </c>
      <c r="H669" s="144">
        <v>0.140156255469404</v>
      </c>
    </row>
    <row r="670" spans="1:8">
      <c r="A670" t="str">
        <f t="shared" si="10"/>
        <v>pin_mssc_dep4Alindao</v>
      </c>
      <c r="B670" t="s">
        <v>1559</v>
      </c>
      <c r="C670">
        <v>4</v>
      </c>
      <c r="D670" t="s">
        <v>1553</v>
      </c>
      <c r="E670" t="s">
        <v>1553</v>
      </c>
      <c r="F670" t="s">
        <v>1554</v>
      </c>
      <c r="G670" t="s">
        <v>52</v>
      </c>
      <c r="H670" s="144">
        <v>0.11534144852244101</v>
      </c>
    </row>
    <row r="671" spans="1:8">
      <c r="A671" t="str">
        <f t="shared" si="10"/>
        <v>pin_mssc_dep5Alindao</v>
      </c>
      <c r="B671" t="s">
        <v>1559</v>
      </c>
      <c r="C671">
        <v>5</v>
      </c>
      <c r="D671" t="s">
        <v>1553</v>
      </c>
      <c r="E671" t="s">
        <v>1553</v>
      </c>
      <c r="F671" t="s">
        <v>1554</v>
      </c>
      <c r="G671" t="s">
        <v>52</v>
      </c>
      <c r="H671" s="144">
        <v>0.54830036042298602</v>
      </c>
    </row>
    <row r="672" spans="1:8">
      <c r="A672" t="str">
        <f t="shared" si="10"/>
        <v>pin_mssc_dep1Birao</v>
      </c>
      <c r="B672" t="s">
        <v>1559</v>
      </c>
      <c r="C672">
        <v>1</v>
      </c>
      <c r="D672" t="s">
        <v>1553</v>
      </c>
      <c r="E672" t="s">
        <v>1553</v>
      </c>
      <c r="F672" t="s">
        <v>1554</v>
      </c>
      <c r="G672" t="s">
        <v>128</v>
      </c>
      <c r="H672" s="144">
        <v>6.2649563221673907E-2</v>
      </c>
    </row>
    <row r="673" spans="1:8">
      <c r="A673" t="str">
        <f t="shared" si="10"/>
        <v>pin_mssc_dep2Birao</v>
      </c>
      <c r="B673" t="s">
        <v>1559</v>
      </c>
      <c r="C673">
        <v>2</v>
      </c>
      <c r="D673" t="s">
        <v>1553</v>
      </c>
      <c r="E673" t="s">
        <v>1553</v>
      </c>
      <c r="F673" t="s">
        <v>1554</v>
      </c>
      <c r="G673" t="s">
        <v>128</v>
      </c>
      <c r="H673" s="144">
        <v>0.183723614036094</v>
      </c>
    </row>
    <row r="674" spans="1:8">
      <c r="A674" t="str">
        <f t="shared" si="10"/>
        <v>pin_mssc_dep3Birao</v>
      </c>
      <c r="B674" t="s">
        <v>1559</v>
      </c>
      <c r="C674">
        <v>3</v>
      </c>
      <c r="D674" t="s">
        <v>1553</v>
      </c>
      <c r="E674" t="s">
        <v>1553</v>
      </c>
      <c r="F674" t="s">
        <v>1554</v>
      </c>
      <c r="G674" t="s">
        <v>128</v>
      </c>
      <c r="H674" s="144">
        <v>0.111115420915985</v>
      </c>
    </row>
    <row r="675" spans="1:8">
      <c r="A675" t="str">
        <f t="shared" si="10"/>
        <v>pin_mssc_dep4Birao</v>
      </c>
      <c r="B675" t="s">
        <v>1559</v>
      </c>
      <c r="C675">
        <v>4</v>
      </c>
      <c r="D675" t="s">
        <v>1553</v>
      </c>
      <c r="E675" t="s">
        <v>1553</v>
      </c>
      <c r="F675" t="s">
        <v>1554</v>
      </c>
      <c r="G675" t="s">
        <v>128</v>
      </c>
      <c r="H675" s="144">
        <v>6.1518578368608003E-2</v>
      </c>
    </row>
    <row r="676" spans="1:8">
      <c r="A676" t="str">
        <f t="shared" si="10"/>
        <v>pin_mssc_dep5Birao</v>
      </c>
      <c r="B676" t="s">
        <v>1559</v>
      </c>
      <c r="C676">
        <v>5</v>
      </c>
      <c r="D676" t="s">
        <v>1553</v>
      </c>
      <c r="E676" t="s">
        <v>1553</v>
      </c>
      <c r="F676" t="s">
        <v>1554</v>
      </c>
      <c r="G676" t="s">
        <v>128</v>
      </c>
      <c r="H676" s="144">
        <v>0.58099282345763903</v>
      </c>
    </row>
    <row r="677" spans="1:8">
      <c r="A677" t="str">
        <f t="shared" si="10"/>
        <v>pin_mssc_dep1Bangui</v>
      </c>
      <c r="B677" t="s">
        <v>1559</v>
      </c>
      <c r="C677">
        <v>1</v>
      </c>
      <c r="D677" t="s">
        <v>1553</v>
      </c>
      <c r="E677" t="s">
        <v>1553</v>
      </c>
      <c r="F677" t="s">
        <v>1554</v>
      </c>
      <c r="G677" t="s">
        <v>50</v>
      </c>
      <c r="H677" s="144">
        <v>2.9649063268532502E-2</v>
      </c>
    </row>
    <row r="678" spans="1:8">
      <c r="A678" t="str">
        <f t="shared" si="10"/>
        <v>pin_mssc_dep2Bangui</v>
      </c>
      <c r="B678" t="s">
        <v>1559</v>
      </c>
      <c r="C678">
        <v>2</v>
      </c>
      <c r="D678" t="s">
        <v>1553</v>
      </c>
      <c r="E678" t="s">
        <v>1553</v>
      </c>
      <c r="F678" t="s">
        <v>1554</v>
      </c>
      <c r="G678" t="s">
        <v>50</v>
      </c>
      <c r="H678" s="144">
        <v>0.120448518322006</v>
      </c>
    </row>
    <row r="679" spans="1:8">
      <c r="A679" t="str">
        <f t="shared" si="10"/>
        <v>pin_mssc_dep3Bangui</v>
      </c>
      <c r="B679" t="s">
        <v>1559</v>
      </c>
      <c r="C679">
        <v>3</v>
      </c>
      <c r="D679" t="s">
        <v>1553</v>
      </c>
      <c r="E679" t="s">
        <v>1553</v>
      </c>
      <c r="F679" t="s">
        <v>1554</v>
      </c>
      <c r="G679" t="s">
        <v>50</v>
      </c>
      <c r="H679" s="144">
        <v>0.37563327863721002</v>
      </c>
    </row>
    <row r="680" spans="1:8">
      <c r="A680" t="str">
        <f t="shared" si="10"/>
        <v>pin_mssc_dep4Bangui</v>
      </c>
      <c r="B680" t="s">
        <v>1559</v>
      </c>
      <c r="C680">
        <v>4</v>
      </c>
      <c r="D680" t="s">
        <v>1553</v>
      </c>
      <c r="E680" t="s">
        <v>1553</v>
      </c>
      <c r="F680" t="s">
        <v>1554</v>
      </c>
      <c r="G680" t="s">
        <v>50</v>
      </c>
      <c r="H680" s="144">
        <v>0.25471776038982902</v>
      </c>
    </row>
    <row r="681" spans="1:8">
      <c r="A681" t="str">
        <f t="shared" si="10"/>
        <v>pin_mssc_dep5Bangui</v>
      </c>
      <c r="B681" t="s">
        <v>1559</v>
      </c>
      <c r="C681">
        <v>5</v>
      </c>
      <c r="D681" t="s">
        <v>1553</v>
      </c>
      <c r="E681" t="s">
        <v>1553</v>
      </c>
      <c r="F681" t="s">
        <v>1554</v>
      </c>
      <c r="G681" t="s">
        <v>50</v>
      </c>
      <c r="H681" s="144">
        <v>0.219551379382423</v>
      </c>
    </row>
    <row r="682" spans="1:8">
      <c r="A682" t="str">
        <f t="shared" si="10"/>
        <v>pin_mssc_dep1Mobaye</v>
      </c>
      <c r="B682" t="s">
        <v>1559</v>
      </c>
      <c r="C682">
        <v>1</v>
      </c>
      <c r="D682" t="s">
        <v>1553</v>
      </c>
      <c r="E682" t="s">
        <v>1553</v>
      </c>
      <c r="F682" t="s">
        <v>1554</v>
      </c>
      <c r="G682" t="s">
        <v>54</v>
      </c>
      <c r="H682" s="144">
        <v>0.122479574627559</v>
      </c>
    </row>
    <row r="683" spans="1:8">
      <c r="A683" t="str">
        <f t="shared" si="10"/>
        <v>pin_mssc_dep2Mobaye</v>
      </c>
      <c r="B683" t="s">
        <v>1559</v>
      </c>
      <c r="C683">
        <v>2</v>
      </c>
      <c r="D683" t="s">
        <v>1553</v>
      </c>
      <c r="E683" t="s">
        <v>1553</v>
      </c>
      <c r="F683" t="s">
        <v>1554</v>
      </c>
      <c r="G683" t="s">
        <v>54</v>
      </c>
      <c r="H683" s="144">
        <v>8.4872208877012606E-2</v>
      </c>
    </row>
    <row r="684" spans="1:8">
      <c r="A684" t="str">
        <f t="shared" si="10"/>
        <v>pin_mssc_dep3Mobaye</v>
      </c>
      <c r="B684" t="s">
        <v>1559</v>
      </c>
      <c r="C684">
        <v>3</v>
      </c>
      <c r="D684" t="s">
        <v>1553</v>
      </c>
      <c r="E684" t="s">
        <v>1553</v>
      </c>
      <c r="F684" t="s">
        <v>1554</v>
      </c>
      <c r="G684" t="s">
        <v>54</v>
      </c>
      <c r="H684" s="144">
        <v>0.19500597491382099</v>
      </c>
    </row>
    <row r="685" spans="1:8">
      <c r="A685" t="str">
        <f t="shared" si="10"/>
        <v>pin_mssc_dep4Mobaye</v>
      </c>
      <c r="B685" t="s">
        <v>1559</v>
      </c>
      <c r="C685">
        <v>4</v>
      </c>
      <c r="D685" t="s">
        <v>1553</v>
      </c>
      <c r="E685" t="s">
        <v>1553</v>
      </c>
      <c r="F685" t="s">
        <v>1554</v>
      </c>
      <c r="G685" t="s">
        <v>54</v>
      </c>
      <c r="H685" s="144">
        <v>6.3466084256227295E-2</v>
      </c>
    </row>
    <row r="686" spans="1:8">
      <c r="A686" t="str">
        <f t="shared" si="10"/>
        <v>pin_mssc_dep5Mobaye</v>
      </c>
      <c r="B686" t="s">
        <v>1559</v>
      </c>
      <c r="C686">
        <v>5</v>
      </c>
      <c r="D686" t="s">
        <v>1553</v>
      </c>
      <c r="E686" t="s">
        <v>1553</v>
      </c>
      <c r="F686" t="s">
        <v>1554</v>
      </c>
      <c r="G686" t="s">
        <v>54</v>
      </c>
      <c r="H686" s="144">
        <v>0.53417615732538104</v>
      </c>
    </row>
    <row r="687" spans="1:8">
      <c r="A687" t="str">
        <f t="shared" si="10"/>
        <v>pin_mssc_dep1Bambari</v>
      </c>
      <c r="B687" t="s">
        <v>1559</v>
      </c>
      <c r="C687">
        <v>1</v>
      </c>
      <c r="D687" t="s">
        <v>1553</v>
      </c>
      <c r="E687" t="s">
        <v>1553</v>
      </c>
      <c r="F687" t="s">
        <v>1554</v>
      </c>
      <c r="G687" t="s">
        <v>104</v>
      </c>
      <c r="H687" s="144">
        <v>5.2727204421158601E-2</v>
      </c>
    </row>
    <row r="688" spans="1:8">
      <c r="A688" t="str">
        <f t="shared" si="10"/>
        <v>pin_mssc_dep2Bambari</v>
      </c>
      <c r="B688" t="s">
        <v>1559</v>
      </c>
      <c r="C688">
        <v>2</v>
      </c>
      <c r="D688" t="s">
        <v>1553</v>
      </c>
      <c r="E688" t="s">
        <v>1553</v>
      </c>
      <c r="F688" t="s">
        <v>1554</v>
      </c>
      <c r="G688" t="s">
        <v>104</v>
      </c>
      <c r="H688" s="144">
        <v>0.15964387858125101</v>
      </c>
    </row>
    <row r="689" spans="1:8">
      <c r="A689" t="str">
        <f t="shared" si="10"/>
        <v>pin_mssc_dep3Bambari</v>
      </c>
      <c r="B689" t="s">
        <v>1559</v>
      </c>
      <c r="C689">
        <v>3</v>
      </c>
      <c r="D689" t="s">
        <v>1553</v>
      </c>
      <c r="E689" t="s">
        <v>1553</v>
      </c>
      <c r="F689" t="s">
        <v>1554</v>
      </c>
      <c r="G689" t="s">
        <v>104</v>
      </c>
      <c r="H689" s="144">
        <v>0.176735959107893</v>
      </c>
    </row>
    <row r="690" spans="1:8">
      <c r="A690" t="str">
        <f t="shared" si="10"/>
        <v>pin_mssc_dep4Bambari</v>
      </c>
      <c r="B690" t="s">
        <v>1559</v>
      </c>
      <c r="C690">
        <v>4</v>
      </c>
      <c r="D690" t="s">
        <v>1553</v>
      </c>
      <c r="E690" t="s">
        <v>1553</v>
      </c>
      <c r="F690" t="s">
        <v>1554</v>
      </c>
      <c r="G690" t="s">
        <v>104</v>
      </c>
      <c r="H690" s="144">
        <v>0.220392207991706</v>
      </c>
    </row>
    <row r="691" spans="1:8">
      <c r="A691" t="str">
        <f t="shared" si="10"/>
        <v>pin_mssc_dep5Bambari</v>
      </c>
      <c r="B691" t="s">
        <v>1559</v>
      </c>
      <c r="C691">
        <v>5</v>
      </c>
      <c r="D691" t="s">
        <v>1553</v>
      </c>
      <c r="E691" t="s">
        <v>1553</v>
      </c>
      <c r="F691" t="s">
        <v>1554</v>
      </c>
      <c r="G691" t="s">
        <v>104</v>
      </c>
      <c r="H691" s="144">
        <v>0.39050074989799199</v>
      </c>
    </row>
    <row r="692" spans="1:8">
      <c r="A692" t="str">
        <f t="shared" si="10"/>
        <v>pin_mssc_dep1Bouar</v>
      </c>
      <c r="B692" t="s">
        <v>1559</v>
      </c>
      <c r="C692">
        <v>1</v>
      </c>
      <c r="D692" t="s">
        <v>1553</v>
      </c>
      <c r="E692" t="s">
        <v>1553</v>
      </c>
      <c r="F692" t="s">
        <v>1554</v>
      </c>
      <c r="G692" t="s">
        <v>91</v>
      </c>
      <c r="H692" s="144">
        <v>0.14854134464985599</v>
      </c>
    </row>
    <row r="693" spans="1:8">
      <c r="A693" t="str">
        <f t="shared" si="10"/>
        <v>pin_mssc_dep2Bouar</v>
      </c>
      <c r="B693" t="s">
        <v>1559</v>
      </c>
      <c r="C693">
        <v>2</v>
      </c>
      <c r="D693" t="s">
        <v>1553</v>
      </c>
      <c r="E693" t="s">
        <v>1553</v>
      </c>
      <c r="F693" t="s">
        <v>1554</v>
      </c>
      <c r="G693" t="s">
        <v>91</v>
      </c>
      <c r="H693" s="144">
        <v>2.7669448685699399E-2</v>
      </c>
    </row>
    <row r="694" spans="1:8">
      <c r="A694" t="str">
        <f t="shared" si="10"/>
        <v>pin_mssc_dep3Bouar</v>
      </c>
      <c r="B694" t="s">
        <v>1559</v>
      </c>
      <c r="C694">
        <v>3</v>
      </c>
      <c r="D694" t="s">
        <v>1553</v>
      </c>
      <c r="E694" t="s">
        <v>1553</v>
      </c>
      <c r="F694" t="s">
        <v>1554</v>
      </c>
      <c r="G694" t="s">
        <v>91</v>
      </c>
      <c r="H694" s="144">
        <v>0.32451370248790801</v>
      </c>
    </row>
    <row r="695" spans="1:8">
      <c r="A695" t="str">
        <f t="shared" si="10"/>
        <v>pin_mssc_dep4Bouar</v>
      </c>
      <c r="B695" t="s">
        <v>1559</v>
      </c>
      <c r="C695">
        <v>4</v>
      </c>
      <c r="D695" t="s">
        <v>1553</v>
      </c>
      <c r="E695" t="s">
        <v>1553</v>
      </c>
      <c r="F695" t="s">
        <v>1554</v>
      </c>
      <c r="G695" t="s">
        <v>91</v>
      </c>
      <c r="H695" s="144">
        <v>0.14012995289094801</v>
      </c>
    </row>
    <row r="696" spans="1:8">
      <c r="A696" t="str">
        <f t="shared" si="10"/>
        <v>pin_mssc_dep5Bouar</v>
      </c>
      <c r="B696" t="s">
        <v>1559</v>
      </c>
      <c r="C696">
        <v>5</v>
      </c>
      <c r="D696" t="s">
        <v>1553</v>
      </c>
      <c r="E696" t="s">
        <v>1553</v>
      </c>
      <c r="F696" t="s">
        <v>1554</v>
      </c>
      <c r="G696" t="s">
        <v>91</v>
      </c>
      <c r="H696" s="144">
        <v>0.359145551285589</v>
      </c>
    </row>
    <row r="697" spans="1:8">
      <c r="A697" t="str">
        <f t="shared" si="10"/>
        <v>pin_mssc_dep1Bocaranga</v>
      </c>
      <c r="B697" t="s">
        <v>1559</v>
      </c>
      <c r="C697">
        <v>1</v>
      </c>
      <c r="D697" t="s">
        <v>1553</v>
      </c>
      <c r="E697" t="s">
        <v>1553</v>
      </c>
      <c r="F697" t="s">
        <v>1554</v>
      </c>
      <c r="G697" t="s">
        <v>117</v>
      </c>
      <c r="H697" s="144">
        <v>0.15366581992637501</v>
      </c>
    </row>
    <row r="698" spans="1:8">
      <c r="A698" t="str">
        <f t="shared" si="10"/>
        <v>pin_mssc_dep2Bocaranga</v>
      </c>
      <c r="B698" t="s">
        <v>1559</v>
      </c>
      <c r="C698">
        <v>2</v>
      </c>
      <c r="D698" t="s">
        <v>1553</v>
      </c>
      <c r="E698" t="s">
        <v>1553</v>
      </c>
      <c r="F698" t="s">
        <v>1554</v>
      </c>
      <c r="G698" t="s">
        <v>117</v>
      </c>
      <c r="H698" s="144">
        <v>0.196474704316006</v>
      </c>
    </row>
    <row r="699" spans="1:8">
      <c r="A699" t="str">
        <f t="shared" si="10"/>
        <v>pin_mssc_dep3Bocaranga</v>
      </c>
      <c r="B699" t="s">
        <v>1559</v>
      </c>
      <c r="C699">
        <v>3</v>
      </c>
      <c r="D699" t="s">
        <v>1553</v>
      </c>
      <c r="E699" t="s">
        <v>1553</v>
      </c>
      <c r="F699" t="s">
        <v>1554</v>
      </c>
      <c r="G699" t="s">
        <v>117</v>
      </c>
      <c r="H699" s="144">
        <v>0.12428284084963501</v>
      </c>
    </row>
    <row r="700" spans="1:8">
      <c r="A700" t="str">
        <f t="shared" si="10"/>
        <v>pin_mssc_dep4Bocaranga</v>
      </c>
      <c r="B700" t="s">
        <v>1559</v>
      </c>
      <c r="C700">
        <v>4</v>
      </c>
      <c r="D700" t="s">
        <v>1553</v>
      </c>
      <c r="E700" t="s">
        <v>1553</v>
      </c>
      <c r="F700" t="s">
        <v>1554</v>
      </c>
      <c r="G700" t="s">
        <v>117</v>
      </c>
      <c r="H700" s="144">
        <v>0.119146174434152</v>
      </c>
    </row>
    <row r="701" spans="1:8">
      <c r="A701" t="str">
        <f t="shared" si="10"/>
        <v>pin_mssc_dep5Bocaranga</v>
      </c>
      <c r="B701" t="s">
        <v>1559</v>
      </c>
      <c r="C701">
        <v>5</v>
      </c>
      <c r="D701" t="s">
        <v>1553</v>
      </c>
      <c r="E701" t="s">
        <v>1553</v>
      </c>
      <c r="F701" t="s">
        <v>1554</v>
      </c>
      <c r="G701" t="s">
        <v>117</v>
      </c>
      <c r="H701" s="144">
        <v>0.40643046047383102</v>
      </c>
    </row>
    <row r="702" spans="1:8">
      <c r="A702" t="str">
        <f t="shared" si="10"/>
        <v>pin_mssc_dep1Bossangoa</v>
      </c>
      <c r="B702" t="s">
        <v>1559</v>
      </c>
      <c r="C702">
        <v>1</v>
      </c>
      <c r="D702" t="s">
        <v>1553</v>
      </c>
      <c r="E702" t="s">
        <v>1553</v>
      </c>
      <c r="F702" t="s">
        <v>1554</v>
      </c>
      <c r="G702" t="s">
        <v>110</v>
      </c>
      <c r="H702" s="144">
        <v>0.32770039863671302</v>
      </c>
    </row>
    <row r="703" spans="1:8">
      <c r="A703" t="str">
        <f t="shared" si="10"/>
        <v>pin_mssc_dep2Bossangoa</v>
      </c>
      <c r="B703" t="s">
        <v>1559</v>
      </c>
      <c r="C703">
        <v>2</v>
      </c>
      <c r="D703" t="s">
        <v>1553</v>
      </c>
      <c r="E703" t="s">
        <v>1553</v>
      </c>
      <c r="F703" t="s">
        <v>1554</v>
      </c>
      <c r="G703" t="s">
        <v>110</v>
      </c>
      <c r="H703" s="144">
        <v>0.100907358414771</v>
      </c>
    </row>
    <row r="704" spans="1:8">
      <c r="A704" t="str">
        <f t="shared" si="10"/>
        <v>pin_mssc_dep3Bossangoa</v>
      </c>
      <c r="B704" t="s">
        <v>1559</v>
      </c>
      <c r="C704">
        <v>3</v>
      </c>
      <c r="D704" t="s">
        <v>1553</v>
      </c>
      <c r="E704" t="s">
        <v>1553</v>
      </c>
      <c r="F704" t="s">
        <v>1554</v>
      </c>
      <c r="G704" t="s">
        <v>110</v>
      </c>
      <c r="H704" s="144">
        <v>0.15667024776260599</v>
      </c>
    </row>
    <row r="705" spans="1:8">
      <c r="A705" t="str">
        <f t="shared" si="10"/>
        <v>pin_mssc_dep4Bossangoa</v>
      </c>
      <c r="B705" t="s">
        <v>1559</v>
      </c>
      <c r="C705">
        <v>4</v>
      </c>
      <c r="D705" t="s">
        <v>1553</v>
      </c>
      <c r="E705" t="s">
        <v>1553</v>
      </c>
      <c r="F705" t="s">
        <v>1554</v>
      </c>
      <c r="G705" t="s">
        <v>110</v>
      </c>
      <c r="H705" s="144">
        <v>0.12032691404418</v>
      </c>
    </row>
    <row r="706" spans="1:8">
      <c r="A706" t="str">
        <f t="shared" si="10"/>
        <v>pin_mssc_dep5Bossangoa</v>
      </c>
      <c r="B706" t="s">
        <v>1559</v>
      </c>
      <c r="C706">
        <v>5</v>
      </c>
      <c r="D706" t="s">
        <v>1553</v>
      </c>
      <c r="E706" t="s">
        <v>1553</v>
      </c>
      <c r="F706" t="s">
        <v>1554</v>
      </c>
      <c r="G706" t="s">
        <v>110</v>
      </c>
      <c r="H706" s="144">
        <v>0.29439508114173102</v>
      </c>
    </row>
    <row r="707" spans="1:8">
      <c r="A707" t="str">
        <f t="shared" ref="A707:A770" si="11">CONCATENATE(B707,C707,G707)</f>
        <v>pin_mssc_dep1Kaga_Bandoro</v>
      </c>
      <c r="B707" t="s">
        <v>1559</v>
      </c>
      <c r="C707">
        <v>1</v>
      </c>
      <c r="D707" t="s">
        <v>1553</v>
      </c>
      <c r="E707" t="s">
        <v>1553</v>
      </c>
      <c r="F707" t="s">
        <v>1554</v>
      </c>
      <c r="G707" t="s">
        <v>93</v>
      </c>
      <c r="H707" s="144">
        <v>0.150117301862809</v>
      </c>
    </row>
    <row r="708" spans="1:8">
      <c r="A708" t="str">
        <f t="shared" si="11"/>
        <v>pin_mssc_dep2Kaga_Bandoro</v>
      </c>
      <c r="B708" t="s">
        <v>1559</v>
      </c>
      <c r="C708">
        <v>2</v>
      </c>
      <c r="D708" t="s">
        <v>1553</v>
      </c>
      <c r="E708" t="s">
        <v>1553</v>
      </c>
      <c r="F708" t="s">
        <v>1554</v>
      </c>
      <c r="G708" t="s">
        <v>93</v>
      </c>
      <c r="H708" s="144">
        <v>0.118011165484565</v>
      </c>
    </row>
    <row r="709" spans="1:8">
      <c r="A709" t="str">
        <f t="shared" si="11"/>
        <v>pin_mssc_dep3Kaga_Bandoro</v>
      </c>
      <c r="B709" t="s">
        <v>1559</v>
      </c>
      <c r="C709">
        <v>3</v>
      </c>
      <c r="D709" t="s">
        <v>1553</v>
      </c>
      <c r="E709" t="s">
        <v>1553</v>
      </c>
      <c r="F709" t="s">
        <v>1554</v>
      </c>
      <c r="G709" t="s">
        <v>93</v>
      </c>
      <c r="H709" s="144">
        <v>0.226524160798069</v>
      </c>
    </row>
    <row r="710" spans="1:8">
      <c r="A710" t="str">
        <f t="shared" si="11"/>
        <v>pin_mssc_dep4Kaga_Bandoro</v>
      </c>
      <c r="B710" t="s">
        <v>1559</v>
      </c>
      <c r="C710">
        <v>4</v>
      </c>
      <c r="D710" t="s">
        <v>1553</v>
      </c>
      <c r="E710" t="s">
        <v>1553</v>
      </c>
      <c r="F710" t="s">
        <v>1554</v>
      </c>
      <c r="G710" t="s">
        <v>93</v>
      </c>
      <c r="H710" s="144">
        <v>0.13270652850134801</v>
      </c>
    </row>
    <row r="711" spans="1:8">
      <c r="A711" t="str">
        <f t="shared" si="11"/>
        <v>pin_mssc_dep5Kaga_Bandoro</v>
      </c>
      <c r="B711" t="s">
        <v>1559</v>
      </c>
      <c r="C711">
        <v>5</v>
      </c>
      <c r="D711" t="s">
        <v>1553</v>
      </c>
      <c r="E711" t="s">
        <v>1553</v>
      </c>
      <c r="F711" t="s">
        <v>1554</v>
      </c>
      <c r="G711" t="s">
        <v>93</v>
      </c>
      <c r="H711" s="144">
        <v>0.37264084335320902</v>
      </c>
    </row>
    <row r="712" spans="1:8">
      <c r="A712" t="str">
        <f t="shared" si="11"/>
        <v>pin_mssc_dep1Koui</v>
      </c>
      <c r="B712" t="s">
        <v>1559</v>
      </c>
      <c r="C712">
        <v>1</v>
      </c>
      <c r="D712" t="s">
        <v>1553</v>
      </c>
      <c r="E712" t="s">
        <v>1553</v>
      </c>
      <c r="F712" t="s">
        <v>1554</v>
      </c>
      <c r="G712" t="s">
        <v>120</v>
      </c>
      <c r="H712" s="144">
        <v>0.146804691797225</v>
      </c>
    </row>
    <row r="713" spans="1:8">
      <c r="A713" t="str">
        <f t="shared" si="11"/>
        <v>pin_mssc_dep2Koui</v>
      </c>
      <c r="B713" t="s">
        <v>1559</v>
      </c>
      <c r="C713">
        <v>2</v>
      </c>
      <c r="D713" t="s">
        <v>1553</v>
      </c>
      <c r="E713" t="s">
        <v>1553</v>
      </c>
      <c r="F713" t="s">
        <v>1554</v>
      </c>
      <c r="G713" t="s">
        <v>120</v>
      </c>
      <c r="H713" s="144">
        <v>9.0940154420390606E-2</v>
      </c>
    </row>
    <row r="714" spans="1:8">
      <c r="A714" t="str">
        <f t="shared" si="11"/>
        <v>pin_mssc_dep3Koui</v>
      </c>
      <c r="B714" t="s">
        <v>1559</v>
      </c>
      <c r="C714">
        <v>3</v>
      </c>
      <c r="D714" t="s">
        <v>1553</v>
      </c>
      <c r="E714" t="s">
        <v>1553</v>
      </c>
      <c r="F714" t="s">
        <v>1554</v>
      </c>
      <c r="G714" t="s">
        <v>120</v>
      </c>
      <c r="H714" s="144">
        <v>0.28131546304111099</v>
      </c>
    </row>
    <row r="715" spans="1:8">
      <c r="A715" t="str">
        <f t="shared" si="11"/>
        <v>pin_mssc_dep4Koui</v>
      </c>
      <c r="B715" t="s">
        <v>1559</v>
      </c>
      <c r="C715">
        <v>4</v>
      </c>
      <c r="D715" t="s">
        <v>1553</v>
      </c>
      <c r="E715" t="s">
        <v>1553</v>
      </c>
      <c r="F715" t="s">
        <v>1554</v>
      </c>
      <c r="G715" t="s">
        <v>120</v>
      </c>
      <c r="H715" s="144">
        <v>9.5268372760254696E-2</v>
      </c>
    </row>
    <row r="716" spans="1:8">
      <c r="A716" t="str">
        <f t="shared" si="11"/>
        <v>pin_mssc_dep5Koui</v>
      </c>
      <c r="B716" t="s">
        <v>1559</v>
      </c>
      <c r="C716">
        <v>5</v>
      </c>
      <c r="D716" t="s">
        <v>1553</v>
      </c>
      <c r="E716" t="s">
        <v>1553</v>
      </c>
      <c r="F716" t="s">
        <v>1554</v>
      </c>
      <c r="G716" t="s">
        <v>120</v>
      </c>
      <c r="H716" s="144">
        <v>0.385671317981019</v>
      </c>
    </row>
    <row r="717" spans="1:8">
      <c r="A717" t="str">
        <f t="shared" si="11"/>
        <v>pin_mssc_dep1Bakala</v>
      </c>
      <c r="B717" t="s">
        <v>1559</v>
      </c>
      <c r="C717">
        <v>1</v>
      </c>
      <c r="D717" t="s">
        <v>1553</v>
      </c>
      <c r="E717" t="s">
        <v>1553</v>
      </c>
      <c r="F717" t="s">
        <v>1554</v>
      </c>
      <c r="G717" t="s">
        <v>103</v>
      </c>
      <c r="H717" s="144">
        <v>4.1443076598754902E-2</v>
      </c>
    </row>
    <row r="718" spans="1:8">
      <c r="A718" t="str">
        <f t="shared" si="11"/>
        <v>pin_mssc_dep2Bakala</v>
      </c>
      <c r="B718" t="s">
        <v>1559</v>
      </c>
      <c r="C718">
        <v>2</v>
      </c>
      <c r="D718" t="s">
        <v>1553</v>
      </c>
      <c r="E718" t="s">
        <v>1553</v>
      </c>
      <c r="F718" t="s">
        <v>1554</v>
      </c>
      <c r="G718" t="s">
        <v>103</v>
      </c>
      <c r="H718" s="144">
        <v>7.7040870010404799E-2</v>
      </c>
    </row>
    <row r="719" spans="1:8">
      <c r="A719" t="str">
        <f t="shared" si="11"/>
        <v>pin_mssc_dep3Bakala</v>
      </c>
      <c r="B719" t="s">
        <v>1559</v>
      </c>
      <c r="C719">
        <v>3</v>
      </c>
      <c r="D719" t="s">
        <v>1553</v>
      </c>
      <c r="E719" t="s">
        <v>1553</v>
      </c>
      <c r="F719" t="s">
        <v>1554</v>
      </c>
      <c r="G719" t="s">
        <v>103</v>
      </c>
      <c r="H719" s="144">
        <v>0.10094809703940701</v>
      </c>
    </row>
    <row r="720" spans="1:8">
      <c r="A720" t="str">
        <f t="shared" si="11"/>
        <v>pin_mssc_dep4Bakala</v>
      </c>
      <c r="B720" t="s">
        <v>1559</v>
      </c>
      <c r="C720">
        <v>4</v>
      </c>
      <c r="D720" t="s">
        <v>1553</v>
      </c>
      <c r="E720" t="s">
        <v>1553</v>
      </c>
      <c r="F720" t="s">
        <v>1554</v>
      </c>
      <c r="G720" t="s">
        <v>103</v>
      </c>
      <c r="H720" s="144">
        <v>6.2126097283707403E-2</v>
      </c>
    </row>
    <row r="721" spans="1:8">
      <c r="A721" t="str">
        <f t="shared" si="11"/>
        <v>pin_mssc_dep5Bakala</v>
      </c>
      <c r="B721" t="s">
        <v>1559</v>
      </c>
      <c r="C721">
        <v>5</v>
      </c>
      <c r="D721" t="s">
        <v>1553</v>
      </c>
      <c r="E721" t="s">
        <v>1553</v>
      </c>
      <c r="F721" t="s">
        <v>1554</v>
      </c>
      <c r="G721" t="s">
        <v>103</v>
      </c>
      <c r="H721" s="144">
        <v>0.71844185906772595</v>
      </c>
    </row>
    <row r="722" spans="1:8">
      <c r="A722" t="str">
        <f t="shared" si="11"/>
        <v>pin_mssc_dep1Bangassou</v>
      </c>
      <c r="B722" t="s">
        <v>1559</v>
      </c>
      <c r="C722">
        <v>1</v>
      </c>
      <c r="D722" t="s">
        <v>1553</v>
      </c>
      <c r="E722" t="s">
        <v>1553</v>
      </c>
      <c r="F722" t="s">
        <v>1554</v>
      </c>
      <c r="G722" t="s">
        <v>83</v>
      </c>
      <c r="H722" s="144">
        <v>0.115294769634363</v>
      </c>
    </row>
    <row r="723" spans="1:8">
      <c r="A723" t="str">
        <f t="shared" si="11"/>
        <v>pin_mssc_dep2Bangassou</v>
      </c>
      <c r="B723" t="s">
        <v>1559</v>
      </c>
      <c r="C723">
        <v>2</v>
      </c>
      <c r="D723" t="s">
        <v>1553</v>
      </c>
      <c r="E723" t="s">
        <v>1553</v>
      </c>
      <c r="F723" t="s">
        <v>1554</v>
      </c>
      <c r="G723" t="s">
        <v>83</v>
      </c>
      <c r="H723" s="144">
        <v>2.94069711153041E-2</v>
      </c>
    </row>
    <row r="724" spans="1:8">
      <c r="A724" t="str">
        <f t="shared" si="11"/>
        <v>pin_mssc_dep3Bangassou</v>
      </c>
      <c r="B724" t="s">
        <v>1559</v>
      </c>
      <c r="C724">
        <v>3</v>
      </c>
      <c r="D724" t="s">
        <v>1553</v>
      </c>
      <c r="E724" t="s">
        <v>1553</v>
      </c>
      <c r="F724" t="s">
        <v>1554</v>
      </c>
      <c r="G724" t="s">
        <v>83</v>
      </c>
      <c r="H724" s="144">
        <v>0.37143854937263399</v>
      </c>
    </row>
    <row r="725" spans="1:8">
      <c r="A725" t="str">
        <f t="shared" si="11"/>
        <v>pin_mssc_dep4Bangassou</v>
      </c>
      <c r="B725" t="s">
        <v>1559</v>
      </c>
      <c r="C725">
        <v>4</v>
      </c>
      <c r="D725" t="s">
        <v>1553</v>
      </c>
      <c r="E725" t="s">
        <v>1553</v>
      </c>
      <c r="F725" t="s">
        <v>1554</v>
      </c>
      <c r="G725" t="s">
        <v>83</v>
      </c>
      <c r="H725" s="144">
        <v>0.216072489423352</v>
      </c>
    </row>
    <row r="726" spans="1:8">
      <c r="A726" t="str">
        <f t="shared" si="11"/>
        <v>pin_mssc_dep5Bangassou</v>
      </c>
      <c r="B726" t="s">
        <v>1559</v>
      </c>
      <c r="C726">
        <v>5</v>
      </c>
      <c r="D726" t="s">
        <v>1553</v>
      </c>
      <c r="E726" t="s">
        <v>1553</v>
      </c>
      <c r="F726" t="s">
        <v>1554</v>
      </c>
      <c r="G726" t="s">
        <v>83</v>
      </c>
      <c r="H726" s="144">
        <v>0.267787220454347</v>
      </c>
    </row>
    <row r="727" spans="1:8">
      <c r="A727" t="str">
        <f t="shared" si="11"/>
        <v>pin_mssc_dep1Nana_Bakassa</v>
      </c>
      <c r="B727" t="s">
        <v>1559</v>
      </c>
      <c r="C727">
        <v>1</v>
      </c>
      <c r="D727" t="s">
        <v>1553</v>
      </c>
      <c r="E727" t="s">
        <v>1553</v>
      </c>
      <c r="F727" t="s">
        <v>1554</v>
      </c>
      <c r="G727" t="s">
        <v>114</v>
      </c>
      <c r="H727" s="144">
        <v>0.216956584760609</v>
      </c>
    </row>
    <row r="728" spans="1:8">
      <c r="A728" t="str">
        <f t="shared" si="11"/>
        <v>pin_mssc_dep2Nana_Bakassa</v>
      </c>
      <c r="B728" t="s">
        <v>1559</v>
      </c>
      <c r="C728">
        <v>2</v>
      </c>
      <c r="D728" t="s">
        <v>1553</v>
      </c>
      <c r="E728" t="s">
        <v>1553</v>
      </c>
      <c r="F728" t="s">
        <v>1554</v>
      </c>
      <c r="G728" t="s">
        <v>114</v>
      </c>
      <c r="H728" s="144">
        <v>0.210984875939801</v>
      </c>
    </row>
    <row r="729" spans="1:8">
      <c r="A729" t="str">
        <f t="shared" si="11"/>
        <v>pin_mssc_dep3Nana_Bakassa</v>
      </c>
      <c r="B729" t="s">
        <v>1559</v>
      </c>
      <c r="C729">
        <v>3</v>
      </c>
      <c r="D729" t="s">
        <v>1553</v>
      </c>
      <c r="E729" t="s">
        <v>1553</v>
      </c>
      <c r="F729" t="s">
        <v>1554</v>
      </c>
      <c r="G729" t="s">
        <v>114</v>
      </c>
      <c r="H729" s="144">
        <v>0.198518397720965</v>
      </c>
    </row>
    <row r="730" spans="1:8">
      <c r="A730" t="str">
        <f t="shared" si="11"/>
        <v>pin_mssc_dep4Nana_Bakassa</v>
      </c>
      <c r="B730" t="s">
        <v>1559</v>
      </c>
      <c r="C730">
        <v>4</v>
      </c>
      <c r="D730" t="s">
        <v>1553</v>
      </c>
      <c r="E730" t="s">
        <v>1553</v>
      </c>
      <c r="F730" t="s">
        <v>1554</v>
      </c>
      <c r="G730" t="s">
        <v>114</v>
      </c>
      <c r="H730" s="144">
        <v>8.7976854874129401E-2</v>
      </c>
    </row>
    <row r="731" spans="1:8">
      <c r="A731" t="str">
        <f t="shared" si="11"/>
        <v>pin_mssc_dep5Nana_Bakassa</v>
      </c>
      <c r="B731" t="s">
        <v>1559</v>
      </c>
      <c r="C731">
        <v>5</v>
      </c>
      <c r="D731" t="s">
        <v>1553</v>
      </c>
      <c r="E731" t="s">
        <v>1553</v>
      </c>
      <c r="F731" t="s">
        <v>1554</v>
      </c>
      <c r="G731" t="s">
        <v>114</v>
      </c>
      <c r="H731" s="144">
        <v>0.28556328670449599</v>
      </c>
    </row>
    <row r="732" spans="1:8">
      <c r="A732" t="str">
        <f t="shared" si="11"/>
        <v>pin_mssc_dep1Rafai</v>
      </c>
      <c r="B732" t="s">
        <v>1559</v>
      </c>
      <c r="C732">
        <v>1</v>
      </c>
      <c r="D732" t="s">
        <v>1553</v>
      </c>
      <c r="E732" t="s">
        <v>1553</v>
      </c>
      <c r="F732" t="s">
        <v>1554</v>
      </c>
      <c r="G732" t="s">
        <v>86</v>
      </c>
      <c r="H732" s="144">
        <v>0.168467761621583</v>
      </c>
    </row>
    <row r="733" spans="1:8">
      <c r="A733" t="str">
        <f t="shared" si="11"/>
        <v>pin_mssc_dep2Rafai</v>
      </c>
      <c r="B733" t="s">
        <v>1559</v>
      </c>
      <c r="C733">
        <v>2</v>
      </c>
      <c r="D733" t="s">
        <v>1553</v>
      </c>
      <c r="E733" t="s">
        <v>1553</v>
      </c>
      <c r="F733" t="s">
        <v>1554</v>
      </c>
      <c r="G733" t="s">
        <v>86</v>
      </c>
      <c r="H733" s="144">
        <v>8.1519307047096298E-2</v>
      </c>
    </row>
    <row r="734" spans="1:8">
      <c r="A734" t="str">
        <f t="shared" si="11"/>
        <v>pin_mssc_dep3Rafai</v>
      </c>
      <c r="B734" t="s">
        <v>1559</v>
      </c>
      <c r="C734">
        <v>3</v>
      </c>
      <c r="D734" t="s">
        <v>1553</v>
      </c>
      <c r="E734" t="s">
        <v>1553</v>
      </c>
      <c r="F734" t="s">
        <v>1554</v>
      </c>
      <c r="G734" t="s">
        <v>86</v>
      </c>
      <c r="H734" s="144">
        <v>0.10710077316004001</v>
      </c>
    </row>
    <row r="735" spans="1:8">
      <c r="A735" t="str">
        <f t="shared" si="11"/>
        <v>pin_mssc_dep4Rafai</v>
      </c>
      <c r="B735" t="s">
        <v>1559</v>
      </c>
      <c r="C735">
        <v>4</v>
      </c>
      <c r="D735" t="s">
        <v>1553</v>
      </c>
      <c r="E735" t="s">
        <v>1553</v>
      </c>
      <c r="F735" t="s">
        <v>1554</v>
      </c>
      <c r="G735" t="s">
        <v>86</v>
      </c>
      <c r="H735" s="144">
        <v>0.171711259404493</v>
      </c>
    </row>
    <row r="736" spans="1:8">
      <c r="A736" t="str">
        <f t="shared" si="11"/>
        <v>pin_mssc_dep5Rafai</v>
      </c>
      <c r="B736" t="s">
        <v>1559</v>
      </c>
      <c r="C736">
        <v>5</v>
      </c>
      <c r="D736" t="s">
        <v>1553</v>
      </c>
      <c r="E736" t="s">
        <v>1553</v>
      </c>
      <c r="F736" t="s">
        <v>1554</v>
      </c>
      <c r="G736" t="s">
        <v>86</v>
      </c>
      <c r="H736" s="144">
        <v>0.471200898766788</v>
      </c>
    </row>
    <row r="737" spans="1:8">
      <c r="A737" t="str">
        <f t="shared" si="11"/>
        <v>pin_mssc_dep1Ngaoundaye</v>
      </c>
      <c r="B737" t="s">
        <v>1559</v>
      </c>
      <c r="C737">
        <v>1</v>
      </c>
      <c r="D737" t="s">
        <v>1553</v>
      </c>
      <c r="E737" t="s">
        <v>1553</v>
      </c>
      <c r="F737" t="s">
        <v>1554</v>
      </c>
      <c r="G737" t="s">
        <v>121</v>
      </c>
      <c r="H737" s="144">
        <v>7.0887887769353605E-2</v>
      </c>
    </row>
    <row r="738" spans="1:8">
      <c r="A738" t="str">
        <f t="shared" si="11"/>
        <v>pin_mssc_dep2Ngaoundaye</v>
      </c>
      <c r="B738" t="s">
        <v>1559</v>
      </c>
      <c r="C738">
        <v>2</v>
      </c>
      <c r="D738" t="s">
        <v>1553</v>
      </c>
      <c r="E738" t="s">
        <v>1553</v>
      </c>
      <c r="F738" t="s">
        <v>1554</v>
      </c>
      <c r="G738" t="s">
        <v>121</v>
      </c>
      <c r="H738" s="144">
        <v>0.18223841826266199</v>
      </c>
    </row>
    <row r="739" spans="1:8">
      <c r="A739" t="str">
        <f t="shared" si="11"/>
        <v>pin_mssc_dep3Ngaoundaye</v>
      </c>
      <c r="B739" t="s">
        <v>1559</v>
      </c>
      <c r="C739">
        <v>3</v>
      </c>
      <c r="D739" t="s">
        <v>1553</v>
      </c>
      <c r="E739" t="s">
        <v>1553</v>
      </c>
      <c r="F739" t="s">
        <v>1554</v>
      </c>
      <c r="G739" t="s">
        <v>121</v>
      </c>
      <c r="H739" s="144">
        <v>0.22001065843900999</v>
      </c>
    </row>
    <row r="740" spans="1:8">
      <c r="A740" t="str">
        <f t="shared" si="11"/>
        <v>pin_mssc_dep4Ngaoundaye</v>
      </c>
      <c r="B740" t="s">
        <v>1559</v>
      </c>
      <c r="C740">
        <v>4</v>
      </c>
      <c r="D740" t="s">
        <v>1553</v>
      </c>
      <c r="E740" t="s">
        <v>1553</v>
      </c>
      <c r="F740" t="s">
        <v>1554</v>
      </c>
      <c r="G740" t="s">
        <v>121</v>
      </c>
      <c r="H740" s="144">
        <v>0.13214669890150199</v>
      </c>
    </row>
    <row r="741" spans="1:8">
      <c r="A741" t="str">
        <f t="shared" si="11"/>
        <v>pin_mssc_dep5Ngaoundaye</v>
      </c>
      <c r="B741" t="s">
        <v>1559</v>
      </c>
      <c r="C741">
        <v>5</v>
      </c>
      <c r="D741" t="s">
        <v>1553</v>
      </c>
      <c r="E741" t="s">
        <v>1553</v>
      </c>
      <c r="F741" t="s">
        <v>1554</v>
      </c>
      <c r="G741" t="s">
        <v>121</v>
      </c>
      <c r="H741" s="144">
        <v>0.39471633662747302</v>
      </c>
    </row>
    <row r="742" spans="1:8">
      <c r="A742" t="str">
        <f t="shared" si="11"/>
        <v>pin_mssc_dep1Ippy</v>
      </c>
      <c r="B742" t="s">
        <v>1559</v>
      </c>
      <c r="C742">
        <v>1</v>
      </c>
      <c r="D742" t="s">
        <v>1553</v>
      </c>
      <c r="E742" t="s">
        <v>1553</v>
      </c>
      <c r="F742" t="s">
        <v>1554</v>
      </c>
      <c r="G742" t="s">
        <v>106</v>
      </c>
      <c r="H742" s="144">
        <v>9.1112526874075599E-3</v>
      </c>
    </row>
    <row r="743" spans="1:8">
      <c r="A743" t="str">
        <f t="shared" si="11"/>
        <v>pin_mssc_dep2Ippy</v>
      </c>
      <c r="B743" t="s">
        <v>1559</v>
      </c>
      <c r="C743">
        <v>2</v>
      </c>
      <c r="D743" t="s">
        <v>1553</v>
      </c>
      <c r="E743" t="s">
        <v>1553</v>
      </c>
      <c r="F743" t="s">
        <v>1554</v>
      </c>
      <c r="G743" t="s">
        <v>106</v>
      </c>
      <c r="H743" s="144">
        <v>5.3494923768394799E-2</v>
      </c>
    </row>
    <row r="744" spans="1:8">
      <c r="A744" t="str">
        <f t="shared" si="11"/>
        <v>pin_mssc_dep3Ippy</v>
      </c>
      <c r="B744" t="s">
        <v>1559</v>
      </c>
      <c r="C744">
        <v>3</v>
      </c>
      <c r="D744" t="s">
        <v>1553</v>
      </c>
      <c r="E744" t="s">
        <v>1553</v>
      </c>
      <c r="F744" t="s">
        <v>1554</v>
      </c>
      <c r="G744" t="s">
        <v>106</v>
      </c>
      <c r="H744" s="144">
        <v>6.5248255124156704E-2</v>
      </c>
    </row>
    <row r="745" spans="1:8">
      <c r="A745" t="str">
        <f t="shared" si="11"/>
        <v>pin_mssc_dep4Ippy</v>
      </c>
      <c r="B745" t="s">
        <v>1559</v>
      </c>
      <c r="C745">
        <v>4</v>
      </c>
      <c r="D745" t="s">
        <v>1553</v>
      </c>
      <c r="E745" t="s">
        <v>1553</v>
      </c>
      <c r="F745" t="s">
        <v>1554</v>
      </c>
      <c r="G745" t="s">
        <v>106</v>
      </c>
      <c r="H745" s="144">
        <v>0.18645374933505501</v>
      </c>
    </row>
    <row r="746" spans="1:8">
      <c r="A746" t="str">
        <f t="shared" si="11"/>
        <v>pin_mssc_dep5Ippy</v>
      </c>
      <c r="B746" t="s">
        <v>1559</v>
      </c>
      <c r="C746">
        <v>5</v>
      </c>
      <c r="D746" t="s">
        <v>1553</v>
      </c>
      <c r="E746" t="s">
        <v>1553</v>
      </c>
      <c r="F746" t="s">
        <v>1554</v>
      </c>
      <c r="G746" t="s">
        <v>106</v>
      </c>
      <c r="H746" s="144">
        <v>0.685691819084986</v>
      </c>
    </row>
    <row r="747" spans="1:8">
      <c r="A747" t="str">
        <f t="shared" si="11"/>
        <v>pin_mssc_dep1Berberati</v>
      </c>
      <c r="B747" t="s">
        <v>1559</v>
      </c>
      <c r="C747">
        <v>1</v>
      </c>
      <c r="D747" t="s">
        <v>1553</v>
      </c>
      <c r="E747" t="s">
        <v>1553</v>
      </c>
      <c r="F747" t="s">
        <v>1554</v>
      </c>
      <c r="G747" t="s">
        <v>75</v>
      </c>
      <c r="H747" s="144">
        <v>0.24295282695511</v>
      </c>
    </row>
    <row r="748" spans="1:8">
      <c r="A748" t="str">
        <f t="shared" si="11"/>
        <v>pin_mssc_dep2Berberati</v>
      </c>
      <c r="B748" t="s">
        <v>1559</v>
      </c>
      <c r="C748">
        <v>2</v>
      </c>
      <c r="D748" t="s">
        <v>1553</v>
      </c>
      <c r="E748" t="s">
        <v>1553</v>
      </c>
      <c r="F748" t="s">
        <v>1554</v>
      </c>
      <c r="G748" t="s">
        <v>75</v>
      </c>
      <c r="H748" s="144">
        <v>7.5745846760733801E-2</v>
      </c>
    </row>
    <row r="749" spans="1:8">
      <c r="A749" t="str">
        <f t="shared" si="11"/>
        <v>pin_mssc_dep3Berberati</v>
      </c>
      <c r="B749" t="s">
        <v>1559</v>
      </c>
      <c r="C749">
        <v>3</v>
      </c>
      <c r="D749" t="s">
        <v>1553</v>
      </c>
      <c r="E749" t="s">
        <v>1553</v>
      </c>
      <c r="F749" t="s">
        <v>1554</v>
      </c>
      <c r="G749" t="s">
        <v>75</v>
      </c>
      <c r="H749" s="144">
        <v>0.22162534623823399</v>
      </c>
    </row>
    <row r="750" spans="1:8">
      <c r="A750" t="str">
        <f t="shared" si="11"/>
        <v>pin_mssc_dep4Berberati</v>
      </c>
      <c r="B750" t="s">
        <v>1559</v>
      </c>
      <c r="C750">
        <v>4</v>
      </c>
      <c r="D750" t="s">
        <v>1553</v>
      </c>
      <c r="E750" t="s">
        <v>1553</v>
      </c>
      <c r="F750" t="s">
        <v>1554</v>
      </c>
      <c r="G750" t="s">
        <v>75</v>
      </c>
      <c r="H750" s="144">
        <v>0.11862797181319799</v>
      </c>
    </row>
    <row r="751" spans="1:8">
      <c r="A751" t="str">
        <f t="shared" si="11"/>
        <v>pin_mssc_dep5Berberati</v>
      </c>
      <c r="B751" t="s">
        <v>1559</v>
      </c>
      <c r="C751">
        <v>5</v>
      </c>
      <c r="D751" t="s">
        <v>1553</v>
      </c>
      <c r="E751" t="s">
        <v>1553</v>
      </c>
      <c r="F751" t="s">
        <v>1554</v>
      </c>
      <c r="G751" t="s">
        <v>75</v>
      </c>
      <c r="H751" s="144">
        <v>0.34104800823272502</v>
      </c>
    </row>
    <row r="752" spans="1:8">
      <c r="A752" t="str">
        <f t="shared" si="11"/>
        <v>pin_mssc_dep1Mbres</v>
      </c>
      <c r="B752" t="s">
        <v>1559</v>
      </c>
      <c r="C752">
        <v>1</v>
      </c>
      <c r="D752" t="s">
        <v>1553</v>
      </c>
      <c r="E752" t="s">
        <v>1553</v>
      </c>
      <c r="F752" t="s">
        <v>1554</v>
      </c>
      <c r="G752" t="s">
        <v>94</v>
      </c>
      <c r="H752" s="144">
        <v>0.143533849755418</v>
      </c>
    </row>
    <row r="753" spans="1:8">
      <c r="A753" t="str">
        <f t="shared" si="11"/>
        <v>pin_mssc_dep2Mbres</v>
      </c>
      <c r="B753" t="s">
        <v>1559</v>
      </c>
      <c r="C753">
        <v>2</v>
      </c>
      <c r="D753" t="s">
        <v>1553</v>
      </c>
      <c r="E753" t="s">
        <v>1553</v>
      </c>
      <c r="F753" t="s">
        <v>1554</v>
      </c>
      <c r="G753" t="s">
        <v>94</v>
      </c>
      <c r="H753" s="144">
        <v>0.18135664531246701</v>
      </c>
    </row>
    <row r="754" spans="1:8">
      <c r="A754" t="str">
        <f t="shared" si="11"/>
        <v>pin_mssc_dep3Mbres</v>
      </c>
      <c r="B754" t="s">
        <v>1559</v>
      </c>
      <c r="C754">
        <v>3</v>
      </c>
      <c r="D754" t="s">
        <v>1553</v>
      </c>
      <c r="E754" t="s">
        <v>1553</v>
      </c>
      <c r="F754" t="s">
        <v>1554</v>
      </c>
      <c r="G754" t="s">
        <v>94</v>
      </c>
      <c r="H754" s="144">
        <v>0.185197716792453</v>
      </c>
    </row>
    <row r="755" spans="1:8">
      <c r="A755" t="str">
        <f t="shared" si="11"/>
        <v>pin_mssc_dep4Mbres</v>
      </c>
      <c r="B755" t="s">
        <v>1559</v>
      </c>
      <c r="C755">
        <v>4</v>
      </c>
      <c r="D755" t="s">
        <v>1553</v>
      </c>
      <c r="E755" t="s">
        <v>1553</v>
      </c>
      <c r="F755" t="s">
        <v>1554</v>
      </c>
      <c r="G755" t="s">
        <v>94</v>
      </c>
      <c r="H755" s="144">
        <v>0.18569364855994899</v>
      </c>
    </row>
    <row r="756" spans="1:8">
      <c r="A756" t="str">
        <f t="shared" si="11"/>
        <v>pin_mssc_dep5Mbres</v>
      </c>
      <c r="B756" t="s">
        <v>1559</v>
      </c>
      <c r="C756">
        <v>5</v>
      </c>
      <c r="D756" t="s">
        <v>1553</v>
      </c>
      <c r="E756" t="s">
        <v>1553</v>
      </c>
      <c r="F756" t="s">
        <v>1554</v>
      </c>
      <c r="G756" t="s">
        <v>94</v>
      </c>
      <c r="H756" s="144">
        <v>0.304218139579714</v>
      </c>
    </row>
    <row r="757" spans="1:8">
      <c r="A757" t="str">
        <f t="shared" si="11"/>
        <v>pin_mssc_dep1Bimbo</v>
      </c>
      <c r="B757" t="s">
        <v>1559</v>
      </c>
      <c r="C757">
        <v>1</v>
      </c>
      <c r="D757" t="s">
        <v>1553</v>
      </c>
      <c r="E757" t="s">
        <v>1553</v>
      </c>
      <c r="F757" t="s">
        <v>1554</v>
      </c>
      <c r="G757" t="s">
        <v>96</v>
      </c>
      <c r="H757" s="144">
        <v>1.5258071362081701E-3</v>
      </c>
    </row>
    <row r="758" spans="1:8">
      <c r="A758" t="str">
        <f t="shared" si="11"/>
        <v>pin_mssc_dep2Bimbo</v>
      </c>
      <c r="B758" t="s">
        <v>1559</v>
      </c>
      <c r="C758">
        <v>2</v>
      </c>
      <c r="D758" t="s">
        <v>1553</v>
      </c>
      <c r="E758" t="s">
        <v>1553</v>
      </c>
      <c r="F758" t="s">
        <v>1554</v>
      </c>
      <c r="G758" t="s">
        <v>96</v>
      </c>
      <c r="H758" s="144">
        <v>0.120254320113429</v>
      </c>
    </row>
    <row r="759" spans="1:8">
      <c r="A759" t="str">
        <f t="shared" si="11"/>
        <v>pin_mssc_dep3Bimbo</v>
      </c>
      <c r="B759" t="s">
        <v>1559</v>
      </c>
      <c r="C759">
        <v>3</v>
      </c>
      <c r="D759" t="s">
        <v>1553</v>
      </c>
      <c r="E759" t="s">
        <v>1553</v>
      </c>
      <c r="F759" t="s">
        <v>1554</v>
      </c>
      <c r="G759" t="s">
        <v>96</v>
      </c>
      <c r="H759" s="144">
        <v>0.150745333538294</v>
      </c>
    </row>
    <row r="760" spans="1:8">
      <c r="A760" t="str">
        <f t="shared" si="11"/>
        <v>pin_mssc_dep4Bimbo</v>
      </c>
      <c r="B760" t="s">
        <v>1559</v>
      </c>
      <c r="C760">
        <v>4</v>
      </c>
      <c r="D760" t="s">
        <v>1553</v>
      </c>
      <c r="E760" t="s">
        <v>1553</v>
      </c>
      <c r="F760" t="s">
        <v>1554</v>
      </c>
      <c r="G760" t="s">
        <v>96</v>
      </c>
      <c r="H760" s="144">
        <v>0.28338470945696598</v>
      </c>
    </row>
    <row r="761" spans="1:8">
      <c r="A761" t="str">
        <f t="shared" si="11"/>
        <v>pin_mssc_dep5Bimbo</v>
      </c>
      <c r="B761" t="s">
        <v>1559</v>
      </c>
      <c r="C761">
        <v>5</v>
      </c>
      <c r="D761" t="s">
        <v>1553</v>
      </c>
      <c r="E761" t="s">
        <v>1553</v>
      </c>
      <c r="F761" t="s">
        <v>1554</v>
      </c>
      <c r="G761" t="s">
        <v>96</v>
      </c>
      <c r="H761" s="144">
        <v>0.44408982975510197</v>
      </c>
    </row>
    <row r="762" spans="1:8">
      <c r="A762" t="str">
        <f t="shared" si="11"/>
        <v>pin_mssc_dep1Grimari</v>
      </c>
      <c r="B762" t="s">
        <v>1559</v>
      </c>
      <c r="C762">
        <v>1</v>
      </c>
      <c r="D762" t="s">
        <v>1553</v>
      </c>
      <c r="E762" t="s">
        <v>1553</v>
      </c>
      <c r="F762" t="s">
        <v>1554</v>
      </c>
      <c r="G762" t="s">
        <v>105</v>
      </c>
      <c r="H762" s="144">
        <v>0.16482643512196199</v>
      </c>
    </row>
    <row r="763" spans="1:8">
      <c r="A763" t="str">
        <f t="shared" si="11"/>
        <v>pin_mssc_dep2Grimari</v>
      </c>
      <c r="B763" t="s">
        <v>1559</v>
      </c>
      <c r="C763">
        <v>2</v>
      </c>
      <c r="D763" t="s">
        <v>1553</v>
      </c>
      <c r="E763" t="s">
        <v>1553</v>
      </c>
      <c r="F763" t="s">
        <v>1554</v>
      </c>
      <c r="G763" t="s">
        <v>105</v>
      </c>
      <c r="H763" s="144">
        <v>6.0139858897437802E-2</v>
      </c>
    </row>
    <row r="764" spans="1:8">
      <c r="A764" t="str">
        <f t="shared" si="11"/>
        <v>pin_mssc_dep3Grimari</v>
      </c>
      <c r="B764" t="s">
        <v>1559</v>
      </c>
      <c r="C764">
        <v>3</v>
      </c>
      <c r="D764" t="s">
        <v>1553</v>
      </c>
      <c r="E764" t="s">
        <v>1553</v>
      </c>
      <c r="F764" t="s">
        <v>1554</v>
      </c>
      <c r="G764" t="s">
        <v>105</v>
      </c>
      <c r="H764" s="144">
        <v>0.32537547995604199</v>
      </c>
    </row>
    <row r="765" spans="1:8">
      <c r="A765" t="str">
        <f t="shared" si="11"/>
        <v>pin_mssc_dep4Grimari</v>
      </c>
      <c r="B765" t="s">
        <v>1559</v>
      </c>
      <c r="C765">
        <v>4</v>
      </c>
      <c r="D765" t="s">
        <v>1553</v>
      </c>
      <c r="E765" t="s">
        <v>1553</v>
      </c>
      <c r="F765" t="s">
        <v>1554</v>
      </c>
      <c r="G765" t="s">
        <v>105</v>
      </c>
      <c r="H765" s="144">
        <v>9.4665236050118201E-2</v>
      </c>
    </row>
    <row r="766" spans="1:8">
      <c r="A766" t="str">
        <f t="shared" si="11"/>
        <v>pin_mssc_dep5Grimari</v>
      </c>
      <c r="B766" t="s">
        <v>1559</v>
      </c>
      <c r="C766">
        <v>5</v>
      </c>
      <c r="D766" t="s">
        <v>1553</v>
      </c>
      <c r="E766" t="s">
        <v>1553</v>
      </c>
      <c r="F766" t="s">
        <v>1554</v>
      </c>
      <c r="G766" t="s">
        <v>105</v>
      </c>
      <c r="H766" s="144">
        <v>0.35499298997444001</v>
      </c>
    </row>
    <row r="767" spans="1:8">
      <c r="A767" t="str">
        <f t="shared" si="11"/>
        <v>pin_mssc_dep1Sibut</v>
      </c>
      <c r="B767" t="s">
        <v>1559</v>
      </c>
      <c r="C767">
        <v>1</v>
      </c>
      <c r="D767" t="s">
        <v>1553</v>
      </c>
      <c r="E767" t="s">
        <v>1553</v>
      </c>
      <c r="F767" t="s">
        <v>1554</v>
      </c>
      <c r="G767" t="s">
        <v>66</v>
      </c>
      <c r="H767" s="144">
        <v>9.1789140350964596E-2</v>
      </c>
    </row>
    <row r="768" spans="1:8">
      <c r="A768" t="str">
        <f t="shared" si="11"/>
        <v>pin_mssc_dep2Sibut</v>
      </c>
      <c r="B768" t="s">
        <v>1559</v>
      </c>
      <c r="C768">
        <v>2</v>
      </c>
      <c r="D768" t="s">
        <v>1553</v>
      </c>
      <c r="E768" t="s">
        <v>1553</v>
      </c>
      <c r="F768" t="s">
        <v>1554</v>
      </c>
      <c r="G768" t="s">
        <v>66</v>
      </c>
      <c r="H768" s="144">
        <v>0.18761698086943299</v>
      </c>
    </row>
    <row r="769" spans="1:8">
      <c r="A769" t="str">
        <f t="shared" si="11"/>
        <v>pin_mssc_dep3Sibut</v>
      </c>
      <c r="B769" t="s">
        <v>1559</v>
      </c>
      <c r="C769">
        <v>3</v>
      </c>
      <c r="D769" t="s">
        <v>1553</v>
      </c>
      <c r="E769" t="s">
        <v>1553</v>
      </c>
      <c r="F769" t="s">
        <v>1554</v>
      </c>
      <c r="G769" t="s">
        <v>66</v>
      </c>
      <c r="H769" s="144">
        <v>8.8060157985044199E-2</v>
      </c>
    </row>
    <row r="770" spans="1:8">
      <c r="A770" t="str">
        <f t="shared" si="11"/>
        <v>pin_mssc_dep4Sibut</v>
      </c>
      <c r="B770" t="s">
        <v>1559</v>
      </c>
      <c r="C770">
        <v>4</v>
      </c>
      <c r="D770" t="s">
        <v>1553</v>
      </c>
      <c r="E770" t="s">
        <v>1553</v>
      </c>
      <c r="F770" t="s">
        <v>1554</v>
      </c>
      <c r="G770" t="s">
        <v>66</v>
      </c>
      <c r="H770" s="144">
        <v>0.19272526488813099</v>
      </c>
    </row>
    <row r="771" spans="1:8">
      <c r="A771" t="str">
        <f t="shared" ref="A771:A834" si="12">CONCATENATE(B771,C771,G771)</f>
        <v>pin_mssc_dep5Sibut</v>
      </c>
      <c r="B771" t="s">
        <v>1559</v>
      </c>
      <c r="C771">
        <v>5</v>
      </c>
      <c r="D771" t="s">
        <v>1553</v>
      </c>
      <c r="E771" t="s">
        <v>1553</v>
      </c>
      <c r="F771" t="s">
        <v>1554</v>
      </c>
      <c r="G771" t="s">
        <v>66</v>
      </c>
      <c r="H771" s="144">
        <v>0.43980845590642698</v>
      </c>
    </row>
    <row r="772" spans="1:8">
      <c r="A772" t="str">
        <f t="shared" si="12"/>
        <v>pin_mssc_dep1Ndjoukou</v>
      </c>
      <c r="B772" t="s">
        <v>1559</v>
      </c>
      <c r="C772">
        <v>1</v>
      </c>
      <c r="D772" t="s">
        <v>1553</v>
      </c>
      <c r="E772" t="s">
        <v>1553</v>
      </c>
      <c r="F772" t="s">
        <v>1554</v>
      </c>
      <c r="G772" t="s">
        <v>65</v>
      </c>
      <c r="H772" s="144">
        <v>0.118850211338483</v>
      </c>
    </row>
    <row r="773" spans="1:8">
      <c r="A773" t="str">
        <f t="shared" si="12"/>
        <v>pin_mssc_dep2Ndjoukou</v>
      </c>
      <c r="B773" t="s">
        <v>1559</v>
      </c>
      <c r="C773">
        <v>2</v>
      </c>
      <c r="D773" t="s">
        <v>1553</v>
      </c>
      <c r="E773" t="s">
        <v>1553</v>
      </c>
      <c r="F773" t="s">
        <v>1554</v>
      </c>
      <c r="G773" t="s">
        <v>65</v>
      </c>
      <c r="H773" s="144">
        <v>0.25123120946732802</v>
      </c>
    </row>
    <row r="774" spans="1:8">
      <c r="A774" t="str">
        <f t="shared" si="12"/>
        <v>pin_mssc_dep3Ndjoukou</v>
      </c>
      <c r="B774" t="s">
        <v>1559</v>
      </c>
      <c r="C774">
        <v>3</v>
      </c>
      <c r="D774" t="s">
        <v>1553</v>
      </c>
      <c r="E774" t="s">
        <v>1553</v>
      </c>
      <c r="F774" t="s">
        <v>1554</v>
      </c>
      <c r="G774" t="s">
        <v>65</v>
      </c>
      <c r="H774" s="144">
        <v>0.21728775147771401</v>
      </c>
    </row>
    <row r="775" spans="1:8">
      <c r="A775" t="str">
        <f t="shared" si="12"/>
        <v>pin_mssc_dep4Ndjoukou</v>
      </c>
      <c r="B775" t="s">
        <v>1559</v>
      </c>
      <c r="C775">
        <v>4</v>
      </c>
      <c r="D775" t="s">
        <v>1553</v>
      </c>
      <c r="E775" t="s">
        <v>1553</v>
      </c>
      <c r="F775" t="s">
        <v>1554</v>
      </c>
      <c r="G775" t="s">
        <v>65</v>
      </c>
      <c r="H775" s="144">
        <v>0.13645306381219399</v>
      </c>
    </row>
    <row r="776" spans="1:8">
      <c r="A776" t="str">
        <f t="shared" si="12"/>
        <v>pin_mssc_dep5Ndjoukou</v>
      </c>
      <c r="B776" t="s">
        <v>1559</v>
      </c>
      <c r="C776">
        <v>5</v>
      </c>
      <c r="D776" t="s">
        <v>1553</v>
      </c>
      <c r="E776" t="s">
        <v>1553</v>
      </c>
      <c r="F776" t="s">
        <v>1554</v>
      </c>
      <c r="G776" t="s">
        <v>65</v>
      </c>
      <c r="H776" s="144">
        <v>0.276177763904282</v>
      </c>
    </row>
    <row r="777" spans="1:8">
      <c r="A777" t="str">
        <f t="shared" si="12"/>
        <v>pin_mssc_dep1Baboua</v>
      </c>
      <c r="B777" t="s">
        <v>1559</v>
      </c>
      <c r="C777">
        <v>1</v>
      </c>
      <c r="D777" t="s">
        <v>1553</v>
      </c>
      <c r="E777" t="s">
        <v>1553</v>
      </c>
      <c r="F777" t="s">
        <v>1554</v>
      </c>
      <c r="G777" t="s">
        <v>89</v>
      </c>
      <c r="H777" s="144">
        <v>3.9764193604687498E-2</v>
      </c>
    </row>
    <row r="778" spans="1:8">
      <c r="A778" t="str">
        <f t="shared" si="12"/>
        <v>pin_mssc_dep2Baboua</v>
      </c>
      <c r="B778" t="s">
        <v>1559</v>
      </c>
      <c r="C778">
        <v>2</v>
      </c>
      <c r="D778" t="s">
        <v>1553</v>
      </c>
      <c r="E778" t="s">
        <v>1553</v>
      </c>
      <c r="F778" t="s">
        <v>1554</v>
      </c>
      <c r="G778" t="s">
        <v>89</v>
      </c>
      <c r="H778" s="144">
        <v>0.11880874630088401</v>
      </c>
    </row>
    <row r="779" spans="1:8">
      <c r="A779" t="str">
        <f t="shared" si="12"/>
        <v>pin_mssc_dep3Baboua</v>
      </c>
      <c r="B779" t="s">
        <v>1559</v>
      </c>
      <c r="C779">
        <v>3</v>
      </c>
      <c r="D779" t="s">
        <v>1553</v>
      </c>
      <c r="E779" t="s">
        <v>1553</v>
      </c>
      <c r="F779" t="s">
        <v>1554</v>
      </c>
      <c r="G779" t="s">
        <v>89</v>
      </c>
      <c r="H779" s="144">
        <v>0.163491835083974</v>
      </c>
    </row>
    <row r="780" spans="1:8">
      <c r="A780" t="str">
        <f t="shared" si="12"/>
        <v>pin_mssc_dep4Baboua</v>
      </c>
      <c r="B780" t="s">
        <v>1559</v>
      </c>
      <c r="C780">
        <v>4</v>
      </c>
      <c r="D780" t="s">
        <v>1553</v>
      </c>
      <c r="E780" t="s">
        <v>1553</v>
      </c>
      <c r="F780" t="s">
        <v>1554</v>
      </c>
      <c r="G780" t="s">
        <v>89</v>
      </c>
      <c r="H780" s="144">
        <v>0.19934176389140501</v>
      </c>
    </row>
    <row r="781" spans="1:8">
      <c r="A781" t="str">
        <f t="shared" si="12"/>
        <v>pin_mssc_dep5Baboua</v>
      </c>
      <c r="B781" t="s">
        <v>1559</v>
      </c>
      <c r="C781">
        <v>5</v>
      </c>
      <c r="D781" t="s">
        <v>1553</v>
      </c>
      <c r="E781" t="s">
        <v>1553</v>
      </c>
      <c r="F781" t="s">
        <v>1554</v>
      </c>
      <c r="G781" t="s">
        <v>89</v>
      </c>
      <c r="H781" s="144">
        <v>0.47859346111904999</v>
      </c>
    </row>
    <row r="782" spans="1:8">
      <c r="A782" t="str">
        <f t="shared" si="12"/>
        <v>pin_mssc_dep1Abba</v>
      </c>
      <c r="B782" t="s">
        <v>1559</v>
      </c>
      <c r="C782">
        <v>1</v>
      </c>
      <c r="D782" t="s">
        <v>1553</v>
      </c>
      <c r="E782" t="s">
        <v>1553</v>
      </c>
      <c r="F782" t="s">
        <v>1554</v>
      </c>
      <c r="G782" t="s">
        <v>88</v>
      </c>
      <c r="H782" s="144">
        <v>6.2316612190015101E-2</v>
      </c>
    </row>
    <row r="783" spans="1:8">
      <c r="A783" t="str">
        <f t="shared" si="12"/>
        <v>pin_mssc_dep2Abba</v>
      </c>
      <c r="B783" t="s">
        <v>1559</v>
      </c>
      <c r="C783">
        <v>2</v>
      </c>
      <c r="D783" t="s">
        <v>1553</v>
      </c>
      <c r="E783" t="s">
        <v>1553</v>
      </c>
      <c r="F783" t="s">
        <v>1554</v>
      </c>
      <c r="G783" t="s">
        <v>88</v>
      </c>
      <c r="H783" s="144">
        <v>0.24331112784073899</v>
      </c>
    </row>
    <row r="784" spans="1:8">
      <c r="A784" t="str">
        <f t="shared" si="12"/>
        <v>pin_mssc_dep3Abba</v>
      </c>
      <c r="B784" t="s">
        <v>1559</v>
      </c>
      <c r="C784">
        <v>3</v>
      </c>
      <c r="D784" t="s">
        <v>1553</v>
      </c>
      <c r="E784" t="s">
        <v>1553</v>
      </c>
      <c r="F784" t="s">
        <v>1554</v>
      </c>
      <c r="G784" t="s">
        <v>88</v>
      </c>
      <c r="H784" s="144">
        <v>0.23668724756495299</v>
      </c>
    </row>
    <row r="785" spans="1:8">
      <c r="A785" t="str">
        <f t="shared" si="12"/>
        <v>pin_mssc_dep4Abba</v>
      </c>
      <c r="B785" t="s">
        <v>1559</v>
      </c>
      <c r="C785">
        <v>4</v>
      </c>
      <c r="D785" t="s">
        <v>1553</v>
      </c>
      <c r="E785" t="s">
        <v>1553</v>
      </c>
      <c r="F785" t="s">
        <v>1554</v>
      </c>
      <c r="G785" t="s">
        <v>88</v>
      </c>
      <c r="H785" s="144">
        <v>0.24738391932454901</v>
      </c>
    </row>
    <row r="786" spans="1:8">
      <c r="A786" t="str">
        <f t="shared" si="12"/>
        <v>pin_mssc_dep5Abba</v>
      </c>
      <c r="B786" t="s">
        <v>1559</v>
      </c>
      <c r="C786">
        <v>5</v>
      </c>
      <c r="D786" t="s">
        <v>1553</v>
      </c>
      <c r="E786" t="s">
        <v>1553</v>
      </c>
      <c r="F786" t="s">
        <v>1554</v>
      </c>
      <c r="G786" t="s">
        <v>88</v>
      </c>
      <c r="H786" s="144">
        <v>0.21030109307974501</v>
      </c>
    </row>
    <row r="787" spans="1:8">
      <c r="A787" t="str">
        <f t="shared" si="12"/>
        <v>pin_mssc_dep1Obo</v>
      </c>
      <c r="B787" t="s">
        <v>1559</v>
      </c>
      <c r="C787">
        <v>1</v>
      </c>
      <c r="D787" t="s">
        <v>1553</v>
      </c>
      <c r="E787" t="s">
        <v>1553</v>
      </c>
      <c r="F787" t="s">
        <v>1554</v>
      </c>
      <c r="G787" t="s">
        <v>60</v>
      </c>
      <c r="H787" s="144">
        <v>6.1900843964533103E-2</v>
      </c>
    </row>
    <row r="788" spans="1:8">
      <c r="A788" t="str">
        <f t="shared" si="12"/>
        <v>pin_mssc_dep2Obo</v>
      </c>
      <c r="B788" t="s">
        <v>1559</v>
      </c>
      <c r="C788">
        <v>2</v>
      </c>
      <c r="D788" t="s">
        <v>1553</v>
      </c>
      <c r="E788" t="s">
        <v>1553</v>
      </c>
      <c r="F788" t="s">
        <v>1554</v>
      </c>
      <c r="G788" t="s">
        <v>60</v>
      </c>
      <c r="H788" s="144">
        <v>0.13370235696135099</v>
      </c>
    </row>
    <row r="789" spans="1:8">
      <c r="A789" t="str">
        <f t="shared" si="12"/>
        <v>pin_mssc_dep3Obo</v>
      </c>
      <c r="B789" t="s">
        <v>1559</v>
      </c>
      <c r="C789">
        <v>3</v>
      </c>
      <c r="D789" t="s">
        <v>1553</v>
      </c>
      <c r="E789" t="s">
        <v>1553</v>
      </c>
      <c r="F789" t="s">
        <v>1554</v>
      </c>
      <c r="G789" t="s">
        <v>60</v>
      </c>
      <c r="H789" s="144">
        <v>0.156952082608902</v>
      </c>
    </row>
    <row r="790" spans="1:8">
      <c r="A790" t="str">
        <f t="shared" si="12"/>
        <v>pin_mssc_dep4Obo</v>
      </c>
      <c r="B790" t="s">
        <v>1559</v>
      </c>
      <c r="C790">
        <v>4</v>
      </c>
      <c r="D790" t="s">
        <v>1553</v>
      </c>
      <c r="E790" t="s">
        <v>1553</v>
      </c>
      <c r="F790" t="s">
        <v>1554</v>
      </c>
      <c r="G790" t="s">
        <v>60</v>
      </c>
      <c r="H790" s="144">
        <v>0.14850489996482899</v>
      </c>
    </row>
    <row r="791" spans="1:8">
      <c r="A791" t="str">
        <f t="shared" si="12"/>
        <v>pin_mssc_dep5Obo</v>
      </c>
      <c r="B791" t="s">
        <v>1559</v>
      </c>
      <c r="C791">
        <v>5</v>
      </c>
      <c r="D791" t="s">
        <v>1553</v>
      </c>
      <c r="E791" t="s">
        <v>1553</v>
      </c>
      <c r="F791" t="s">
        <v>1554</v>
      </c>
      <c r="G791" t="s">
        <v>60</v>
      </c>
      <c r="H791" s="144">
        <v>0.49893981650038599</v>
      </c>
    </row>
    <row r="792" spans="1:8">
      <c r="A792" t="str">
        <f t="shared" si="12"/>
        <v>pin_mssc_dep1Kabo</v>
      </c>
      <c r="B792" t="s">
        <v>1559</v>
      </c>
      <c r="C792">
        <v>1</v>
      </c>
      <c r="D792" t="s">
        <v>1553</v>
      </c>
      <c r="E792" t="s">
        <v>1553</v>
      </c>
      <c r="F792" t="s">
        <v>1554</v>
      </c>
      <c r="G792" t="s">
        <v>112</v>
      </c>
      <c r="H792" s="144">
        <v>9.5091351537391997E-2</v>
      </c>
    </row>
    <row r="793" spans="1:8">
      <c r="A793" t="str">
        <f t="shared" si="12"/>
        <v>pin_mssc_dep2Kabo</v>
      </c>
      <c r="B793" t="s">
        <v>1559</v>
      </c>
      <c r="C793">
        <v>2</v>
      </c>
      <c r="D793" t="s">
        <v>1553</v>
      </c>
      <c r="E793" t="s">
        <v>1553</v>
      </c>
      <c r="F793" t="s">
        <v>1554</v>
      </c>
      <c r="G793" t="s">
        <v>112</v>
      </c>
      <c r="H793" s="144">
        <v>0.101617129881519</v>
      </c>
    </row>
    <row r="794" spans="1:8">
      <c r="A794" t="str">
        <f t="shared" si="12"/>
        <v>pin_mssc_dep3Kabo</v>
      </c>
      <c r="B794" t="s">
        <v>1559</v>
      </c>
      <c r="C794">
        <v>3</v>
      </c>
      <c r="D794" t="s">
        <v>1553</v>
      </c>
      <c r="E794" t="s">
        <v>1553</v>
      </c>
      <c r="F794" t="s">
        <v>1554</v>
      </c>
      <c r="G794" t="s">
        <v>112</v>
      </c>
      <c r="H794" s="144">
        <v>6.9905803469218805E-2</v>
      </c>
    </row>
    <row r="795" spans="1:8">
      <c r="A795" t="str">
        <f t="shared" si="12"/>
        <v>pin_mssc_dep4Kabo</v>
      </c>
      <c r="B795" t="s">
        <v>1559</v>
      </c>
      <c r="C795">
        <v>4</v>
      </c>
      <c r="D795" t="s">
        <v>1553</v>
      </c>
      <c r="E795" t="s">
        <v>1553</v>
      </c>
      <c r="F795" t="s">
        <v>1554</v>
      </c>
      <c r="G795" t="s">
        <v>112</v>
      </c>
      <c r="H795" s="144">
        <v>4.6863231408659299E-2</v>
      </c>
    </row>
    <row r="796" spans="1:8">
      <c r="A796" t="str">
        <f t="shared" si="12"/>
        <v>pin_mssc_dep5Kabo</v>
      </c>
      <c r="B796" t="s">
        <v>1559</v>
      </c>
      <c r="C796">
        <v>5</v>
      </c>
      <c r="D796" t="s">
        <v>1553</v>
      </c>
      <c r="E796" t="s">
        <v>1553</v>
      </c>
      <c r="F796" t="s">
        <v>1554</v>
      </c>
      <c r="G796" t="s">
        <v>112</v>
      </c>
      <c r="H796" s="144">
        <v>0.68652248370321101</v>
      </c>
    </row>
    <row r="797" spans="1:8">
      <c r="A797" t="str">
        <f t="shared" si="12"/>
        <v>pin_mssc_dep1Kouango</v>
      </c>
      <c r="B797" t="s">
        <v>1559</v>
      </c>
      <c r="C797">
        <v>1</v>
      </c>
      <c r="D797" t="s">
        <v>1553</v>
      </c>
      <c r="E797" t="s">
        <v>1553</v>
      </c>
      <c r="F797" t="s">
        <v>1554</v>
      </c>
      <c r="G797" t="s">
        <v>107</v>
      </c>
      <c r="H797" s="144">
        <v>6.6045717855300501E-2</v>
      </c>
    </row>
    <row r="798" spans="1:8">
      <c r="A798" t="str">
        <f t="shared" si="12"/>
        <v>pin_mssc_dep2Kouango</v>
      </c>
      <c r="B798" t="s">
        <v>1559</v>
      </c>
      <c r="C798">
        <v>2</v>
      </c>
      <c r="D798" t="s">
        <v>1553</v>
      </c>
      <c r="E798" t="s">
        <v>1553</v>
      </c>
      <c r="F798" t="s">
        <v>1554</v>
      </c>
      <c r="G798" t="s">
        <v>107</v>
      </c>
      <c r="H798" s="144">
        <v>0.161142109367688</v>
      </c>
    </row>
    <row r="799" spans="1:8">
      <c r="A799" t="str">
        <f t="shared" si="12"/>
        <v>pin_mssc_dep3Kouango</v>
      </c>
      <c r="B799" t="s">
        <v>1559</v>
      </c>
      <c r="C799">
        <v>3</v>
      </c>
      <c r="D799" t="s">
        <v>1553</v>
      </c>
      <c r="E799" t="s">
        <v>1553</v>
      </c>
      <c r="F799" t="s">
        <v>1554</v>
      </c>
      <c r="G799" t="s">
        <v>107</v>
      </c>
      <c r="H799" s="144">
        <v>0.20949335534208599</v>
      </c>
    </row>
    <row r="800" spans="1:8">
      <c r="A800" t="str">
        <f t="shared" si="12"/>
        <v>pin_mssc_dep4Kouango</v>
      </c>
      <c r="B800" t="s">
        <v>1559</v>
      </c>
      <c r="C800">
        <v>4</v>
      </c>
      <c r="D800" t="s">
        <v>1553</v>
      </c>
      <c r="E800" t="s">
        <v>1553</v>
      </c>
      <c r="F800" t="s">
        <v>1554</v>
      </c>
      <c r="G800" t="s">
        <v>107</v>
      </c>
      <c r="H800" s="144">
        <v>0.11020790422051099</v>
      </c>
    </row>
    <row r="801" spans="1:8">
      <c r="A801" t="str">
        <f t="shared" si="12"/>
        <v>pin_mssc_dep5Kouango</v>
      </c>
      <c r="B801" t="s">
        <v>1559</v>
      </c>
      <c r="C801">
        <v>5</v>
      </c>
      <c r="D801" t="s">
        <v>1553</v>
      </c>
      <c r="E801" t="s">
        <v>1553</v>
      </c>
      <c r="F801" t="s">
        <v>1554</v>
      </c>
      <c r="G801" t="s">
        <v>107</v>
      </c>
      <c r="H801" s="144">
        <v>0.45311091321441399</v>
      </c>
    </row>
    <row r="802" spans="1:8">
      <c r="A802" t="str">
        <f t="shared" si="12"/>
        <v>pin_mssc_dep1Ouango</v>
      </c>
      <c r="B802" t="s">
        <v>1559</v>
      </c>
      <c r="C802">
        <v>1</v>
      </c>
      <c r="D802" t="s">
        <v>1553</v>
      </c>
      <c r="E802" t="s">
        <v>1553</v>
      </c>
      <c r="F802" t="s">
        <v>1554</v>
      </c>
      <c r="G802" t="s">
        <v>85</v>
      </c>
      <c r="H802" s="144">
        <v>0.14890155931833601</v>
      </c>
    </row>
    <row r="803" spans="1:8">
      <c r="A803" t="str">
        <f t="shared" si="12"/>
        <v>pin_mssc_dep2Ouango</v>
      </c>
      <c r="B803" t="s">
        <v>1559</v>
      </c>
      <c r="C803">
        <v>2</v>
      </c>
      <c r="D803" t="s">
        <v>1553</v>
      </c>
      <c r="E803" t="s">
        <v>1553</v>
      </c>
      <c r="F803" t="s">
        <v>1554</v>
      </c>
      <c r="G803" t="s">
        <v>85</v>
      </c>
      <c r="H803" s="144">
        <v>8.21717889662721E-2</v>
      </c>
    </row>
    <row r="804" spans="1:8">
      <c r="A804" t="str">
        <f t="shared" si="12"/>
        <v>pin_mssc_dep3Ouango</v>
      </c>
      <c r="B804" t="s">
        <v>1559</v>
      </c>
      <c r="C804">
        <v>3</v>
      </c>
      <c r="D804" t="s">
        <v>1553</v>
      </c>
      <c r="E804" t="s">
        <v>1553</v>
      </c>
      <c r="F804" t="s">
        <v>1554</v>
      </c>
      <c r="G804" t="s">
        <v>85</v>
      </c>
      <c r="H804" s="144">
        <v>0.23388952293897999</v>
      </c>
    </row>
    <row r="805" spans="1:8">
      <c r="A805" t="str">
        <f t="shared" si="12"/>
        <v>pin_mssc_dep4Ouango</v>
      </c>
      <c r="B805" t="s">
        <v>1559</v>
      </c>
      <c r="C805">
        <v>4</v>
      </c>
      <c r="D805" t="s">
        <v>1553</v>
      </c>
      <c r="E805" t="s">
        <v>1553</v>
      </c>
      <c r="F805" t="s">
        <v>1554</v>
      </c>
      <c r="G805" t="s">
        <v>85</v>
      </c>
      <c r="H805" s="144">
        <v>0.104072775860108</v>
      </c>
    </row>
    <row r="806" spans="1:8">
      <c r="A806" t="str">
        <f t="shared" si="12"/>
        <v>pin_mssc_dep5Ouango</v>
      </c>
      <c r="B806" t="s">
        <v>1559</v>
      </c>
      <c r="C806">
        <v>5</v>
      </c>
      <c r="D806" t="s">
        <v>1553</v>
      </c>
      <c r="E806" t="s">
        <v>1553</v>
      </c>
      <c r="F806" t="s">
        <v>1554</v>
      </c>
      <c r="G806" t="s">
        <v>85</v>
      </c>
      <c r="H806" s="144">
        <v>0.43096435291630403</v>
      </c>
    </row>
    <row r="807" spans="1:8">
      <c r="A807" t="str">
        <f t="shared" si="12"/>
        <v>pin_mssc_dep1Gambo</v>
      </c>
      <c r="B807" t="s">
        <v>1559</v>
      </c>
      <c r="C807">
        <v>1</v>
      </c>
      <c r="D807" t="s">
        <v>1553</v>
      </c>
      <c r="E807" t="s">
        <v>1553</v>
      </c>
      <c r="F807" t="s">
        <v>1554</v>
      </c>
      <c r="G807" t="s">
        <v>84</v>
      </c>
      <c r="H807" s="144">
        <v>0.244247051887406</v>
      </c>
    </row>
    <row r="808" spans="1:8">
      <c r="A808" t="str">
        <f t="shared" si="12"/>
        <v>pin_mssc_dep2Gambo</v>
      </c>
      <c r="B808" t="s">
        <v>1559</v>
      </c>
      <c r="C808">
        <v>2</v>
      </c>
      <c r="D808" t="s">
        <v>1553</v>
      </c>
      <c r="E808" t="s">
        <v>1553</v>
      </c>
      <c r="F808" t="s">
        <v>1554</v>
      </c>
      <c r="G808" t="s">
        <v>84</v>
      </c>
      <c r="H808" s="144">
        <v>0.102535864421835</v>
      </c>
    </row>
    <row r="809" spans="1:8">
      <c r="A809" t="str">
        <f t="shared" si="12"/>
        <v>pin_mssc_dep3Gambo</v>
      </c>
      <c r="B809" t="s">
        <v>1559</v>
      </c>
      <c r="C809">
        <v>3</v>
      </c>
      <c r="D809" t="s">
        <v>1553</v>
      </c>
      <c r="E809" t="s">
        <v>1553</v>
      </c>
      <c r="F809" t="s">
        <v>1554</v>
      </c>
      <c r="G809" t="s">
        <v>84</v>
      </c>
      <c r="H809" s="144">
        <v>7.5415830228329095E-2</v>
      </c>
    </row>
    <row r="810" spans="1:8">
      <c r="A810" t="str">
        <f t="shared" si="12"/>
        <v>pin_mssc_dep4Gambo</v>
      </c>
      <c r="B810" t="s">
        <v>1559</v>
      </c>
      <c r="C810">
        <v>4</v>
      </c>
      <c r="D810" t="s">
        <v>1553</v>
      </c>
      <c r="E810" t="s">
        <v>1553</v>
      </c>
      <c r="F810" t="s">
        <v>1554</v>
      </c>
      <c r="G810" t="s">
        <v>84</v>
      </c>
      <c r="H810" s="144">
        <v>0.200015775965771</v>
      </c>
    </row>
    <row r="811" spans="1:8">
      <c r="A811" t="str">
        <f t="shared" si="12"/>
        <v>pin_mssc_dep5Gambo</v>
      </c>
      <c r="B811" t="s">
        <v>1559</v>
      </c>
      <c r="C811">
        <v>5</v>
      </c>
      <c r="D811" t="s">
        <v>1553</v>
      </c>
      <c r="E811" t="s">
        <v>1553</v>
      </c>
      <c r="F811" t="s">
        <v>1554</v>
      </c>
      <c r="G811" t="s">
        <v>84</v>
      </c>
      <c r="H811" s="144">
        <v>0.37778547749665797</v>
      </c>
    </row>
    <row r="812" spans="1:8">
      <c r="A812" t="str">
        <f t="shared" si="12"/>
        <v>pin_mssc_dep1Nangha_Boguila</v>
      </c>
      <c r="B812" t="s">
        <v>1559</v>
      </c>
      <c r="C812">
        <v>1</v>
      </c>
      <c r="D812" t="s">
        <v>1553</v>
      </c>
      <c r="E812" t="s">
        <v>1553</v>
      </c>
      <c r="F812" t="s">
        <v>1554</v>
      </c>
      <c r="G812" t="s">
        <v>115</v>
      </c>
      <c r="H812" s="144">
        <v>0.16804621431884201</v>
      </c>
    </row>
    <row r="813" spans="1:8">
      <c r="A813" t="str">
        <f t="shared" si="12"/>
        <v>pin_mssc_dep2Nangha_Boguila</v>
      </c>
      <c r="B813" t="s">
        <v>1559</v>
      </c>
      <c r="C813">
        <v>2</v>
      </c>
      <c r="D813" t="s">
        <v>1553</v>
      </c>
      <c r="E813" t="s">
        <v>1553</v>
      </c>
      <c r="F813" t="s">
        <v>1554</v>
      </c>
      <c r="G813" t="s">
        <v>115</v>
      </c>
      <c r="H813" s="144">
        <v>8.2926699361868694E-2</v>
      </c>
    </row>
    <row r="814" spans="1:8">
      <c r="A814" t="str">
        <f t="shared" si="12"/>
        <v>pin_mssc_dep3Nangha_Boguila</v>
      </c>
      <c r="B814" t="s">
        <v>1559</v>
      </c>
      <c r="C814">
        <v>3</v>
      </c>
      <c r="D814" t="s">
        <v>1553</v>
      </c>
      <c r="E814" t="s">
        <v>1553</v>
      </c>
      <c r="F814" t="s">
        <v>1554</v>
      </c>
      <c r="G814" t="s">
        <v>115</v>
      </c>
      <c r="H814" s="144">
        <v>0.23082602187592899</v>
      </c>
    </row>
    <row r="815" spans="1:8">
      <c r="A815" t="str">
        <f t="shared" si="12"/>
        <v>pin_mssc_dep4Nangha_Boguila</v>
      </c>
      <c r="B815" t="s">
        <v>1559</v>
      </c>
      <c r="C815">
        <v>4</v>
      </c>
      <c r="D815" t="s">
        <v>1553</v>
      </c>
      <c r="E815" t="s">
        <v>1553</v>
      </c>
      <c r="F815" t="s">
        <v>1554</v>
      </c>
      <c r="G815" t="s">
        <v>115</v>
      </c>
      <c r="H815" s="144">
        <v>0.142510609953722</v>
      </c>
    </row>
    <row r="816" spans="1:8">
      <c r="A816" t="str">
        <f t="shared" si="12"/>
        <v>pin_mssc_dep5Nangha_Boguila</v>
      </c>
      <c r="B816" t="s">
        <v>1559</v>
      </c>
      <c r="C816">
        <v>5</v>
      </c>
      <c r="D816" t="s">
        <v>1553</v>
      </c>
      <c r="E816" t="s">
        <v>1553</v>
      </c>
      <c r="F816" t="s">
        <v>1554</v>
      </c>
      <c r="G816" t="s">
        <v>115</v>
      </c>
      <c r="H816" s="144">
        <v>0.375690454489638</v>
      </c>
    </row>
    <row r="817" spans="1:8">
      <c r="A817" t="str">
        <f t="shared" si="12"/>
        <v>pin_mssc_dep1Damara</v>
      </c>
      <c r="B817" t="s">
        <v>1559</v>
      </c>
      <c r="C817">
        <v>1</v>
      </c>
      <c r="D817" t="s">
        <v>1553</v>
      </c>
      <c r="E817" t="s">
        <v>1553</v>
      </c>
      <c r="F817" t="s">
        <v>1554</v>
      </c>
      <c r="G817" t="s">
        <v>100</v>
      </c>
      <c r="H817" s="144">
        <v>0.109168492984882</v>
      </c>
    </row>
    <row r="818" spans="1:8">
      <c r="A818" t="str">
        <f t="shared" si="12"/>
        <v>pin_mssc_dep2Damara</v>
      </c>
      <c r="B818" t="s">
        <v>1559</v>
      </c>
      <c r="C818">
        <v>2</v>
      </c>
      <c r="D818" t="s">
        <v>1553</v>
      </c>
      <c r="E818" t="s">
        <v>1553</v>
      </c>
      <c r="F818" t="s">
        <v>1554</v>
      </c>
      <c r="G818" t="s">
        <v>100</v>
      </c>
      <c r="H818" s="144">
        <v>3.71577131344503E-2</v>
      </c>
    </row>
    <row r="819" spans="1:8">
      <c r="A819" t="str">
        <f t="shared" si="12"/>
        <v>pin_mssc_dep3Damara</v>
      </c>
      <c r="B819" t="s">
        <v>1559</v>
      </c>
      <c r="C819">
        <v>3</v>
      </c>
      <c r="D819" t="s">
        <v>1553</v>
      </c>
      <c r="E819" t="s">
        <v>1553</v>
      </c>
      <c r="F819" t="s">
        <v>1554</v>
      </c>
      <c r="G819" t="s">
        <v>100</v>
      </c>
      <c r="H819" s="144">
        <v>8.6902816335802796E-2</v>
      </c>
    </row>
    <row r="820" spans="1:8">
      <c r="A820" t="str">
        <f t="shared" si="12"/>
        <v>pin_mssc_dep4Damara</v>
      </c>
      <c r="B820" t="s">
        <v>1559</v>
      </c>
      <c r="C820">
        <v>4</v>
      </c>
      <c r="D820" t="s">
        <v>1553</v>
      </c>
      <c r="E820" t="s">
        <v>1553</v>
      </c>
      <c r="F820" t="s">
        <v>1554</v>
      </c>
      <c r="G820" t="s">
        <v>100</v>
      </c>
      <c r="H820" s="144">
        <v>0.181232441409864</v>
      </c>
    </row>
    <row r="821" spans="1:8">
      <c r="A821" t="str">
        <f t="shared" si="12"/>
        <v>pin_mssc_dep5Damara</v>
      </c>
      <c r="B821" t="s">
        <v>1559</v>
      </c>
      <c r="C821">
        <v>5</v>
      </c>
      <c r="D821" t="s">
        <v>1553</v>
      </c>
      <c r="E821" t="s">
        <v>1553</v>
      </c>
      <c r="F821" t="s">
        <v>1554</v>
      </c>
      <c r="G821" t="s">
        <v>100</v>
      </c>
      <c r="H821" s="144">
        <v>0.58553853613500095</v>
      </c>
    </row>
    <row r="822" spans="1:8">
      <c r="A822" t="str">
        <f t="shared" si="12"/>
        <v>pin_mssc_dep1Bozoum</v>
      </c>
      <c r="B822" t="s">
        <v>1559</v>
      </c>
      <c r="C822">
        <v>1</v>
      </c>
      <c r="D822" t="s">
        <v>1553</v>
      </c>
      <c r="E822" t="s">
        <v>1553</v>
      </c>
      <c r="F822" t="s">
        <v>1554</v>
      </c>
      <c r="G822" t="s">
        <v>119</v>
      </c>
      <c r="H822" s="144">
        <v>0.10442965217929299</v>
      </c>
    </row>
    <row r="823" spans="1:8">
      <c r="A823" t="str">
        <f t="shared" si="12"/>
        <v>pin_mssc_dep2Bozoum</v>
      </c>
      <c r="B823" t="s">
        <v>1559</v>
      </c>
      <c r="C823">
        <v>2</v>
      </c>
      <c r="D823" t="s">
        <v>1553</v>
      </c>
      <c r="E823" t="s">
        <v>1553</v>
      </c>
      <c r="F823" t="s">
        <v>1554</v>
      </c>
      <c r="G823" t="s">
        <v>119</v>
      </c>
      <c r="H823" s="144">
        <v>4.3970820978404497E-2</v>
      </c>
    </row>
    <row r="824" spans="1:8">
      <c r="A824" t="str">
        <f t="shared" si="12"/>
        <v>pin_mssc_dep3Bozoum</v>
      </c>
      <c r="B824" t="s">
        <v>1559</v>
      </c>
      <c r="C824">
        <v>3</v>
      </c>
      <c r="D824" t="s">
        <v>1553</v>
      </c>
      <c r="E824" t="s">
        <v>1553</v>
      </c>
      <c r="F824" t="s">
        <v>1554</v>
      </c>
      <c r="G824" t="s">
        <v>119</v>
      </c>
      <c r="H824" s="144">
        <v>0.20759602697069199</v>
      </c>
    </row>
    <row r="825" spans="1:8">
      <c r="A825" t="str">
        <f t="shared" si="12"/>
        <v>pin_mssc_dep4Bozoum</v>
      </c>
      <c r="B825" t="s">
        <v>1559</v>
      </c>
      <c r="C825">
        <v>4</v>
      </c>
      <c r="D825" t="s">
        <v>1553</v>
      </c>
      <c r="E825" t="s">
        <v>1553</v>
      </c>
      <c r="F825" t="s">
        <v>1554</v>
      </c>
      <c r="G825" t="s">
        <v>119</v>
      </c>
      <c r="H825" s="144">
        <v>0.25437185117699002</v>
      </c>
    </row>
    <row r="826" spans="1:8">
      <c r="A826" t="str">
        <f t="shared" si="12"/>
        <v>pin_mssc_dep5Bozoum</v>
      </c>
      <c r="B826" t="s">
        <v>1559</v>
      </c>
      <c r="C826">
        <v>5</v>
      </c>
      <c r="D826" t="s">
        <v>1553</v>
      </c>
      <c r="E826" t="s">
        <v>1553</v>
      </c>
      <c r="F826" t="s">
        <v>1554</v>
      </c>
      <c r="G826" t="s">
        <v>119</v>
      </c>
      <c r="H826" s="144">
        <v>0.38963164869462003</v>
      </c>
    </row>
    <row r="827" spans="1:8">
      <c r="A827" t="str">
        <f t="shared" si="12"/>
        <v>pin_mssc_dep1Bossemtele</v>
      </c>
      <c r="B827" t="s">
        <v>1559</v>
      </c>
      <c r="C827">
        <v>1</v>
      </c>
      <c r="D827" t="s">
        <v>1553</v>
      </c>
      <c r="E827" t="s">
        <v>1553</v>
      </c>
      <c r="F827" t="s">
        <v>1554</v>
      </c>
      <c r="G827" t="s">
        <v>118</v>
      </c>
      <c r="H827" s="144">
        <v>2.6217868835187699E-2</v>
      </c>
    </row>
    <row r="828" spans="1:8">
      <c r="A828" t="str">
        <f t="shared" si="12"/>
        <v>pin_mssc_dep2Bossemtele</v>
      </c>
      <c r="B828" t="s">
        <v>1559</v>
      </c>
      <c r="C828">
        <v>2</v>
      </c>
      <c r="D828" t="s">
        <v>1553</v>
      </c>
      <c r="E828" t="s">
        <v>1553</v>
      </c>
      <c r="F828" t="s">
        <v>1554</v>
      </c>
      <c r="G828" t="s">
        <v>118</v>
      </c>
      <c r="H828" s="144">
        <v>5.8665588768064603E-2</v>
      </c>
    </row>
    <row r="829" spans="1:8">
      <c r="A829" t="str">
        <f t="shared" si="12"/>
        <v>pin_mssc_dep3Bossemtele</v>
      </c>
      <c r="B829" t="s">
        <v>1559</v>
      </c>
      <c r="C829">
        <v>3</v>
      </c>
      <c r="D829" t="s">
        <v>1553</v>
      </c>
      <c r="E829" t="s">
        <v>1553</v>
      </c>
      <c r="F829" t="s">
        <v>1554</v>
      </c>
      <c r="G829" t="s">
        <v>118</v>
      </c>
      <c r="H829" s="144">
        <v>0.25085478204907302</v>
      </c>
    </row>
    <row r="830" spans="1:8">
      <c r="A830" t="str">
        <f t="shared" si="12"/>
        <v>pin_mssc_dep4Bossemtele</v>
      </c>
      <c r="B830" t="s">
        <v>1559</v>
      </c>
      <c r="C830">
        <v>4</v>
      </c>
      <c r="D830" t="s">
        <v>1553</v>
      </c>
      <c r="E830" t="s">
        <v>1553</v>
      </c>
      <c r="F830" t="s">
        <v>1554</v>
      </c>
      <c r="G830" t="s">
        <v>118</v>
      </c>
      <c r="H830" s="144">
        <v>0.19360967666130999</v>
      </c>
    </row>
    <row r="831" spans="1:8">
      <c r="A831" t="str">
        <f t="shared" si="12"/>
        <v>pin_mssc_dep5Bossemtele</v>
      </c>
      <c r="B831" t="s">
        <v>1559</v>
      </c>
      <c r="C831">
        <v>5</v>
      </c>
      <c r="D831" t="s">
        <v>1553</v>
      </c>
      <c r="E831" t="s">
        <v>1553</v>
      </c>
      <c r="F831" t="s">
        <v>1554</v>
      </c>
      <c r="G831" t="s">
        <v>118</v>
      </c>
      <c r="H831" s="144">
        <v>0.47065208368636502</v>
      </c>
    </row>
    <row r="832" spans="1:8">
      <c r="A832" t="str">
        <f t="shared" si="12"/>
        <v>pin_mssc_dep1Paoua</v>
      </c>
      <c r="B832" t="s">
        <v>1559</v>
      </c>
      <c r="C832">
        <v>1</v>
      </c>
      <c r="D832" t="s">
        <v>1553</v>
      </c>
      <c r="E832" t="s">
        <v>1553</v>
      </c>
      <c r="F832" t="s">
        <v>1554</v>
      </c>
      <c r="G832" t="s">
        <v>122</v>
      </c>
      <c r="H832" s="144">
        <v>0.184427939116621</v>
      </c>
    </row>
    <row r="833" spans="1:8">
      <c r="A833" t="str">
        <f t="shared" si="12"/>
        <v>pin_mssc_dep2Paoua</v>
      </c>
      <c r="B833" t="s">
        <v>1559</v>
      </c>
      <c r="C833">
        <v>2</v>
      </c>
      <c r="D833" t="s">
        <v>1553</v>
      </c>
      <c r="E833" t="s">
        <v>1553</v>
      </c>
      <c r="F833" t="s">
        <v>1554</v>
      </c>
      <c r="G833" t="s">
        <v>122</v>
      </c>
      <c r="H833" s="144">
        <v>7.5179763237356603E-2</v>
      </c>
    </row>
    <row r="834" spans="1:8">
      <c r="A834" t="str">
        <f t="shared" si="12"/>
        <v>pin_mssc_dep3Paoua</v>
      </c>
      <c r="B834" t="s">
        <v>1559</v>
      </c>
      <c r="C834">
        <v>3</v>
      </c>
      <c r="D834" t="s">
        <v>1553</v>
      </c>
      <c r="E834" t="s">
        <v>1553</v>
      </c>
      <c r="F834" t="s">
        <v>1554</v>
      </c>
      <c r="G834" t="s">
        <v>122</v>
      </c>
      <c r="H834" s="144">
        <v>0.26814703908078902</v>
      </c>
    </row>
    <row r="835" spans="1:8">
      <c r="A835" t="str">
        <f t="shared" ref="A835:A898" si="13">CONCATENATE(B835,C835,G835)</f>
        <v>pin_mssc_dep4Paoua</v>
      </c>
      <c r="B835" t="s">
        <v>1559</v>
      </c>
      <c r="C835">
        <v>4</v>
      </c>
      <c r="D835" t="s">
        <v>1553</v>
      </c>
      <c r="E835" t="s">
        <v>1553</v>
      </c>
      <c r="F835" t="s">
        <v>1554</v>
      </c>
      <c r="G835" t="s">
        <v>122</v>
      </c>
      <c r="H835" s="144">
        <v>0.13663206918102</v>
      </c>
    </row>
    <row r="836" spans="1:8">
      <c r="A836" t="str">
        <f t="shared" si="13"/>
        <v>pin_mssc_dep5Paoua</v>
      </c>
      <c r="B836" t="s">
        <v>1559</v>
      </c>
      <c r="C836">
        <v>5</v>
      </c>
      <c r="D836" t="s">
        <v>1553</v>
      </c>
      <c r="E836" t="s">
        <v>1553</v>
      </c>
      <c r="F836" t="s">
        <v>1554</v>
      </c>
      <c r="G836" t="s">
        <v>122</v>
      </c>
      <c r="H836" s="144">
        <v>0.33561318938421397</v>
      </c>
    </row>
    <row r="837" spans="1:8">
      <c r="A837" t="str">
        <f t="shared" si="13"/>
        <v>pin_mssc_dep1Dekoa</v>
      </c>
      <c r="B837" t="s">
        <v>1559</v>
      </c>
      <c r="C837">
        <v>1</v>
      </c>
      <c r="D837" t="s">
        <v>1553</v>
      </c>
      <c r="E837" t="s">
        <v>1553</v>
      </c>
      <c r="F837" t="s">
        <v>1554</v>
      </c>
      <c r="G837" t="s">
        <v>63</v>
      </c>
      <c r="H837" s="144">
        <v>2.8815450862010199E-2</v>
      </c>
    </row>
    <row r="838" spans="1:8">
      <c r="A838" t="str">
        <f t="shared" si="13"/>
        <v>pin_mssc_dep2Dekoa</v>
      </c>
      <c r="B838" t="s">
        <v>1559</v>
      </c>
      <c r="C838">
        <v>2</v>
      </c>
      <c r="D838" t="s">
        <v>1553</v>
      </c>
      <c r="E838" t="s">
        <v>1553</v>
      </c>
      <c r="F838" t="s">
        <v>1554</v>
      </c>
      <c r="G838" t="s">
        <v>63</v>
      </c>
      <c r="H838" s="144">
        <v>6.6778840455501795E-2</v>
      </c>
    </row>
    <row r="839" spans="1:8">
      <c r="A839" t="str">
        <f t="shared" si="13"/>
        <v>pin_mssc_dep3Dekoa</v>
      </c>
      <c r="B839" t="s">
        <v>1559</v>
      </c>
      <c r="C839">
        <v>3</v>
      </c>
      <c r="D839" t="s">
        <v>1553</v>
      </c>
      <c r="E839" t="s">
        <v>1553</v>
      </c>
      <c r="F839" t="s">
        <v>1554</v>
      </c>
      <c r="G839" t="s">
        <v>63</v>
      </c>
      <c r="H839" s="144">
        <v>0.26073002760535702</v>
      </c>
    </row>
    <row r="840" spans="1:8">
      <c r="A840" t="str">
        <f t="shared" si="13"/>
        <v>pin_mssc_dep4Dekoa</v>
      </c>
      <c r="B840" t="s">
        <v>1559</v>
      </c>
      <c r="C840">
        <v>4</v>
      </c>
      <c r="D840" t="s">
        <v>1553</v>
      </c>
      <c r="E840" t="s">
        <v>1553</v>
      </c>
      <c r="F840" t="s">
        <v>1554</v>
      </c>
      <c r="G840" t="s">
        <v>63</v>
      </c>
      <c r="H840" s="144">
        <v>0.18713455607783999</v>
      </c>
    </row>
    <row r="841" spans="1:8">
      <c r="A841" t="str">
        <f t="shared" si="13"/>
        <v>pin_mssc_dep5Dekoa</v>
      </c>
      <c r="B841" t="s">
        <v>1559</v>
      </c>
      <c r="C841">
        <v>5</v>
      </c>
      <c r="D841" t="s">
        <v>1553</v>
      </c>
      <c r="E841" t="s">
        <v>1553</v>
      </c>
      <c r="F841" t="s">
        <v>1554</v>
      </c>
      <c r="G841" t="s">
        <v>63</v>
      </c>
      <c r="H841" s="144">
        <v>0.456541124999291</v>
      </c>
    </row>
    <row r="842" spans="1:8">
      <c r="A842" t="str">
        <f t="shared" si="13"/>
        <v>pin_mssc_dep1Mala</v>
      </c>
      <c r="B842" t="s">
        <v>1559</v>
      </c>
      <c r="C842">
        <v>1</v>
      </c>
      <c r="D842" t="s">
        <v>1553</v>
      </c>
      <c r="E842" t="s">
        <v>1553</v>
      </c>
      <c r="F842" t="s">
        <v>1554</v>
      </c>
      <c r="G842" t="s">
        <v>64</v>
      </c>
      <c r="H842" s="144">
        <v>5.9616645684846203E-2</v>
      </c>
    </row>
    <row r="843" spans="1:8">
      <c r="A843" t="str">
        <f t="shared" si="13"/>
        <v>pin_mssc_dep2Mala</v>
      </c>
      <c r="B843" t="s">
        <v>1559</v>
      </c>
      <c r="C843">
        <v>2</v>
      </c>
      <c r="D843" t="s">
        <v>1553</v>
      </c>
      <c r="E843" t="s">
        <v>1553</v>
      </c>
      <c r="F843" t="s">
        <v>1554</v>
      </c>
      <c r="G843" t="s">
        <v>64</v>
      </c>
      <c r="H843" s="144">
        <v>8.4752477294668199E-2</v>
      </c>
    </row>
    <row r="844" spans="1:8">
      <c r="A844" t="str">
        <f t="shared" si="13"/>
        <v>pin_mssc_dep3Mala</v>
      </c>
      <c r="B844" t="s">
        <v>1559</v>
      </c>
      <c r="C844">
        <v>3</v>
      </c>
      <c r="D844" t="s">
        <v>1553</v>
      </c>
      <c r="E844" t="s">
        <v>1553</v>
      </c>
      <c r="F844" t="s">
        <v>1554</v>
      </c>
      <c r="G844" t="s">
        <v>64</v>
      </c>
      <c r="H844" s="144">
        <v>0.249923808725904</v>
      </c>
    </row>
    <row r="845" spans="1:8">
      <c r="A845" t="str">
        <f t="shared" si="13"/>
        <v>pin_mssc_dep4Mala</v>
      </c>
      <c r="B845" t="s">
        <v>1559</v>
      </c>
      <c r="C845">
        <v>4</v>
      </c>
      <c r="D845" t="s">
        <v>1553</v>
      </c>
      <c r="E845" t="s">
        <v>1553</v>
      </c>
      <c r="F845" t="s">
        <v>1554</v>
      </c>
      <c r="G845" t="s">
        <v>64</v>
      </c>
      <c r="H845" s="144">
        <v>0.16531081222963601</v>
      </c>
    </row>
    <row r="846" spans="1:8">
      <c r="A846" t="str">
        <f t="shared" si="13"/>
        <v>pin_mssc_dep5Mala</v>
      </c>
      <c r="B846" t="s">
        <v>1559</v>
      </c>
      <c r="C846">
        <v>5</v>
      </c>
      <c r="D846" t="s">
        <v>1553</v>
      </c>
      <c r="E846" t="s">
        <v>1553</v>
      </c>
      <c r="F846" t="s">
        <v>1554</v>
      </c>
      <c r="G846" t="s">
        <v>64</v>
      </c>
      <c r="H846" s="144">
        <v>0.44039625606494498</v>
      </c>
    </row>
    <row r="847" spans="1:8">
      <c r="A847" t="str">
        <f t="shared" si="13"/>
        <v>pin_mssc_dep1Bria</v>
      </c>
      <c r="B847" t="s">
        <v>1559</v>
      </c>
      <c r="C847">
        <v>1</v>
      </c>
      <c r="D847" t="s">
        <v>1553</v>
      </c>
      <c r="E847" t="s">
        <v>1553</v>
      </c>
      <c r="F847" t="s">
        <v>1554</v>
      </c>
      <c r="G847" t="s">
        <v>58</v>
      </c>
      <c r="H847" s="144">
        <v>0.103161790429631</v>
      </c>
    </row>
    <row r="848" spans="1:8">
      <c r="A848" t="str">
        <f t="shared" si="13"/>
        <v>pin_mssc_dep2Bria</v>
      </c>
      <c r="B848" t="s">
        <v>1559</v>
      </c>
      <c r="C848">
        <v>2</v>
      </c>
      <c r="D848" t="s">
        <v>1553</v>
      </c>
      <c r="E848" t="s">
        <v>1553</v>
      </c>
      <c r="F848" t="s">
        <v>1554</v>
      </c>
      <c r="G848" t="s">
        <v>58</v>
      </c>
      <c r="H848" s="144">
        <v>0.11743995327728</v>
      </c>
    </row>
    <row r="849" spans="1:8">
      <c r="A849" t="str">
        <f t="shared" si="13"/>
        <v>pin_mssc_dep3Bria</v>
      </c>
      <c r="B849" t="s">
        <v>1559</v>
      </c>
      <c r="C849">
        <v>3</v>
      </c>
      <c r="D849" t="s">
        <v>1553</v>
      </c>
      <c r="E849" t="s">
        <v>1553</v>
      </c>
      <c r="F849" t="s">
        <v>1554</v>
      </c>
      <c r="G849" t="s">
        <v>58</v>
      </c>
      <c r="H849" s="144">
        <v>0.22198077537326599</v>
      </c>
    </row>
    <row r="850" spans="1:8">
      <c r="A850" t="str">
        <f t="shared" si="13"/>
        <v>pin_mssc_dep4Bria</v>
      </c>
      <c r="B850" t="s">
        <v>1559</v>
      </c>
      <c r="C850">
        <v>4</v>
      </c>
      <c r="D850" t="s">
        <v>1553</v>
      </c>
      <c r="E850" t="s">
        <v>1553</v>
      </c>
      <c r="F850" t="s">
        <v>1554</v>
      </c>
      <c r="G850" t="s">
        <v>58</v>
      </c>
      <c r="H850" s="144">
        <v>0.16984430665424799</v>
      </c>
    </row>
    <row r="851" spans="1:8">
      <c r="A851" t="str">
        <f t="shared" si="13"/>
        <v>pin_mssc_dep5Bria</v>
      </c>
      <c r="B851" t="s">
        <v>1559</v>
      </c>
      <c r="C851">
        <v>5</v>
      </c>
      <c r="D851" t="s">
        <v>1553</v>
      </c>
      <c r="E851" t="s">
        <v>1553</v>
      </c>
      <c r="F851" t="s">
        <v>1554</v>
      </c>
      <c r="G851" t="s">
        <v>58</v>
      </c>
      <c r="H851" s="144">
        <v>0.38757317426557603</v>
      </c>
    </row>
    <row r="852" spans="1:8">
      <c r="A852" t="str">
        <f t="shared" si="13"/>
        <v>pin_mssc_dep1Bakouma</v>
      </c>
      <c r="B852" t="s">
        <v>1559</v>
      </c>
      <c r="C852">
        <v>1</v>
      </c>
      <c r="D852" t="s">
        <v>1553</v>
      </c>
      <c r="E852" t="s">
        <v>1553</v>
      </c>
      <c r="F852" t="s">
        <v>1554</v>
      </c>
      <c r="G852" t="s">
        <v>82</v>
      </c>
      <c r="H852" s="144">
        <v>0.29734223924710401</v>
      </c>
    </row>
    <row r="853" spans="1:8">
      <c r="A853" t="str">
        <f t="shared" si="13"/>
        <v>pin_mssc_dep2Bakouma</v>
      </c>
      <c r="B853" t="s">
        <v>1559</v>
      </c>
      <c r="C853">
        <v>2</v>
      </c>
      <c r="D853" t="s">
        <v>1553</v>
      </c>
      <c r="E853" t="s">
        <v>1553</v>
      </c>
      <c r="F853" t="s">
        <v>1554</v>
      </c>
      <c r="G853" t="s">
        <v>82</v>
      </c>
      <c r="H853" s="144">
        <v>0.13725217602440401</v>
      </c>
    </row>
    <row r="854" spans="1:8">
      <c r="A854" t="str">
        <f t="shared" si="13"/>
        <v>pin_mssc_dep3Bakouma</v>
      </c>
      <c r="B854" t="s">
        <v>1559</v>
      </c>
      <c r="C854">
        <v>3</v>
      </c>
      <c r="D854" t="s">
        <v>1553</v>
      </c>
      <c r="E854" t="s">
        <v>1553</v>
      </c>
      <c r="F854" t="s">
        <v>1554</v>
      </c>
      <c r="G854" t="s">
        <v>82</v>
      </c>
      <c r="H854" s="144">
        <v>9.9023515971738404E-2</v>
      </c>
    </row>
    <row r="855" spans="1:8">
      <c r="A855" t="str">
        <f t="shared" si="13"/>
        <v>pin_mssc_dep4Bakouma</v>
      </c>
      <c r="B855" t="s">
        <v>1559</v>
      </c>
      <c r="C855">
        <v>4</v>
      </c>
      <c r="D855" t="s">
        <v>1553</v>
      </c>
      <c r="E855" t="s">
        <v>1553</v>
      </c>
      <c r="F855" t="s">
        <v>1554</v>
      </c>
      <c r="G855" t="s">
        <v>82</v>
      </c>
      <c r="H855" s="144">
        <v>0.11790527862580701</v>
      </c>
    </row>
    <row r="856" spans="1:8">
      <c r="A856" t="str">
        <f t="shared" si="13"/>
        <v>pin_mssc_dep5Bakouma</v>
      </c>
      <c r="B856" t="s">
        <v>1559</v>
      </c>
      <c r="C856">
        <v>5</v>
      </c>
      <c r="D856" t="s">
        <v>1553</v>
      </c>
      <c r="E856" t="s">
        <v>1553</v>
      </c>
      <c r="F856" t="s">
        <v>1554</v>
      </c>
      <c r="G856" t="s">
        <v>82</v>
      </c>
      <c r="H856" s="144">
        <v>0.34847679013094701</v>
      </c>
    </row>
    <row r="857" spans="1:8">
      <c r="A857" t="str">
        <f t="shared" si="13"/>
        <v>pin_mssc_dep1Boali</v>
      </c>
      <c r="B857" t="s">
        <v>1559</v>
      </c>
      <c r="C857">
        <v>1</v>
      </c>
      <c r="D857" t="s">
        <v>1553</v>
      </c>
      <c r="E857" t="s">
        <v>1553</v>
      </c>
      <c r="F857" t="s">
        <v>1554</v>
      </c>
      <c r="G857" t="s">
        <v>97</v>
      </c>
      <c r="H857" s="144">
        <v>5.2759067137999301E-3</v>
      </c>
    </row>
    <row r="858" spans="1:8">
      <c r="A858" t="str">
        <f t="shared" si="13"/>
        <v>pin_mssc_dep2Boali</v>
      </c>
      <c r="B858" t="s">
        <v>1559</v>
      </c>
      <c r="C858">
        <v>2</v>
      </c>
      <c r="D858" t="s">
        <v>1553</v>
      </c>
      <c r="E858" t="s">
        <v>1553</v>
      </c>
      <c r="F858" t="s">
        <v>1554</v>
      </c>
      <c r="G858" t="s">
        <v>97</v>
      </c>
      <c r="H858" s="144">
        <v>8.5096168706097104E-3</v>
      </c>
    </row>
    <row r="859" spans="1:8">
      <c r="A859" t="str">
        <f t="shared" si="13"/>
        <v>pin_mssc_dep3Boali</v>
      </c>
      <c r="B859" t="s">
        <v>1559</v>
      </c>
      <c r="C859">
        <v>3</v>
      </c>
      <c r="D859" t="s">
        <v>1553</v>
      </c>
      <c r="E859" t="s">
        <v>1553</v>
      </c>
      <c r="F859" t="s">
        <v>1554</v>
      </c>
      <c r="G859" t="s">
        <v>97</v>
      </c>
      <c r="H859" s="144">
        <v>0.12997298955182801</v>
      </c>
    </row>
    <row r="860" spans="1:8">
      <c r="A860" t="str">
        <f t="shared" si="13"/>
        <v>pin_mssc_dep4Boali</v>
      </c>
      <c r="B860" t="s">
        <v>1559</v>
      </c>
      <c r="C860">
        <v>4</v>
      </c>
      <c r="D860" t="s">
        <v>1553</v>
      </c>
      <c r="E860" t="s">
        <v>1553</v>
      </c>
      <c r="F860" t="s">
        <v>1554</v>
      </c>
      <c r="G860" t="s">
        <v>97</v>
      </c>
      <c r="H860" s="144">
        <v>0.33123944549356599</v>
      </c>
    </row>
    <row r="861" spans="1:8">
      <c r="A861" t="str">
        <f t="shared" si="13"/>
        <v>pin_mssc_dep5Boali</v>
      </c>
      <c r="B861" t="s">
        <v>1559</v>
      </c>
      <c r="C861">
        <v>5</v>
      </c>
      <c r="D861" t="s">
        <v>1553</v>
      </c>
      <c r="E861" t="s">
        <v>1553</v>
      </c>
      <c r="F861" t="s">
        <v>1554</v>
      </c>
      <c r="G861" t="s">
        <v>97</v>
      </c>
      <c r="H861" s="144">
        <v>0.52500204137019602</v>
      </c>
    </row>
    <row r="862" spans="1:8">
      <c r="A862" t="str">
        <f t="shared" si="13"/>
        <v>pin_mssc_dep2Bamingui</v>
      </c>
      <c r="B862" t="s">
        <v>1559</v>
      </c>
      <c r="C862">
        <v>2</v>
      </c>
      <c r="D862" t="s">
        <v>1553</v>
      </c>
      <c r="E862" t="s">
        <v>1553</v>
      </c>
      <c r="F862" t="s">
        <v>1554</v>
      </c>
      <c r="G862" t="s">
        <v>48</v>
      </c>
      <c r="H862" s="144">
        <v>4.9160313505161299E-2</v>
      </c>
    </row>
    <row r="863" spans="1:8">
      <c r="A863" t="str">
        <f t="shared" si="13"/>
        <v>pin_mssc_dep3Bamingui</v>
      </c>
      <c r="B863" t="s">
        <v>1559</v>
      </c>
      <c r="C863">
        <v>3</v>
      </c>
      <c r="D863" t="s">
        <v>1553</v>
      </c>
      <c r="E863" t="s">
        <v>1553</v>
      </c>
      <c r="F863" t="s">
        <v>1554</v>
      </c>
      <c r="G863" t="s">
        <v>48</v>
      </c>
      <c r="H863" s="144">
        <v>0.146265966685968</v>
      </c>
    </row>
    <row r="864" spans="1:8">
      <c r="A864" t="str">
        <f t="shared" si="13"/>
        <v>pin_mssc_dep4Bamingui</v>
      </c>
      <c r="B864" t="s">
        <v>1559</v>
      </c>
      <c r="C864">
        <v>4</v>
      </c>
      <c r="D864" t="s">
        <v>1553</v>
      </c>
      <c r="E864" t="s">
        <v>1553</v>
      </c>
      <c r="F864" t="s">
        <v>1554</v>
      </c>
      <c r="G864" t="s">
        <v>48</v>
      </c>
      <c r="H864" s="144">
        <v>0.13467143718212901</v>
      </c>
    </row>
    <row r="865" spans="1:8">
      <c r="A865" t="str">
        <f t="shared" si="13"/>
        <v>pin_mssc_dep5Bamingui</v>
      </c>
      <c r="B865" t="s">
        <v>1559</v>
      </c>
      <c r="C865">
        <v>5</v>
      </c>
      <c r="D865" t="s">
        <v>1553</v>
      </c>
      <c r="E865" t="s">
        <v>1553</v>
      </c>
      <c r="F865" t="s">
        <v>1554</v>
      </c>
      <c r="G865" t="s">
        <v>48</v>
      </c>
      <c r="H865" s="144">
        <v>0.66990228262674101</v>
      </c>
    </row>
    <row r="866" spans="1:8">
      <c r="A866" t="str">
        <f t="shared" si="13"/>
        <v>pin_mssc_dep1Baoro</v>
      </c>
      <c r="B866" t="s">
        <v>1559</v>
      </c>
      <c r="C866">
        <v>1</v>
      </c>
      <c r="D866" t="s">
        <v>1553</v>
      </c>
      <c r="E866" t="s">
        <v>1553</v>
      </c>
      <c r="F866" t="s">
        <v>1554</v>
      </c>
      <c r="G866" t="s">
        <v>90</v>
      </c>
      <c r="H866" s="144">
        <v>6.2293839420497397E-2</v>
      </c>
    </row>
    <row r="867" spans="1:8">
      <c r="A867" t="str">
        <f t="shared" si="13"/>
        <v>pin_mssc_dep2Baoro</v>
      </c>
      <c r="B867" t="s">
        <v>1559</v>
      </c>
      <c r="C867">
        <v>2</v>
      </c>
      <c r="D867" t="s">
        <v>1553</v>
      </c>
      <c r="E867" t="s">
        <v>1553</v>
      </c>
      <c r="F867" t="s">
        <v>1554</v>
      </c>
      <c r="G867" t="s">
        <v>90</v>
      </c>
      <c r="H867" s="144">
        <v>8.8461728329480099E-2</v>
      </c>
    </row>
    <row r="868" spans="1:8">
      <c r="A868" t="str">
        <f t="shared" si="13"/>
        <v>pin_mssc_dep3Baoro</v>
      </c>
      <c r="B868" t="s">
        <v>1559</v>
      </c>
      <c r="C868">
        <v>3</v>
      </c>
      <c r="D868" t="s">
        <v>1553</v>
      </c>
      <c r="E868" t="s">
        <v>1553</v>
      </c>
      <c r="F868" t="s">
        <v>1554</v>
      </c>
      <c r="G868" t="s">
        <v>90</v>
      </c>
      <c r="H868" s="144">
        <v>0.14854246449501901</v>
      </c>
    </row>
    <row r="869" spans="1:8">
      <c r="A869" t="str">
        <f t="shared" si="13"/>
        <v>pin_mssc_dep4Baoro</v>
      </c>
      <c r="B869" t="s">
        <v>1559</v>
      </c>
      <c r="C869">
        <v>4</v>
      </c>
      <c r="D869" t="s">
        <v>1553</v>
      </c>
      <c r="E869" t="s">
        <v>1553</v>
      </c>
      <c r="F869" t="s">
        <v>1554</v>
      </c>
      <c r="G869" t="s">
        <v>90</v>
      </c>
      <c r="H869" s="144">
        <v>0.26559085565791102</v>
      </c>
    </row>
    <row r="870" spans="1:8">
      <c r="A870" t="str">
        <f t="shared" si="13"/>
        <v>pin_mssc_dep5Baoro</v>
      </c>
      <c r="B870" t="s">
        <v>1559</v>
      </c>
      <c r="C870">
        <v>5</v>
      </c>
      <c r="D870" t="s">
        <v>1553</v>
      </c>
      <c r="E870" t="s">
        <v>1553</v>
      </c>
      <c r="F870" t="s">
        <v>1554</v>
      </c>
      <c r="G870" t="s">
        <v>90</v>
      </c>
      <c r="H870" s="144">
        <v>0.43511111209709202</v>
      </c>
    </row>
    <row r="871" spans="1:8">
      <c r="A871" t="str">
        <f t="shared" si="13"/>
        <v>pin_mssc_dep1Mbaiki</v>
      </c>
      <c r="B871" t="s">
        <v>1559</v>
      </c>
      <c r="C871">
        <v>1</v>
      </c>
      <c r="D871" t="s">
        <v>1553</v>
      </c>
      <c r="E871" t="s">
        <v>1553</v>
      </c>
      <c r="F871" t="s">
        <v>1554</v>
      </c>
      <c r="G871" t="s">
        <v>71</v>
      </c>
      <c r="H871" s="144">
        <v>0.164210060131079</v>
      </c>
    </row>
    <row r="872" spans="1:8">
      <c r="A872" t="str">
        <f t="shared" si="13"/>
        <v>pin_mssc_dep2Mbaiki</v>
      </c>
      <c r="B872" t="s">
        <v>1559</v>
      </c>
      <c r="C872">
        <v>2</v>
      </c>
      <c r="D872" t="s">
        <v>1553</v>
      </c>
      <c r="E872" t="s">
        <v>1553</v>
      </c>
      <c r="F872" t="s">
        <v>1554</v>
      </c>
      <c r="G872" t="s">
        <v>71</v>
      </c>
      <c r="H872" s="144">
        <v>0.11774603464307901</v>
      </c>
    </row>
    <row r="873" spans="1:8">
      <c r="A873" t="str">
        <f t="shared" si="13"/>
        <v>pin_mssc_dep3Mbaiki</v>
      </c>
      <c r="B873" t="s">
        <v>1559</v>
      </c>
      <c r="C873">
        <v>3</v>
      </c>
      <c r="D873" t="s">
        <v>1553</v>
      </c>
      <c r="E873" t="s">
        <v>1553</v>
      </c>
      <c r="F873" t="s">
        <v>1554</v>
      </c>
      <c r="G873" t="s">
        <v>71</v>
      </c>
      <c r="H873" s="144">
        <v>0.19735187486297101</v>
      </c>
    </row>
    <row r="874" spans="1:8">
      <c r="A874" t="str">
        <f t="shared" si="13"/>
        <v>pin_mssc_dep4Mbaiki</v>
      </c>
      <c r="B874" t="s">
        <v>1559</v>
      </c>
      <c r="C874">
        <v>4</v>
      </c>
      <c r="D874" t="s">
        <v>1553</v>
      </c>
      <c r="E874" t="s">
        <v>1553</v>
      </c>
      <c r="F874" t="s">
        <v>1554</v>
      </c>
      <c r="G874" t="s">
        <v>71</v>
      </c>
      <c r="H874" s="144">
        <v>0.136022357098562</v>
      </c>
    </row>
    <row r="875" spans="1:8">
      <c r="A875" t="str">
        <f t="shared" si="13"/>
        <v>pin_mssc_dep5Mbaiki</v>
      </c>
      <c r="B875" t="s">
        <v>1559</v>
      </c>
      <c r="C875">
        <v>5</v>
      </c>
      <c r="D875" t="s">
        <v>1553</v>
      </c>
      <c r="E875" t="s">
        <v>1553</v>
      </c>
      <c r="F875" t="s">
        <v>1554</v>
      </c>
      <c r="G875" t="s">
        <v>71</v>
      </c>
      <c r="H875" s="144">
        <v>0.38466967326430901</v>
      </c>
    </row>
    <row r="876" spans="1:8">
      <c r="A876" t="str">
        <f t="shared" si="13"/>
        <v>pin_mssc_dep1Zangba</v>
      </c>
      <c r="B876" t="s">
        <v>1559</v>
      </c>
      <c r="C876">
        <v>1</v>
      </c>
      <c r="D876" t="s">
        <v>1553</v>
      </c>
      <c r="E876" t="s">
        <v>1553</v>
      </c>
      <c r="F876" t="s">
        <v>1554</v>
      </c>
      <c r="G876" t="s">
        <v>56</v>
      </c>
      <c r="H876" s="144">
        <v>7.8801099975764205E-2</v>
      </c>
    </row>
    <row r="877" spans="1:8">
      <c r="A877" t="str">
        <f t="shared" si="13"/>
        <v>pin_mssc_dep2Zangba</v>
      </c>
      <c r="B877" t="s">
        <v>1559</v>
      </c>
      <c r="C877">
        <v>2</v>
      </c>
      <c r="D877" t="s">
        <v>1553</v>
      </c>
      <c r="E877" t="s">
        <v>1553</v>
      </c>
      <c r="F877" t="s">
        <v>1554</v>
      </c>
      <c r="G877" t="s">
        <v>56</v>
      </c>
      <c r="H877" s="144">
        <v>0.132494730104325</v>
      </c>
    </row>
    <row r="878" spans="1:8">
      <c r="A878" t="str">
        <f t="shared" si="13"/>
        <v>pin_mssc_dep3Zangba</v>
      </c>
      <c r="B878" t="s">
        <v>1559</v>
      </c>
      <c r="C878">
        <v>3</v>
      </c>
      <c r="D878" t="s">
        <v>1553</v>
      </c>
      <c r="E878" t="s">
        <v>1553</v>
      </c>
      <c r="F878" t="s">
        <v>1554</v>
      </c>
      <c r="G878" t="s">
        <v>56</v>
      </c>
      <c r="H878" s="144">
        <v>0.10590713863564501</v>
      </c>
    </row>
    <row r="879" spans="1:8">
      <c r="A879" t="str">
        <f t="shared" si="13"/>
        <v>pin_mssc_dep4Zangba</v>
      </c>
      <c r="B879" t="s">
        <v>1559</v>
      </c>
      <c r="C879">
        <v>4</v>
      </c>
      <c r="D879" t="s">
        <v>1553</v>
      </c>
      <c r="E879" t="s">
        <v>1553</v>
      </c>
      <c r="F879" t="s">
        <v>1554</v>
      </c>
      <c r="G879" t="s">
        <v>56</v>
      </c>
      <c r="H879" s="144">
        <v>0.113568950287815</v>
      </c>
    </row>
    <row r="880" spans="1:8">
      <c r="A880" t="str">
        <f t="shared" si="13"/>
        <v>pin_mssc_dep5Zangba</v>
      </c>
      <c r="B880" t="s">
        <v>1559</v>
      </c>
      <c r="C880">
        <v>5</v>
      </c>
      <c r="D880" t="s">
        <v>1553</v>
      </c>
      <c r="E880" t="s">
        <v>1553</v>
      </c>
      <c r="F880" t="s">
        <v>1554</v>
      </c>
      <c r="G880" t="s">
        <v>56</v>
      </c>
      <c r="H880" s="144">
        <v>0.56922808099645095</v>
      </c>
    </row>
    <row r="881" spans="1:8">
      <c r="A881" t="str">
        <f t="shared" si="13"/>
        <v>pin_mssc_dep1Zemio</v>
      </c>
      <c r="B881" t="s">
        <v>1559</v>
      </c>
      <c r="C881">
        <v>1</v>
      </c>
      <c r="D881" t="s">
        <v>1553</v>
      </c>
      <c r="E881" t="s">
        <v>1553</v>
      </c>
      <c r="F881" t="s">
        <v>1554</v>
      </c>
      <c r="G881" t="s">
        <v>61</v>
      </c>
      <c r="H881" s="144">
        <v>4.7384888476013298E-2</v>
      </c>
    </row>
    <row r="882" spans="1:8">
      <c r="A882" t="str">
        <f t="shared" si="13"/>
        <v>pin_mssc_dep2Zemio</v>
      </c>
      <c r="B882" t="s">
        <v>1559</v>
      </c>
      <c r="C882">
        <v>2</v>
      </c>
      <c r="D882" t="s">
        <v>1553</v>
      </c>
      <c r="E882" t="s">
        <v>1553</v>
      </c>
      <c r="F882" t="s">
        <v>1554</v>
      </c>
      <c r="G882" t="s">
        <v>61</v>
      </c>
      <c r="H882" s="144">
        <v>0.28965922312461201</v>
      </c>
    </row>
    <row r="883" spans="1:8">
      <c r="A883" t="str">
        <f t="shared" si="13"/>
        <v>pin_mssc_dep3Zemio</v>
      </c>
      <c r="B883" t="s">
        <v>1559</v>
      </c>
      <c r="C883">
        <v>3</v>
      </c>
      <c r="D883" t="s">
        <v>1553</v>
      </c>
      <c r="E883" t="s">
        <v>1553</v>
      </c>
      <c r="F883" t="s">
        <v>1554</v>
      </c>
      <c r="G883" t="s">
        <v>61</v>
      </c>
      <c r="H883" s="144">
        <v>0.119022049873015</v>
      </c>
    </row>
    <row r="884" spans="1:8">
      <c r="A884" t="str">
        <f t="shared" si="13"/>
        <v>pin_mssc_dep4Zemio</v>
      </c>
      <c r="B884" t="s">
        <v>1559</v>
      </c>
      <c r="C884">
        <v>4</v>
      </c>
      <c r="D884" t="s">
        <v>1553</v>
      </c>
      <c r="E884" t="s">
        <v>1553</v>
      </c>
      <c r="F884" t="s">
        <v>1554</v>
      </c>
      <c r="G884" t="s">
        <v>61</v>
      </c>
      <c r="H884" s="144">
        <v>8.8261085286898605E-2</v>
      </c>
    </row>
    <row r="885" spans="1:8">
      <c r="A885" t="str">
        <f t="shared" si="13"/>
        <v>pin_mssc_dep5Zemio</v>
      </c>
      <c r="B885" t="s">
        <v>1559</v>
      </c>
      <c r="C885">
        <v>5</v>
      </c>
      <c r="D885" t="s">
        <v>1553</v>
      </c>
      <c r="E885" t="s">
        <v>1553</v>
      </c>
      <c r="F885" t="s">
        <v>1554</v>
      </c>
      <c r="G885" t="s">
        <v>61</v>
      </c>
      <c r="H885" s="144">
        <v>0.45567275323946099</v>
      </c>
    </row>
    <row r="886" spans="1:8">
      <c r="A886" t="str">
        <f t="shared" si="13"/>
        <v>pin_mssc_dep1Batangafo</v>
      </c>
      <c r="B886" t="s">
        <v>1559</v>
      </c>
      <c r="C886">
        <v>1</v>
      </c>
      <c r="D886" t="s">
        <v>1553</v>
      </c>
      <c r="E886" t="s">
        <v>1553</v>
      </c>
      <c r="F886" t="s">
        <v>1554</v>
      </c>
      <c r="G886" t="s">
        <v>109</v>
      </c>
      <c r="H886" s="144">
        <v>2.08516474728873E-2</v>
      </c>
    </row>
    <row r="887" spans="1:8">
      <c r="A887" t="str">
        <f t="shared" si="13"/>
        <v>pin_mssc_dep2Batangafo</v>
      </c>
      <c r="B887" t="s">
        <v>1559</v>
      </c>
      <c r="C887">
        <v>2</v>
      </c>
      <c r="D887" t="s">
        <v>1553</v>
      </c>
      <c r="E887" t="s">
        <v>1553</v>
      </c>
      <c r="F887" t="s">
        <v>1554</v>
      </c>
      <c r="G887" t="s">
        <v>109</v>
      </c>
      <c r="H887" s="144">
        <v>7.9809264708327901E-2</v>
      </c>
    </row>
    <row r="888" spans="1:8">
      <c r="A888" t="str">
        <f t="shared" si="13"/>
        <v>pin_mssc_dep3Batangafo</v>
      </c>
      <c r="B888" t="s">
        <v>1559</v>
      </c>
      <c r="C888">
        <v>3</v>
      </c>
      <c r="D888" t="s">
        <v>1553</v>
      </c>
      <c r="E888" t="s">
        <v>1553</v>
      </c>
      <c r="F888" t="s">
        <v>1554</v>
      </c>
      <c r="G888" t="s">
        <v>109</v>
      </c>
      <c r="H888" s="144">
        <v>0.162095964245109</v>
      </c>
    </row>
    <row r="889" spans="1:8">
      <c r="A889" t="str">
        <f t="shared" si="13"/>
        <v>pin_mssc_dep4Batangafo</v>
      </c>
      <c r="B889" t="s">
        <v>1559</v>
      </c>
      <c r="C889">
        <v>4</v>
      </c>
      <c r="D889" t="s">
        <v>1553</v>
      </c>
      <c r="E889" t="s">
        <v>1553</v>
      </c>
      <c r="F889" t="s">
        <v>1554</v>
      </c>
      <c r="G889" t="s">
        <v>109</v>
      </c>
      <c r="H889" s="144">
        <v>0.122571914819153</v>
      </c>
    </row>
    <row r="890" spans="1:8">
      <c r="A890" t="str">
        <f t="shared" si="13"/>
        <v>pin_mssc_dep5Batangafo</v>
      </c>
      <c r="B890" t="s">
        <v>1559</v>
      </c>
      <c r="C890">
        <v>5</v>
      </c>
      <c r="D890" t="s">
        <v>1553</v>
      </c>
      <c r="E890" t="s">
        <v>1553</v>
      </c>
      <c r="F890" t="s">
        <v>1554</v>
      </c>
      <c r="G890" t="s">
        <v>109</v>
      </c>
      <c r="H890" s="144">
        <v>0.61467120875452297</v>
      </c>
    </row>
    <row r="891" spans="1:8">
      <c r="A891" t="str">
        <f t="shared" si="13"/>
        <v>pin_mssc_dep2Yaloke</v>
      </c>
      <c r="B891" t="s">
        <v>1559</v>
      </c>
      <c r="C891">
        <v>2</v>
      </c>
      <c r="D891" t="s">
        <v>1553</v>
      </c>
      <c r="E891" t="s">
        <v>1553</v>
      </c>
      <c r="F891" t="s">
        <v>1554</v>
      </c>
      <c r="G891" t="s">
        <v>101</v>
      </c>
      <c r="H891" s="144">
        <v>2.8866355923550201E-2</v>
      </c>
    </row>
    <row r="892" spans="1:8">
      <c r="A892" t="str">
        <f t="shared" si="13"/>
        <v>pin_mssc_dep3Yaloke</v>
      </c>
      <c r="B892" t="s">
        <v>1559</v>
      </c>
      <c r="C892">
        <v>3</v>
      </c>
      <c r="D892" t="s">
        <v>1553</v>
      </c>
      <c r="E892" t="s">
        <v>1553</v>
      </c>
      <c r="F892" t="s">
        <v>1554</v>
      </c>
      <c r="G892" t="s">
        <v>101</v>
      </c>
      <c r="H892" s="144">
        <v>0.37030815340969803</v>
      </c>
    </row>
    <row r="893" spans="1:8">
      <c r="A893" t="str">
        <f t="shared" si="13"/>
        <v>pin_mssc_dep4Yaloke</v>
      </c>
      <c r="B893" t="s">
        <v>1559</v>
      </c>
      <c r="C893">
        <v>4</v>
      </c>
      <c r="D893" t="s">
        <v>1553</v>
      </c>
      <c r="E893" t="s">
        <v>1553</v>
      </c>
      <c r="F893" t="s">
        <v>1554</v>
      </c>
      <c r="G893" t="s">
        <v>101</v>
      </c>
      <c r="H893" s="144">
        <v>0.27904579600866197</v>
      </c>
    </row>
    <row r="894" spans="1:8">
      <c r="A894" t="str">
        <f t="shared" si="13"/>
        <v>pin_mssc_dep5Yaloke</v>
      </c>
      <c r="B894" t="s">
        <v>1559</v>
      </c>
      <c r="C894">
        <v>5</v>
      </c>
      <c r="D894" t="s">
        <v>1553</v>
      </c>
      <c r="E894" t="s">
        <v>1553</v>
      </c>
      <c r="F894" t="s">
        <v>1554</v>
      </c>
      <c r="G894" t="s">
        <v>101</v>
      </c>
      <c r="H894" s="144">
        <v>0.32177969465808998</v>
      </c>
    </row>
    <row r="895" spans="1:8">
      <c r="A895" t="str">
        <f t="shared" si="13"/>
        <v>pin_mssc_dep2Bossembele</v>
      </c>
      <c r="B895" t="s">
        <v>1559</v>
      </c>
      <c r="C895">
        <v>2</v>
      </c>
      <c r="D895" t="s">
        <v>1553</v>
      </c>
      <c r="E895" t="s">
        <v>1553</v>
      </c>
      <c r="F895" t="s">
        <v>1554</v>
      </c>
      <c r="G895" t="s">
        <v>99</v>
      </c>
      <c r="H895" s="144">
        <v>2.4355199288954799E-2</v>
      </c>
    </row>
    <row r="896" spans="1:8">
      <c r="A896" t="str">
        <f t="shared" si="13"/>
        <v>pin_mssc_dep3Bossembele</v>
      </c>
      <c r="B896" t="s">
        <v>1559</v>
      </c>
      <c r="C896">
        <v>3</v>
      </c>
      <c r="D896" t="s">
        <v>1553</v>
      </c>
      <c r="E896" t="s">
        <v>1553</v>
      </c>
      <c r="F896" t="s">
        <v>1554</v>
      </c>
      <c r="G896" t="s">
        <v>99</v>
      </c>
      <c r="H896" s="144">
        <v>0.19433089923847099</v>
      </c>
    </row>
    <row r="897" spans="1:8">
      <c r="A897" t="str">
        <f t="shared" si="13"/>
        <v>pin_mssc_dep4Bossembele</v>
      </c>
      <c r="B897" t="s">
        <v>1559</v>
      </c>
      <c r="C897">
        <v>4</v>
      </c>
      <c r="D897" t="s">
        <v>1553</v>
      </c>
      <c r="E897" t="s">
        <v>1553</v>
      </c>
      <c r="F897" t="s">
        <v>1554</v>
      </c>
      <c r="G897" t="s">
        <v>99</v>
      </c>
      <c r="H897" s="144">
        <v>0.34401250403432398</v>
      </c>
    </row>
    <row r="898" spans="1:8">
      <c r="A898" t="str">
        <f t="shared" si="13"/>
        <v>pin_mssc_dep5Bossembele</v>
      </c>
      <c r="B898" t="s">
        <v>1559</v>
      </c>
      <c r="C898">
        <v>5</v>
      </c>
      <c r="D898" t="s">
        <v>1553</v>
      </c>
      <c r="E898" t="s">
        <v>1553</v>
      </c>
      <c r="F898" t="s">
        <v>1554</v>
      </c>
      <c r="G898" t="s">
        <v>99</v>
      </c>
      <c r="H898" s="144">
        <v>0.43730139743824997</v>
      </c>
    </row>
    <row r="899" spans="1:8">
      <c r="A899" t="str">
        <f t="shared" ref="A899:A962" si="14">CONCATENATE(B899,C899,G899)</f>
        <v>pin_mssc_dep1Carnot</v>
      </c>
      <c r="B899" t="s">
        <v>1559</v>
      </c>
      <c r="C899">
        <v>1</v>
      </c>
      <c r="D899" t="s">
        <v>1553</v>
      </c>
      <c r="E899" t="s">
        <v>1553</v>
      </c>
      <c r="F899" t="s">
        <v>1554</v>
      </c>
      <c r="G899" t="s">
        <v>76</v>
      </c>
      <c r="H899" s="144">
        <v>0.342070583880763</v>
      </c>
    </row>
    <row r="900" spans="1:8">
      <c r="A900" t="str">
        <f t="shared" si="14"/>
        <v>pin_mssc_dep2Carnot</v>
      </c>
      <c r="B900" t="s">
        <v>1559</v>
      </c>
      <c r="C900">
        <v>2</v>
      </c>
      <c r="D900" t="s">
        <v>1553</v>
      </c>
      <c r="E900" t="s">
        <v>1553</v>
      </c>
      <c r="F900" t="s">
        <v>1554</v>
      </c>
      <c r="G900" t="s">
        <v>76</v>
      </c>
      <c r="H900" s="144">
        <v>8.7492656761266496E-2</v>
      </c>
    </row>
    <row r="901" spans="1:8">
      <c r="A901" t="str">
        <f t="shared" si="14"/>
        <v>pin_mssc_dep3Carnot</v>
      </c>
      <c r="B901" t="s">
        <v>1559</v>
      </c>
      <c r="C901">
        <v>3</v>
      </c>
      <c r="D901" t="s">
        <v>1553</v>
      </c>
      <c r="E901" t="s">
        <v>1553</v>
      </c>
      <c r="F901" t="s">
        <v>1554</v>
      </c>
      <c r="G901" t="s">
        <v>76</v>
      </c>
      <c r="H901" s="144">
        <v>0.108266977872594</v>
      </c>
    </row>
    <row r="902" spans="1:8">
      <c r="A902" t="str">
        <f t="shared" si="14"/>
        <v>pin_mssc_dep4Carnot</v>
      </c>
      <c r="B902" t="s">
        <v>1559</v>
      </c>
      <c r="C902">
        <v>4</v>
      </c>
      <c r="D902" t="s">
        <v>1553</v>
      </c>
      <c r="E902" t="s">
        <v>1553</v>
      </c>
      <c r="F902" t="s">
        <v>1554</v>
      </c>
      <c r="G902" t="s">
        <v>76</v>
      </c>
      <c r="H902" s="144">
        <v>7.6829224716766897E-2</v>
      </c>
    </row>
    <row r="903" spans="1:8">
      <c r="A903" t="str">
        <f t="shared" si="14"/>
        <v>pin_mssc_dep5Carnot</v>
      </c>
      <c r="B903" t="s">
        <v>1559</v>
      </c>
      <c r="C903">
        <v>5</v>
      </c>
      <c r="D903" t="s">
        <v>1553</v>
      </c>
      <c r="E903" t="s">
        <v>1553</v>
      </c>
      <c r="F903" t="s">
        <v>1554</v>
      </c>
      <c r="G903" t="s">
        <v>76</v>
      </c>
      <c r="H903" s="144">
        <v>0.38534055676860901</v>
      </c>
    </row>
    <row r="904" spans="1:8">
      <c r="A904" t="str">
        <f t="shared" si="14"/>
        <v>pin_mssc_dep1Gadzi</v>
      </c>
      <c r="B904" t="s">
        <v>1559</v>
      </c>
      <c r="C904">
        <v>1</v>
      </c>
      <c r="D904" t="s">
        <v>1553</v>
      </c>
      <c r="E904" t="s">
        <v>1553</v>
      </c>
      <c r="F904" t="s">
        <v>1554</v>
      </c>
      <c r="G904" t="s">
        <v>78</v>
      </c>
      <c r="H904" s="144">
        <v>9.5826443784361101E-3</v>
      </c>
    </row>
    <row r="905" spans="1:8">
      <c r="A905" t="str">
        <f t="shared" si="14"/>
        <v>pin_mssc_dep2Gadzi</v>
      </c>
      <c r="B905" t="s">
        <v>1559</v>
      </c>
      <c r="C905">
        <v>2</v>
      </c>
      <c r="D905" t="s">
        <v>1553</v>
      </c>
      <c r="E905" t="s">
        <v>1553</v>
      </c>
      <c r="F905" t="s">
        <v>1554</v>
      </c>
      <c r="G905" t="s">
        <v>78</v>
      </c>
      <c r="H905" s="144">
        <v>0.13060348301048999</v>
      </c>
    </row>
    <row r="906" spans="1:8">
      <c r="A906" t="str">
        <f t="shared" si="14"/>
        <v>pin_mssc_dep3Gadzi</v>
      </c>
      <c r="B906" t="s">
        <v>1559</v>
      </c>
      <c r="C906">
        <v>3</v>
      </c>
      <c r="D906" t="s">
        <v>1553</v>
      </c>
      <c r="E906" t="s">
        <v>1553</v>
      </c>
      <c r="F906" t="s">
        <v>1554</v>
      </c>
      <c r="G906" t="s">
        <v>78</v>
      </c>
      <c r="H906" s="144">
        <v>0.17487525381379199</v>
      </c>
    </row>
    <row r="907" spans="1:8">
      <c r="A907" t="str">
        <f t="shared" si="14"/>
        <v>pin_mssc_dep4Gadzi</v>
      </c>
      <c r="B907" t="s">
        <v>1559</v>
      </c>
      <c r="C907">
        <v>4</v>
      </c>
      <c r="D907" t="s">
        <v>1553</v>
      </c>
      <c r="E907" t="s">
        <v>1553</v>
      </c>
      <c r="F907" t="s">
        <v>1554</v>
      </c>
      <c r="G907" t="s">
        <v>78</v>
      </c>
      <c r="H907" s="144">
        <v>5.5801241060285098E-2</v>
      </c>
    </row>
    <row r="908" spans="1:8">
      <c r="A908" t="str">
        <f t="shared" si="14"/>
        <v>pin_mssc_dep5Gadzi</v>
      </c>
      <c r="B908" t="s">
        <v>1559</v>
      </c>
      <c r="C908">
        <v>5</v>
      </c>
      <c r="D908" t="s">
        <v>1553</v>
      </c>
      <c r="E908" t="s">
        <v>1553</v>
      </c>
      <c r="F908" t="s">
        <v>1554</v>
      </c>
      <c r="G908" t="s">
        <v>78</v>
      </c>
      <c r="H908" s="144">
        <v>0.62913737773699596</v>
      </c>
    </row>
    <row r="909" spans="1:8">
      <c r="A909" t="str">
        <f t="shared" si="14"/>
        <v>pin_mssc_dep1Gamboula</v>
      </c>
      <c r="B909" t="s">
        <v>1559</v>
      </c>
      <c r="C909">
        <v>1</v>
      </c>
      <c r="D909" t="s">
        <v>1553</v>
      </c>
      <c r="E909" t="s">
        <v>1553</v>
      </c>
      <c r="F909" t="s">
        <v>1554</v>
      </c>
      <c r="G909" t="s">
        <v>79</v>
      </c>
      <c r="H909" s="144">
        <v>6.42072820117075E-2</v>
      </c>
    </row>
    <row r="910" spans="1:8">
      <c r="A910" t="str">
        <f t="shared" si="14"/>
        <v>pin_mssc_dep2Gamboula</v>
      </c>
      <c r="B910" t="s">
        <v>1559</v>
      </c>
      <c r="C910">
        <v>2</v>
      </c>
      <c r="D910" t="s">
        <v>1553</v>
      </c>
      <c r="E910" t="s">
        <v>1553</v>
      </c>
      <c r="F910" t="s">
        <v>1554</v>
      </c>
      <c r="G910" t="s">
        <v>79</v>
      </c>
      <c r="H910" s="144">
        <v>5.27756841125777E-2</v>
      </c>
    </row>
    <row r="911" spans="1:8">
      <c r="A911" t="str">
        <f t="shared" si="14"/>
        <v>pin_mssc_dep3Gamboula</v>
      </c>
      <c r="B911" t="s">
        <v>1559</v>
      </c>
      <c r="C911">
        <v>3</v>
      </c>
      <c r="D911" t="s">
        <v>1553</v>
      </c>
      <c r="E911" t="s">
        <v>1553</v>
      </c>
      <c r="F911" t="s">
        <v>1554</v>
      </c>
      <c r="G911" t="s">
        <v>79</v>
      </c>
      <c r="H911" s="144">
        <v>0.137059661016006</v>
      </c>
    </row>
    <row r="912" spans="1:8">
      <c r="A912" t="str">
        <f t="shared" si="14"/>
        <v>pin_mssc_dep4Gamboula</v>
      </c>
      <c r="B912" t="s">
        <v>1559</v>
      </c>
      <c r="C912">
        <v>4</v>
      </c>
      <c r="D912" t="s">
        <v>1553</v>
      </c>
      <c r="E912" t="s">
        <v>1553</v>
      </c>
      <c r="F912" t="s">
        <v>1554</v>
      </c>
      <c r="G912" t="s">
        <v>79</v>
      </c>
      <c r="H912" s="144">
        <v>0.250745427787816</v>
      </c>
    </row>
    <row r="913" spans="1:8">
      <c r="A913" t="str">
        <f t="shared" si="14"/>
        <v>pin_mssc_dep5Gamboula</v>
      </c>
      <c r="B913" t="s">
        <v>1559</v>
      </c>
      <c r="C913">
        <v>5</v>
      </c>
      <c r="D913" t="s">
        <v>1553</v>
      </c>
      <c r="E913" t="s">
        <v>1553</v>
      </c>
      <c r="F913" t="s">
        <v>1554</v>
      </c>
      <c r="G913" t="s">
        <v>79</v>
      </c>
      <c r="H913" s="144">
        <v>0.49521194507189198</v>
      </c>
    </row>
    <row r="914" spans="1:8">
      <c r="A914" t="str">
        <f t="shared" si="14"/>
        <v>pin_mssc_dep1Bambio</v>
      </c>
      <c r="B914" t="s">
        <v>1559</v>
      </c>
      <c r="C914">
        <v>1</v>
      </c>
      <c r="D914" t="s">
        <v>1553</v>
      </c>
      <c r="E914" t="s">
        <v>1553</v>
      </c>
      <c r="F914" t="s">
        <v>1554</v>
      </c>
      <c r="G914" t="s">
        <v>124</v>
      </c>
      <c r="H914" s="144">
        <v>1.2032770103970599E-2</v>
      </c>
    </row>
    <row r="915" spans="1:8">
      <c r="A915" t="str">
        <f t="shared" si="14"/>
        <v>pin_mssc_dep2Bambio</v>
      </c>
      <c r="B915" t="s">
        <v>1559</v>
      </c>
      <c r="C915">
        <v>2</v>
      </c>
      <c r="D915" t="s">
        <v>1553</v>
      </c>
      <c r="E915" t="s">
        <v>1553</v>
      </c>
      <c r="F915" t="s">
        <v>1554</v>
      </c>
      <c r="G915" t="s">
        <v>124</v>
      </c>
      <c r="H915" s="144">
        <v>0.15527698108070101</v>
      </c>
    </row>
    <row r="916" spans="1:8">
      <c r="A916" t="str">
        <f t="shared" si="14"/>
        <v>pin_mssc_dep3Bambio</v>
      </c>
      <c r="B916" t="s">
        <v>1559</v>
      </c>
      <c r="C916">
        <v>3</v>
      </c>
      <c r="D916" t="s">
        <v>1553</v>
      </c>
      <c r="E916" t="s">
        <v>1553</v>
      </c>
      <c r="F916" t="s">
        <v>1554</v>
      </c>
      <c r="G916" t="s">
        <v>124</v>
      </c>
      <c r="H916" s="144">
        <v>0.31758277565239301</v>
      </c>
    </row>
    <row r="917" spans="1:8">
      <c r="A917" t="str">
        <f t="shared" si="14"/>
        <v>pin_mssc_dep4Bambio</v>
      </c>
      <c r="B917" t="s">
        <v>1559</v>
      </c>
      <c r="C917">
        <v>4</v>
      </c>
      <c r="D917" t="s">
        <v>1553</v>
      </c>
      <c r="E917" t="s">
        <v>1553</v>
      </c>
      <c r="F917" t="s">
        <v>1554</v>
      </c>
      <c r="G917" t="s">
        <v>124</v>
      </c>
      <c r="H917" s="144">
        <v>0.19794524473035199</v>
      </c>
    </row>
    <row r="918" spans="1:8">
      <c r="A918" t="str">
        <f t="shared" si="14"/>
        <v>pin_mssc_dep5Bambio</v>
      </c>
      <c r="B918" t="s">
        <v>1559</v>
      </c>
      <c r="C918">
        <v>5</v>
      </c>
      <c r="D918" t="s">
        <v>1553</v>
      </c>
      <c r="E918" t="s">
        <v>1553</v>
      </c>
      <c r="F918" t="s">
        <v>1554</v>
      </c>
      <c r="G918" t="s">
        <v>124</v>
      </c>
      <c r="H918" s="144">
        <v>0.31716222843258202</v>
      </c>
    </row>
    <row r="919" spans="1:8">
      <c r="A919" t="str">
        <f t="shared" si="14"/>
        <v>pin_mssc_dep1Boganda</v>
      </c>
      <c r="B919" t="s">
        <v>1559</v>
      </c>
      <c r="C919">
        <v>1</v>
      </c>
      <c r="D919" t="s">
        <v>1553</v>
      </c>
      <c r="E919" t="s">
        <v>1553</v>
      </c>
      <c r="F919" t="s">
        <v>1554</v>
      </c>
      <c r="G919" t="s">
        <v>69</v>
      </c>
      <c r="H919" s="144">
        <v>0.13191109149435401</v>
      </c>
    </row>
    <row r="920" spans="1:8">
      <c r="A920" t="str">
        <f t="shared" si="14"/>
        <v>pin_mssc_dep2Boganda</v>
      </c>
      <c r="B920" t="s">
        <v>1559</v>
      </c>
      <c r="C920">
        <v>2</v>
      </c>
      <c r="D920" t="s">
        <v>1553</v>
      </c>
      <c r="E920" t="s">
        <v>1553</v>
      </c>
      <c r="F920" t="s">
        <v>1554</v>
      </c>
      <c r="G920" t="s">
        <v>69</v>
      </c>
      <c r="H920" s="144">
        <v>0.100189192435982</v>
      </c>
    </row>
    <row r="921" spans="1:8">
      <c r="A921" t="str">
        <f t="shared" si="14"/>
        <v>pin_mssc_dep3Boganda</v>
      </c>
      <c r="B921" t="s">
        <v>1559</v>
      </c>
      <c r="C921">
        <v>3</v>
      </c>
      <c r="D921" t="s">
        <v>1553</v>
      </c>
      <c r="E921" t="s">
        <v>1553</v>
      </c>
      <c r="F921" t="s">
        <v>1554</v>
      </c>
      <c r="G921" t="s">
        <v>69</v>
      </c>
      <c r="H921" s="144">
        <v>0.228043125902398</v>
      </c>
    </row>
    <row r="922" spans="1:8">
      <c r="A922" t="str">
        <f t="shared" si="14"/>
        <v>pin_mssc_dep4Boganda</v>
      </c>
      <c r="B922" t="s">
        <v>1559</v>
      </c>
      <c r="C922">
        <v>4</v>
      </c>
      <c r="D922" t="s">
        <v>1553</v>
      </c>
      <c r="E922" t="s">
        <v>1553</v>
      </c>
      <c r="F922" t="s">
        <v>1554</v>
      </c>
      <c r="G922" t="s">
        <v>69</v>
      </c>
      <c r="H922" s="144">
        <v>0.187009712875501</v>
      </c>
    </row>
    <row r="923" spans="1:8">
      <c r="A923" t="str">
        <f t="shared" si="14"/>
        <v>pin_mssc_dep5Boganda</v>
      </c>
      <c r="B923" t="s">
        <v>1559</v>
      </c>
      <c r="C923">
        <v>5</v>
      </c>
      <c r="D923" t="s">
        <v>1553</v>
      </c>
      <c r="E923" t="s">
        <v>1553</v>
      </c>
      <c r="F923" t="s">
        <v>1554</v>
      </c>
      <c r="G923" t="s">
        <v>69</v>
      </c>
      <c r="H923" s="144">
        <v>0.352846877291765</v>
      </c>
    </row>
    <row r="924" spans="1:8">
      <c r="A924" t="str">
        <f t="shared" si="14"/>
        <v>pin_mssc_dep1Kembe</v>
      </c>
      <c r="B924" t="s">
        <v>1559</v>
      </c>
      <c r="C924">
        <v>1</v>
      </c>
      <c r="D924" t="s">
        <v>1553</v>
      </c>
      <c r="E924" t="s">
        <v>1553</v>
      </c>
      <c r="F924" t="s">
        <v>1554</v>
      </c>
      <c r="G924" t="s">
        <v>53</v>
      </c>
      <c r="H924" s="144">
        <v>7.4434092613247294E-2</v>
      </c>
    </row>
    <row r="925" spans="1:8">
      <c r="A925" t="str">
        <f t="shared" si="14"/>
        <v>pin_mssc_dep2Kembe</v>
      </c>
      <c r="B925" t="s">
        <v>1559</v>
      </c>
      <c r="C925">
        <v>2</v>
      </c>
      <c r="D925" t="s">
        <v>1553</v>
      </c>
      <c r="E925" t="s">
        <v>1553</v>
      </c>
      <c r="F925" t="s">
        <v>1554</v>
      </c>
      <c r="G925" t="s">
        <v>53</v>
      </c>
      <c r="H925" s="144">
        <v>7.9521717515345494E-2</v>
      </c>
    </row>
    <row r="926" spans="1:8">
      <c r="A926" t="str">
        <f t="shared" si="14"/>
        <v>pin_mssc_dep3Kembe</v>
      </c>
      <c r="B926" t="s">
        <v>1559</v>
      </c>
      <c r="C926">
        <v>3</v>
      </c>
      <c r="D926" t="s">
        <v>1553</v>
      </c>
      <c r="E926" t="s">
        <v>1553</v>
      </c>
      <c r="F926" t="s">
        <v>1554</v>
      </c>
      <c r="G926" t="s">
        <v>53</v>
      </c>
      <c r="H926" s="144">
        <v>0.14402151897003301</v>
      </c>
    </row>
    <row r="927" spans="1:8">
      <c r="A927" t="str">
        <f t="shared" si="14"/>
        <v>pin_mssc_dep4Kembe</v>
      </c>
      <c r="B927" t="s">
        <v>1559</v>
      </c>
      <c r="C927">
        <v>4</v>
      </c>
      <c r="D927" t="s">
        <v>1553</v>
      </c>
      <c r="E927" t="s">
        <v>1553</v>
      </c>
      <c r="F927" t="s">
        <v>1554</v>
      </c>
      <c r="G927" t="s">
        <v>53</v>
      </c>
      <c r="H927" s="144">
        <v>0.111739478143351</v>
      </c>
    </row>
    <row r="928" spans="1:8">
      <c r="A928" t="str">
        <f t="shared" si="14"/>
        <v>pin_mssc_dep5Kembe</v>
      </c>
      <c r="B928" t="s">
        <v>1559</v>
      </c>
      <c r="C928">
        <v>5</v>
      </c>
      <c r="D928" t="s">
        <v>1553</v>
      </c>
      <c r="E928" t="s">
        <v>1553</v>
      </c>
      <c r="F928" t="s">
        <v>1554</v>
      </c>
      <c r="G928" t="s">
        <v>53</v>
      </c>
      <c r="H928" s="144">
        <v>0.59028319275802399</v>
      </c>
    </row>
    <row r="929" spans="1:8">
      <c r="A929" t="str">
        <f t="shared" si="14"/>
        <v>pin_mssc_dep1Satema</v>
      </c>
      <c r="B929" t="s">
        <v>1559</v>
      </c>
      <c r="C929">
        <v>1</v>
      </c>
      <c r="D929" t="s">
        <v>1553</v>
      </c>
      <c r="E929" t="s">
        <v>1553</v>
      </c>
      <c r="F929" t="s">
        <v>1554</v>
      </c>
      <c r="G929" t="s">
        <v>55</v>
      </c>
      <c r="H929" s="144">
        <v>0.148869414850515</v>
      </c>
    </row>
    <row r="930" spans="1:8">
      <c r="A930" t="str">
        <f t="shared" si="14"/>
        <v>pin_mssc_dep2Satema</v>
      </c>
      <c r="B930" t="s">
        <v>1559</v>
      </c>
      <c r="C930">
        <v>2</v>
      </c>
      <c r="D930" t="s">
        <v>1553</v>
      </c>
      <c r="E930" t="s">
        <v>1553</v>
      </c>
      <c r="F930" t="s">
        <v>1554</v>
      </c>
      <c r="G930" t="s">
        <v>55</v>
      </c>
      <c r="H930" s="144">
        <v>4.6891640474543597E-2</v>
      </c>
    </row>
    <row r="931" spans="1:8">
      <c r="A931" t="str">
        <f t="shared" si="14"/>
        <v>pin_mssc_dep3Satema</v>
      </c>
      <c r="B931" t="s">
        <v>1559</v>
      </c>
      <c r="C931">
        <v>3</v>
      </c>
      <c r="D931" t="s">
        <v>1553</v>
      </c>
      <c r="E931" t="s">
        <v>1553</v>
      </c>
      <c r="F931" t="s">
        <v>1554</v>
      </c>
      <c r="G931" t="s">
        <v>55</v>
      </c>
      <c r="H931" s="144">
        <v>0.135489472335731</v>
      </c>
    </row>
    <row r="932" spans="1:8">
      <c r="A932" t="str">
        <f t="shared" si="14"/>
        <v>pin_mssc_dep4Satema</v>
      </c>
      <c r="B932" t="s">
        <v>1559</v>
      </c>
      <c r="C932">
        <v>4</v>
      </c>
      <c r="D932" t="s">
        <v>1553</v>
      </c>
      <c r="E932" t="s">
        <v>1553</v>
      </c>
      <c r="F932" t="s">
        <v>1554</v>
      </c>
      <c r="G932" t="s">
        <v>55</v>
      </c>
      <c r="H932" s="144">
        <v>0.16458955293404601</v>
      </c>
    </row>
    <row r="933" spans="1:8">
      <c r="A933" t="str">
        <f t="shared" si="14"/>
        <v>pin_mssc_dep5Satema</v>
      </c>
      <c r="B933" t="s">
        <v>1559</v>
      </c>
      <c r="C933">
        <v>5</v>
      </c>
      <c r="D933" t="s">
        <v>1553</v>
      </c>
      <c r="E933" t="s">
        <v>1553</v>
      </c>
      <c r="F933" t="s">
        <v>1554</v>
      </c>
      <c r="G933" t="s">
        <v>55</v>
      </c>
      <c r="H933" s="144">
        <v>0.50415991940516403</v>
      </c>
    </row>
    <row r="934" spans="1:8">
      <c r="A934" t="str">
        <f t="shared" si="14"/>
        <v>pin_mssc_dep1Markounda</v>
      </c>
      <c r="B934" t="s">
        <v>1559</v>
      </c>
      <c r="C934">
        <v>1</v>
      </c>
      <c r="D934" t="s">
        <v>1553</v>
      </c>
      <c r="E934" t="s">
        <v>1553</v>
      </c>
      <c r="F934" t="s">
        <v>1554</v>
      </c>
      <c r="G934" t="s">
        <v>113</v>
      </c>
      <c r="H934" s="144">
        <v>0.18621877471640799</v>
      </c>
    </row>
    <row r="935" spans="1:8">
      <c r="A935" t="str">
        <f t="shared" si="14"/>
        <v>pin_mssc_dep2Markounda</v>
      </c>
      <c r="B935" t="s">
        <v>1559</v>
      </c>
      <c r="C935">
        <v>2</v>
      </c>
      <c r="D935" t="s">
        <v>1553</v>
      </c>
      <c r="E935" t="s">
        <v>1553</v>
      </c>
      <c r="F935" t="s">
        <v>1554</v>
      </c>
      <c r="G935" t="s">
        <v>113</v>
      </c>
      <c r="H935" s="144">
        <v>0.121295099905014</v>
      </c>
    </row>
    <row r="936" spans="1:8">
      <c r="A936" t="str">
        <f t="shared" si="14"/>
        <v>pin_mssc_dep3Markounda</v>
      </c>
      <c r="B936" t="s">
        <v>1559</v>
      </c>
      <c r="C936">
        <v>3</v>
      </c>
      <c r="D936" t="s">
        <v>1553</v>
      </c>
      <c r="E936" t="s">
        <v>1553</v>
      </c>
      <c r="F936" t="s">
        <v>1554</v>
      </c>
      <c r="G936" t="s">
        <v>113</v>
      </c>
      <c r="H936" s="144">
        <v>0.120761814043856</v>
      </c>
    </row>
    <row r="937" spans="1:8">
      <c r="A937" t="str">
        <f t="shared" si="14"/>
        <v>pin_mssc_dep4Markounda</v>
      </c>
      <c r="B937" t="s">
        <v>1559</v>
      </c>
      <c r="C937">
        <v>4</v>
      </c>
      <c r="D937" t="s">
        <v>1553</v>
      </c>
      <c r="E937" t="s">
        <v>1553</v>
      </c>
      <c r="F937" t="s">
        <v>1554</v>
      </c>
      <c r="G937" t="s">
        <v>113</v>
      </c>
      <c r="H937" s="144">
        <v>0.13855653751087199</v>
      </c>
    </row>
    <row r="938" spans="1:8">
      <c r="A938" t="str">
        <f t="shared" si="14"/>
        <v>pin_mssc_dep5Markounda</v>
      </c>
      <c r="B938" t="s">
        <v>1559</v>
      </c>
      <c r="C938">
        <v>5</v>
      </c>
      <c r="D938" t="s">
        <v>1553</v>
      </c>
      <c r="E938" t="s">
        <v>1553</v>
      </c>
      <c r="F938" t="s">
        <v>1554</v>
      </c>
      <c r="G938" t="s">
        <v>113</v>
      </c>
      <c r="H938" s="144">
        <v>0.43316777382384902</v>
      </c>
    </row>
    <row r="939" spans="1:8">
      <c r="A939" t="str">
        <f t="shared" si="14"/>
        <v>pin_mssc_dep1Mongoumba</v>
      </c>
      <c r="B939" t="s">
        <v>1559</v>
      </c>
      <c r="C939">
        <v>1</v>
      </c>
      <c r="D939" t="s">
        <v>1553</v>
      </c>
      <c r="E939" t="s">
        <v>1553</v>
      </c>
      <c r="F939" t="s">
        <v>1554</v>
      </c>
      <c r="G939" t="s">
        <v>72</v>
      </c>
      <c r="H939" s="144">
        <v>5.4482743860278703E-2</v>
      </c>
    </row>
    <row r="940" spans="1:8">
      <c r="A940" t="str">
        <f t="shared" si="14"/>
        <v>pin_mssc_dep2Mongoumba</v>
      </c>
      <c r="B940" t="s">
        <v>1559</v>
      </c>
      <c r="C940">
        <v>2</v>
      </c>
      <c r="D940" t="s">
        <v>1553</v>
      </c>
      <c r="E940" t="s">
        <v>1553</v>
      </c>
      <c r="F940" t="s">
        <v>1554</v>
      </c>
      <c r="G940" t="s">
        <v>72</v>
      </c>
      <c r="H940" s="144">
        <v>0.190688755766972</v>
      </c>
    </row>
    <row r="941" spans="1:8">
      <c r="A941" t="str">
        <f t="shared" si="14"/>
        <v>pin_mssc_dep3Mongoumba</v>
      </c>
      <c r="B941" t="s">
        <v>1559</v>
      </c>
      <c r="C941">
        <v>3</v>
      </c>
      <c r="D941" t="s">
        <v>1553</v>
      </c>
      <c r="E941" t="s">
        <v>1553</v>
      </c>
      <c r="F941" t="s">
        <v>1554</v>
      </c>
      <c r="G941" t="s">
        <v>72</v>
      </c>
      <c r="H941" s="144">
        <v>0.240633570786251</v>
      </c>
    </row>
    <row r="942" spans="1:8">
      <c r="A942" t="str">
        <f t="shared" si="14"/>
        <v>pin_mssc_dep4Mongoumba</v>
      </c>
      <c r="B942" t="s">
        <v>1559</v>
      </c>
      <c r="C942">
        <v>4</v>
      </c>
      <c r="D942" t="s">
        <v>1553</v>
      </c>
      <c r="E942" t="s">
        <v>1553</v>
      </c>
      <c r="F942" t="s">
        <v>1554</v>
      </c>
      <c r="G942" t="s">
        <v>72</v>
      </c>
      <c r="H942" s="144">
        <v>0.13586714359024199</v>
      </c>
    </row>
    <row r="943" spans="1:8">
      <c r="A943" t="str">
        <f t="shared" si="14"/>
        <v>pin_mssc_dep5Mongoumba</v>
      </c>
      <c r="B943" t="s">
        <v>1559</v>
      </c>
      <c r="C943">
        <v>5</v>
      </c>
      <c r="D943" t="s">
        <v>1553</v>
      </c>
      <c r="E943" t="s">
        <v>1553</v>
      </c>
      <c r="F943" t="s">
        <v>1554</v>
      </c>
      <c r="G943" t="s">
        <v>72</v>
      </c>
      <c r="H943" s="144">
        <v>0.37832778599625599</v>
      </c>
    </row>
    <row r="944" spans="1:8">
      <c r="A944" t="str">
        <f t="shared" si="14"/>
        <v>pin_mssc_dep1Dede_Mokouba</v>
      </c>
      <c r="B944" t="s">
        <v>1559</v>
      </c>
      <c r="C944">
        <v>1</v>
      </c>
      <c r="D944" t="s">
        <v>1553</v>
      </c>
      <c r="E944" t="s">
        <v>1553</v>
      </c>
      <c r="F944" t="s">
        <v>1554</v>
      </c>
      <c r="G944" t="s">
        <v>77</v>
      </c>
      <c r="H944" s="144">
        <v>0.169958368203798</v>
      </c>
    </row>
    <row r="945" spans="1:8">
      <c r="A945" t="str">
        <f t="shared" si="14"/>
        <v>pin_mssc_dep2Dede_Mokouba</v>
      </c>
      <c r="B945" t="s">
        <v>1559</v>
      </c>
      <c r="C945">
        <v>2</v>
      </c>
      <c r="D945" t="s">
        <v>1553</v>
      </c>
      <c r="E945" t="s">
        <v>1553</v>
      </c>
      <c r="F945" t="s">
        <v>1554</v>
      </c>
      <c r="G945" t="s">
        <v>77</v>
      </c>
      <c r="H945" s="144">
        <v>0.16922462879527</v>
      </c>
    </row>
    <row r="946" spans="1:8">
      <c r="A946" t="str">
        <f t="shared" si="14"/>
        <v>pin_mssc_dep3Dede_Mokouba</v>
      </c>
      <c r="B946" t="s">
        <v>1559</v>
      </c>
      <c r="C946">
        <v>3</v>
      </c>
      <c r="D946" t="s">
        <v>1553</v>
      </c>
      <c r="E946" t="s">
        <v>1553</v>
      </c>
      <c r="F946" t="s">
        <v>1554</v>
      </c>
      <c r="G946" t="s">
        <v>77</v>
      </c>
      <c r="H946" s="144">
        <v>0.14392719593876899</v>
      </c>
    </row>
    <row r="947" spans="1:8">
      <c r="A947" t="str">
        <f t="shared" si="14"/>
        <v>pin_mssc_dep4Dede_Mokouba</v>
      </c>
      <c r="B947" t="s">
        <v>1559</v>
      </c>
      <c r="C947">
        <v>4</v>
      </c>
      <c r="D947" t="s">
        <v>1553</v>
      </c>
      <c r="E947" t="s">
        <v>1553</v>
      </c>
      <c r="F947" t="s">
        <v>1554</v>
      </c>
      <c r="G947" t="s">
        <v>77</v>
      </c>
      <c r="H947" s="144">
        <v>0.104879785554577</v>
      </c>
    </row>
    <row r="948" spans="1:8">
      <c r="A948" t="str">
        <f t="shared" si="14"/>
        <v>pin_mssc_dep5Dede_Mokouba</v>
      </c>
      <c r="B948" t="s">
        <v>1559</v>
      </c>
      <c r="C948">
        <v>5</v>
      </c>
      <c r="D948" t="s">
        <v>1553</v>
      </c>
      <c r="E948" t="s">
        <v>1553</v>
      </c>
      <c r="F948" t="s">
        <v>1554</v>
      </c>
      <c r="G948" t="s">
        <v>77</v>
      </c>
      <c r="H948" s="144">
        <v>0.41201002150758598</v>
      </c>
    </row>
    <row r="949" spans="1:8">
      <c r="A949" t="str">
        <f t="shared" si="14"/>
        <v>pin_mssc_dep1Sosso-Nakombo</v>
      </c>
      <c r="B949" t="s">
        <v>1559</v>
      </c>
      <c r="C949">
        <v>1</v>
      </c>
      <c r="D949" t="s">
        <v>1553</v>
      </c>
      <c r="E949" t="s">
        <v>1553</v>
      </c>
      <c r="F949" t="s">
        <v>1554</v>
      </c>
      <c r="G949" t="s">
        <v>80</v>
      </c>
      <c r="H949" s="144">
        <v>0.12151668690029099</v>
      </c>
    </row>
    <row r="950" spans="1:8">
      <c r="A950" t="str">
        <f t="shared" si="14"/>
        <v>pin_mssc_dep2Sosso-Nakombo</v>
      </c>
      <c r="B950" t="s">
        <v>1559</v>
      </c>
      <c r="C950">
        <v>2</v>
      </c>
      <c r="D950" t="s">
        <v>1553</v>
      </c>
      <c r="E950" t="s">
        <v>1553</v>
      </c>
      <c r="F950" t="s">
        <v>1554</v>
      </c>
      <c r="G950" t="s">
        <v>80</v>
      </c>
      <c r="H950" s="144">
        <v>0.16558053759341301</v>
      </c>
    </row>
    <row r="951" spans="1:8">
      <c r="A951" t="str">
        <f t="shared" si="14"/>
        <v>pin_mssc_dep3Sosso-Nakombo</v>
      </c>
      <c r="B951" t="s">
        <v>1559</v>
      </c>
      <c r="C951">
        <v>3</v>
      </c>
      <c r="D951" t="s">
        <v>1553</v>
      </c>
      <c r="E951" t="s">
        <v>1553</v>
      </c>
      <c r="F951" t="s">
        <v>1554</v>
      </c>
      <c r="G951" t="s">
        <v>80</v>
      </c>
      <c r="H951" s="144">
        <v>0.21780833623381399</v>
      </c>
    </row>
    <row r="952" spans="1:8">
      <c r="A952" t="str">
        <f t="shared" si="14"/>
        <v>pin_mssc_dep4Sosso-Nakombo</v>
      </c>
      <c r="B952" t="s">
        <v>1559</v>
      </c>
      <c r="C952">
        <v>4</v>
      </c>
      <c r="D952" t="s">
        <v>1553</v>
      </c>
      <c r="E952" t="s">
        <v>1553</v>
      </c>
      <c r="F952" t="s">
        <v>1554</v>
      </c>
      <c r="G952" t="s">
        <v>80</v>
      </c>
      <c r="H952" s="144">
        <v>9.1324070864932799E-2</v>
      </c>
    </row>
    <row r="953" spans="1:8">
      <c r="A953" t="str">
        <f t="shared" si="14"/>
        <v>pin_mssc_dep5Sosso-Nakombo</v>
      </c>
      <c r="B953" t="s">
        <v>1559</v>
      </c>
      <c r="C953">
        <v>5</v>
      </c>
      <c r="D953" t="s">
        <v>1553</v>
      </c>
      <c r="E953" t="s">
        <v>1553</v>
      </c>
      <c r="F953" t="s">
        <v>1554</v>
      </c>
      <c r="G953" t="s">
        <v>80</v>
      </c>
      <c r="H953" s="144">
        <v>0.40377036840754899</v>
      </c>
    </row>
    <row r="954" spans="1:8">
      <c r="A954" t="str">
        <f t="shared" si="14"/>
        <v>pin_mssc_dep1Nola</v>
      </c>
      <c r="B954" t="s">
        <v>1559</v>
      </c>
      <c r="C954">
        <v>1</v>
      </c>
      <c r="D954" t="s">
        <v>1553</v>
      </c>
      <c r="E954" t="s">
        <v>1553</v>
      </c>
      <c r="F954" t="s">
        <v>1554</v>
      </c>
      <c r="G954" t="s">
        <v>126</v>
      </c>
      <c r="H954" s="144">
        <v>0.115383666906133</v>
      </c>
    </row>
    <row r="955" spans="1:8">
      <c r="A955" t="str">
        <f t="shared" si="14"/>
        <v>pin_mssc_dep2Nola</v>
      </c>
      <c r="B955" t="s">
        <v>1559</v>
      </c>
      <c r="C955">
        <v>2</v>
      </c>
      <c r="D955" t="s">
        <v>1553</v>
      </c>
      <c r="E955" t="s">
        <v>1553</v>
      </c>
      <c r="F955" t="s">
        <v>1554</v>
      </c>
      <c r="G955" t="s">
        <v>126</v>
      </c>
      <c r="H955" s="144">
        <v>0.150836302895584</v>
      </c>
    </row>
    <row r="956" spans="1:8">
      <c r="A956" t="str">
        <f t="shared" si="14"/>
        <v>pin_mssc_dep3Nola</v>
      </c>
      <c r="B956" t="s">
        <v>1559</v>
      </c>
      <c r="C956">
        <v>3</v>
      </c>
      <c r="D956" t="s">
        <v>1553</v>
      </c>
      <c r="E956" t="s">
        <v>1553</v>
      </c>
      <c r="F956" t="s">
        <v>1554</v>
      </c>
      <c r="G956" t="s">
        <v>126</v>
      </c>
      <c r="H956" s="144">
        <v>0.189002831044111</v>
      </c>
    </row>
    <row r="957" spans="1:8">
      <c r="A957" t="str">
        <f t="shared" si="14"/>
        <v>pin_mssc_dep4Nola</v>
      </c>
      <c r="B957" t="s">
        <v>1559</v>
      </c>
      <c r="C957">
        <v>4</v>
      </c>
      <c r="D957" t="s">
        <v>1553</v>
      </c>
      <c r="E957" t="s">
        <v>1553</v>
      </c>
      <c r="F957" t="s">
        <v>1554</v>
      </c>
      <c r="G957" t="s">
        <v>126</v>
      </c>
      <c r="H957" s="144">
        <v>0.18350288577270199</v>
      </c>
    </row>
    <row r="958" spans="1:8">
      <c r="A958" t="str">
        <f t="shared" si="14"/>
        <v>pin_mssc_dep5Nola</v>
      </c>
      <c r="B958" t="s">
        <v>1559</v>
      </c>
      <c r="C958">
        <v>5</v>
      </c>
      <c r="D958" t="s">
        <v>1553</v>
      </c>
      <c r="E958" t="s">
        <v>1553</v>
      </c>
      <c r="F958" t="s">
        <v>1554</v>
      </c>
      <c r="G958" t="s">
        <v>126</v>
      </c>
      <c r="H958" s="144">
        <v>0.36127431338146898</v>
      </c>
    </row>
    <row r="959" spans="1:8">
      <c r="A959" t="str">
        <f t="shared" si="14"/>
        <v>pin_mssc_dep1Bogangone</v>
      </c>
      <c r="B959" t="s">
        <v>1559</v>
      </c>
      <c r="C959">
        <v>1</v>
      </c>
      <c r="D959" t="s">
        <v>1553</v>
      </c>
      <c r="E959" t="s">
        <v>1553</v>
      </c>
      <c r="F959" t="s">
        <v>1554</v>
      </c>
      <c r="G959" t="s">
        <v>70</v>
      </c>
      <c r="H959" s="144">
        <v>0.103003077993273</v>
      </c>
    </row>
    <row r="960" spans="1:8">
      <c r="A960" t="str">
        <f t="shared" si="14"/>
        <v>pin_mssc_dep2Bogangone</v>
      </c>
      <c r="B960" t="s">
        <v>1559</v>
      </c>
      <c r="C960">
        <v>2</v>
      </c>
      <c r="D960" t="s">
        <v>1553</v>
      </c>
      <c r="E960" t="s">
        <v>1553</v>
      </c>
      <c r="F960" t="s">
        <v>1554</v>
      </c>
      <c r="G960" t="s">
        <v>70</v>
      </c>
      <c r="H960" s="144">
        <v>0.116076615191112</v>
      </c>
    </row>
    <row r="961" spans="1:8">
      <c r="A961" t="str">
        <f t="shared" si="14"/>
        <v>pin_mssc_dep3Bogangone</v>
      </c>
      <c r="B961" t="s">
        <v>1559</v>
      </c>
      <c r="C961">
        <v>3</v>
      </c>
      <c r="D961" t="s">
        <v>1553</v>
      </c>
      <c r="E961" t="s">
        <v>1553</v>
      </c>
      <c r="F961" t="s">
        <v>1554</v>
      </c>
      <c r="G961" t="s">
        <v>70</v>
      </c>
      <c r="H961" s="144">
        <v>0.16612101747153099</v>
      </c>
    </row>
    <row r="962" spans="1:8">
      <c r="A962" t="str">
        <f t="shared" si="14"/>
        <v>pin_mssc_dep4Bogangone</v>
      </c>
      <c r="B962" t="s">
        <v>1559</v>
      </c>
      <c r="C962">
        <v>4</v>
      </c>
      <c r="D962" t="s">
        <v>1553</v>
      </c>
      <c r="E962" t="s">
        <v>1553</v>
      </c>
      <c r="F962" t="s">
        <v>1554</v>
      </c>
      <c r="G962" t="s">
        <v>70</v>
      </c>
      <c r="H962" s="144">
        <v>0.19785269424662399</v>
      </c>
    </row>
    <row r="963" spans="1:8">
      <c r="A963" t="str">
        <f t="shared" ref="A963:A1026" si="15">CONCATENATE(B963,C963,G963)</f>
        <v>pin_mssc_dep5Bogangone</v>
      </c>
      <c r="B963" t="s">
        <v>1559</v>
      </c>
      <c r="C963">
        <v>5</v>
      </c>
      <c r="D963" t="s">
        <v>1553</v>
      </c>
      <c r="E963" t="s">
        <v>1553</v>
      </c>
      <c r="F963" t="s">
        <v>1554</v>
      </c>
      <c r="G963" t="s">
        <v>70</v>
      </c>
      <c r="H963" s="144">
        <v>0.41694659509746002</v>
      </c>
    </row>
    <row r="964" spans="1:8">
      <c r="A964" t="str">
        <f t="shared" si="15"/>
        <v>pin_mssc_dep1Boda</v>
      </c>
      <c r="B964" t="s">
        <v>1559</v>
      </c>
      <c r="C964">
        <v>1</v>
      </c>
      <c r="D964" t="s">
        <v>1553</v>
      </c>
      <c r="E964" t="s">
        <v>1553</v>
      </c>
      <c r="F964" t="s">
        <v>1554</v>
      </c>
      <c r="G964" t="s">
        <v>68</v>
      </c>
      <c r="H964" s="144">
        <v>0.16822756528847099</v>
      </c>
    </row>
    <row r="965" spans="1:8">
      <c r="A965" t="str">
        <f t="shared" si="15"/>
        <v>pin_mssc_dep2Boda</v>
      </c>
      <c r="B965" t="s">
        <v>1559</v>
      </c>
      <c r="C965">
        <v>2</v>
      </c>
      <c r="D965" t="s">
        <v>1553</v>
      </c>
      <c r="E965" t="s">
        <v>1553</v>
      </c>
      <c r="F965" t="s">
        <v>1554</v>
      </c>
      <c r="G965" t="s">
        <v>68</v>
      </c>
      <c r="H965" s="144">
        <v>0.15471535310446</v>
      </c>
    </row>
    <row r="966" spans="1:8">
      <c r="A966" t="str">
        <f t="shared" si="15"/>
        <v>pin_mssc_dep3Boda</v>
      </c>
      <c r="B966" t="s">
        <v>1559</v>
      </c>
      <c r="C966">
        <v>3</v>
      </c>
      <c r="D966" t="s">
        <v>1553</v>
      </c>
      <c r="E966" t="s">
        <v>1553</v>
      </c>
      <c r="F966" t="s">
        <v>1554</v>
      </c>
      <c r="G966" t="s">
        <v>68</v>
      </c>
      <c r="H966" s="144">
        <v>0.14213034667505001</v>
      </c>
    </row>
    <row r="967" spans="1:8">
      <c r="A967" t="str">
        <f t="shared" si="15"/>
        <v>pin_mssc_dep4Boda</v>
      </c>
      <c r="B967" t="s">
        <v>1559</v>
      </c>
      <c r="C967">
        <v>4</v>
      </c>
      <c r="D967" t="s">
        <v>1553</v>
      </c>
      <c r="E967" t="s">
        <v>1553</v>
      </c>
      <c r="F967" t="s">
        <v>1554</v>
      </c>
      <c r="G967" t="s">
        <v>68</v>
      </c>
      <c r="H967" s="144">
        <v>0.28075327368735697</v>
      </c>
    </row>
    <row r="968" spans="1:8">
      <c r="A968" t="str">
        <f t="shared" si="15"/>
        <v>pin_mssc_dep5Boda</v>
      </c>
      <c r="B968" t="s">
        <v>1559</v>
      </c>
      <c r="C968">
        <v>5</v>
      </c>
      <c r="D968" t="s">
        <v>1553</v>
      </c>
      <c r="E968" t="s">
        <v>1553</v>
      </c>
      <c r="F968" t="s">
        <v>1554</v>
      </c>
      <c r="G968" t="s">
        <v>68</v>
      </c>
      <c r="H968" s="144">
        <v>0.254173461244661</v>
      </c>
    </row>
    <row r="969" spans="1:8">
      <c r="A969" t="str">
        <f t="shared" si="15"/>
        <v>pin_mssc_dep1Amada_Gaza</v>
      </c>
      <c r="B969" t="s">
        <v>1559</v>
      </c>
      <c r="C969">
        <v>1</v>
      </c>
      <c r="D969" t="s">
        <v>1553</v>
      </c>
      <c r="E969" t="s">
        <v>1553</v>
      </c>
      <c r="F969" t="s">
        <v>1554</v>
      </c>
      <c r="G969" t="s">
        <v>74</v>
      </c>
      <c r="H969" s="144">
        <v>0.131421087830487</v>
      </c>
    </row>
    <row r="970" spans="1:8">
      <c r="A970" t="str">
        <f t="shared" si="15"/>
        <v>pin_mssc_dep2Amada_Gaza</v>
      </c>
      <c r="B970" t="s">
        <v>1559</v>
      </c>
      <c r="C970">
        <v>2</v>
      </c>
      <c r="D970" t="s">
        <v>1553</v>
      </c>
      <c r="E970" t="s">
        <v>1553</v>
      </c>
      <c r="F970" t="s">
        <v>1554</v>
      </c>
      <c r="G970" t="s">
        <v>74</v>
      </c>
      <c r="H970" s="144">
        <v>8.88609743135685E-2</v>
      </c>
    </row>
    <row r="971" spans="1:8">
      <c r="A971" t="str">
        <f t="shared" si="15"/>
        <v>pin_mssc_dep3Amada_Gaza</v>
      </c>
      <c r="B971" t="s">
        <v>1559</v>
      </c>
      <c r="C971">
        <v>3</v>
      </c>
      <c r="D971" t="s">
        <v>1553</v>
      </c>
      <c r="E971" t="s">
        <v>1553</v>
      </c>
      <c r="F971" t="s">
        <v>1554</v>
      </c>
      <c r="G971" t="s">
        <v>74</v>
      </c>
      <c r="H971" s="144">
        <v>0.17330372365143901</v>
      </c>
    </row>
    <row r="972" spans="1:8">
      <c r="A972" t="str">
        <f t="shared" si="15"/>
        <v>pin_mssc_dep4Amada_Gaza</v>
      </c>
      <c r="B972" t="s">
        <v>1559</v>
      </c>
      <c r="C972">
        <v>4</v>
      </c>
      <c r="D972" t="s">
        <v>1553</v>
      </c>
      <c r="E972" t="s">
        <v>1553</v>
      </c>
      <c r="F972" t="s">
        <v>1554</v>
      </c>
      <c r="G972" t="s">
        <v>74</v>
      </c>
      <c r="H972" s="144">
        <v>2.1943804940590499E-2</v>
      </c>
    </row>
    <row r="973" spans="1:8">
      <c r="A973" t="str">
        <f t="shared" si="15"/>
        <v>pin_mssc_dep5Amada_Gaza</v>
      </c>
      <c r="B973" t="s">
        <v>1559</v>
      </c>
      <c r="C973">
        <v>5</v>
      </c>
      <c r="D973" t="s">
        <v>1553</v>
      </c>
      <c r="E973" t="s">
        <v>1553</v>
      </c>
      <c r="F973" t="s">
        <v>1554</v>
      </c>
      <c r="G973" t="s">
        <v>74</v>
      </c>
      <c r="H973" s="144">
        <v>0.58447040926391503</v>
      </c>
    </row>
    <row r="974" spans="1:8">
      <c r="A974" t="str">
        <f t="shared" si="15"/>
        <v>pin_mssc_dep1Bayanga</v>
      </c>
      <c r="B974" t="s">
        <v>1559</v>
      </c>
      <c r="C974">
        <v>1</v>
      </c>
      <c r="D974" t="s">
        <v>1553</v>
      </c>
      <c r="E974" t="s">
        <v>1553</v>
      </c>
      <c r="F974" t="s">
        <v>1554</v>
      </c>
      <c r="G974" t="s">
        <v>125</v>
      </c>
      <c r="H974" s="144">
        <v>0.146145713192286</v>
      </c>
    </row>
    <row r="975" spans="1:8">
      <c r="A975" t="str">
        <f t="shared" si="15"/>
        <v>pin_mssc_dep2Bayanga</v>
      </c>
      <c r="B975" t="s">
        <v>1559</v>
      </c>
      <c r="C975">
        <v>2</v>
      </c>
      <c r="D975" t="s">
        <v>1553</v>
      </c>
      <c r="E975" t="s">
        <v>1553</v>
      </c>
      <c r="F975" t="s">
        <v>1554</v>
      </c>
      <c r="G975" t="s">
        <v>125</v>
      </c>
      <c r="H975" s="144">
        <v>0.194885981353008</v>
      </c>
    </row>
    <row r="976" spans="1:8">
      <c r="A976" t="str">
        <f t="shared" si="15"/>
        <v>pin_mssc_dep3Bayanga</v>
      </c>
      <c r="B976" t="s">
        <v>1559</v>
      </c>
      <c r="C976">
        <v>3</v>
      </c>
      <c r="D976" t="s">
        <v>1553</v>
      </c>
      <c r="E976" t="s">
        <v>1553</v>
      </c>
      <c r="F976" t="s">
        <v>1554</v>
      </c>
      <c r="G976" t="s">
        <v>125</v>
      </c>
      <c r="H976" s="144">
        <v>0.20680046937184801</v>
      </c>
    </row>
    <row r="977" spans="1:8">
      <c r="A977" t="str">
        <f t="shared" si="15"/>
        <v>pin_mssc_dep4Bayanga</v>
      </c>
      <c r="B977" t="s">
        <v>1559</v>
      </c>
      <c r="C977">
        <v>4</v>
      </c>
      <c r="D977" t="s">
        <v>1553</v>
      </c>
      <c r="E977" t="s">
        <v>1553</v>
      </c>
      <c r="F977" t="s">
        <v>1554</v>
      </c>
      <c r="G977" t="s">
        <v>125</v>
      </c>
      <c r="H977" s="144">
        <v>0.168772227023952</v>
      </c>
    </row>
    <row r="978" spans="1:8">
      <c r="A978" t="str">
        <f t="shared" si="15"/>
        <v>pin_mssc_dep5Bayanga</v>
      </c>
      <c r="B978" t="s">
        <v>1559</v>
      </c>
      <c r="C978">
        <v>5</v>
      </c>
      <c r="D978" t="s">
        <v>1553</v>
      </c>
      <c r="E978" t="s">
        <v>1553</v>
      </c>
      <c r="F978" t="s">
        <v>1554</v>
      </c>
      <c r="G978" t="s">
        <v>125</v>
      </c>
      <c r="H978" s="144">
        <v>0.28339560905890498</v>
      </c>
    </row>
    <row r="979" spans="1:8">
      <c r="A979" t="str">
        <f t="shared" si="15"/>
        <v>pin_mssc_dep1Bogangolo</v>
      </c>
      <c r="B979" t="s">
        <v>1559</v>
      </c>
      <c r="C979">
        <v>1</v>
      </c>
      <c r="D979" t="s">
        <v>1553</v>
      </c>
      <c r="E979" t="s">
        <v>1553</v>
      </c>
      <c r="F979" t="s">
        <v>1554</v>
      </c>
      <c r="G979" t="s">
        <v>98</v>
      </c>
      <c r="H979" s="144">
        <v>1.64898727468176E-2</v>
      </c>
    </row>
    <row r="980" spans="1:8">
      <c r="A980" t="str">
        <f t="shared" si="15"/>
        <v>pin_mssc_dep2Bogangolo</v>
      </c>
      <c r="B980" t="s">
        <v>1559</v>
      </c>
      <c r="C980">
        <v>2</v>
      </c>
      <c r="D980" t="s">
        <v>1553</v>
      </c>
      <c r="E980" t="s">
        <v>1553</v>
      </c>
      <c r="F980" t="s">
        <v>1554</v>
      </c>
      <c r="G980" t="s">
        <v>98</v>
      </c>
      <c r="H980" s="144">
        <v>0.14720996867303501</v>
      </c>
    </row>
    <row r="981" spans="1:8">
      <c r="A981" t="str">
        <f t="shared" si="15"/>
        <v>pin_mssc_dep3Bogangolo</v>
      </c>
      <c r="B981" t="s">
        <v>1559</v>
      </c>
      <c r="C981">
        <v>3</v>
      </c>
      <c r="D981" t="s">
        <v>1553</v>
      </c>
      <c r="E981" t="s">
        <v>1553</v>
      </c>
      <c r="F981" t="s">
        <v>1554</v>
      </c>
      <c r="G981" t="s">
        <v>98</v>
      </c>
      <c r="H981" s="144">
        <v>0.22430740349122399</v>
      </c>
    </row>
    <row r="982" spans="1:8">
      <c r="A982" t="str">
        <f t="shared" si="15"/>
        <v>pin_mssc_dep4Bogangolo</v>
      </c>
      <c r="B982" t="s">
        <v>1559</v>
      </c>
      <c r="C982">
        <v>4</v>
      </c>
      <c r="D982" t="s">
        <v>1553</v>
      </c>
      <c r="E982" t="s">
        <v>1553</v>
      </c>
      <c r="F982" t="s">
        <v>1554</v>
      </c>
      <c r="G982" t="s">
        <v>98</v>
      </c>
      <c r="H982" s="144">
        <v>0.211017422901426</v>
      </c>
    </row>
    <row r="983" spans="1:8">
      <c r="A983" t="str">
        <f t="shared" si="15"/>
        <v>pin_mssc_dep5Bogangolo</v>
      </c>
      <c r="B983" t="s">
        <v>1559</v>
      </c>
      <c r="C983">
        <v>5</v>
      </c>
      <c r="D983" t="s">
        <v>1553</v>
      </c>
      <c r="E983" t="s">
        <v>1553</v>
      </c>
      <c r="F983" t="s">
        <v>1554</v>
      </c>
      <c r="G983" t="s">
        <v>98</v>
      </c>
      <c r="H983" s="144">
        <v>0.40097533218749698</v>
      </c>
    </row>
    <row r="984" spans="1:8">
      <c r="A984" t="str">
        <f t="shared" si="15"/>
        <v>secal_2_durable_ipc0_durableNdele</v>
      </c>
      <c r="B984" t="s">
        <v>1560</v>
      </c>
      <c r="C984" t="s">
        <v>1561</v>
      </c>
      <c r="D984" t="s">
        <v>1553</v>
      </c>
      <c r="E984" t="s">
        <v>1553</v>
      </c>
      <c r="F984" t="s">
        <v>1554</v>
      </c>
      <c r="G984" t="s">
        <v>49</v>
      </c>
      <c r="H984" s="144">
        <v>5.8275844081411097E-3</v>
      </c>
    </row>
    <row r="985" spans="1:8">
      <c r="A985" t="str">
        <f t="shared" si="15"/>
        <v>secal_2_durable_ipc100%_durableNdele</v>
      </c>
      <c r="B985" t="s">
        <v>1560</v>
      </c>
      <c r="C985" t="s">
        <v>1562</v>
      </c>
      <c r="D985" t="s">
        <v>1553</v>
      </c>
      <c r="E985" t="s">
        <v>1553</v>
      </c>
      <c r="F985" t="s">
        <v>1554</v>
      </c>
      <c r="G985" t="s">
        <v>49</v>
      </c>
      <c r="H985" s="144">
        <v>0.45958032030166002</v>
      </c>
    </row>
    <row r="986" spans="1:8">
      <c r="A986" t="str">
        <f t="shared" si="15"/>
        <v>secal_2_durable_ipc50-_durableNdele</v>
      </c>
      <c r="B986" t="s">
        <v>1560</v>
      </c>
      <c r="C986" t="s">
        <v>1563</v>
      </c>
      <c r="D986" t="s">
        <v>1553</v>
      </c>
      <c r="E986" t="s">
        <v>1553</v>
      </c>
      <c r="F986" t="s">
        <v>1554</v>
      </c>
      <c r="G986" t="s">
        <v>49</v>
      </c>
      <c r="H986" s="144">
        <v>1.6270232215161099E-3</v>
      </c>
    </row>
    <row r="987" spans="1:8">
      <c r="A987" t="str">
        <f t="shared" si="15"/>
        <v>secal_2_durable_ipc50+_durableNdele</v>
      </c>
      <c r="B987" t="s">
        <v>1560</v>
      </c>
      <c r="C987" t="s">
        <v>1564</v>
      </c>
      <c r="D987" t="s">
        <v>1553</v>
      </c>
      <c r="E987" t="s">
        <v>1553</v>
      </c>
      <c r="F987" t="s">
        <v>1554</v>
      </c>
      <c r="G987" t="s">
        <v>49</v>
      </c>
      <c r="H987" s="144">
        <v>7.1327486839489904E-2</v>
      </c>
    </row>
    <row r="988" spans="1:8">
      <c r="A988" t="str">
        <f t="shared" si="15"/>
        <v>secal_2_durable_ipc75+_durableNdele</v>
      </c>
      <c r="B988" t="s">
        <v>1560</v>
      </c>
      <c r="C988" t="s">
        <v>1565</v>
      </c>
      <c r="D988" t="s">
        <v>1553</v>
      </c>
      <c r="E988" t="s">
        <v>1553</v>
      </c>
      <c r="F988" t="s">
        <v>1554</v>
      </c>
      <c r="G988" t="s">
        <v>49</v>
      </c>
      <c r="H988" s="144">
        <v>0.46163758522919202</v>
      </c>
    </row>
    <row r="989" spans="1:8">
      <c r="A989" t="str">
        <f t="shared" si="15"/>
        <v>secal_2_durable_ipc0_durableBouca</v>
      </c>
      <c r="B989" t="s">
        <v>1560</v>
      </c>
      <c r="C989" t="s">
        <v>1561</v>
      </c>
      <c r="D989" t="s">
        <v>1553</v>
      </c>
      <c r="E989" t="s">
        <v>1553</v>
      </c>
      <c r="F989" t="s">
        <v>1554</v>
      </c>
      <c r="G989" t="s">
        <v>111</v>
      </c>
      <c r="H989" s="144">
        <v>1.3706090064853699E-2</v>
      </c>
    </row>
    <row r="990" spans="1:8">
      <c r="A990" t="str">
        <f t="shared" si="15"/>
        <v>secal_2_durable_ipc100%_durableBouca</v>
      </c>
      <c r="B990" t="s">
        <v>1560</v>
      </c>
      <c r="C990" t="s">
        <v>1562</v>
      </c>
      <c r="D990" t="s">
        <v>1553</v>
      </c>
      <c r="E990" t="s">
        <v>1553</v>
      </c>
      <c r="F990" t="s">
        <v>1554</v>
      </c>
      <c r="G990" t="s">
        <v>111</v>
      </c>
      <c r="H990" s="144">
        <v>0.105985312327953</v>
      </c>
    </row>
    <row r="991" spans="1:8">
      <c r="A991" t="str">
        <f t="shared" si="15"/>
        <v>secal_2_durable_ipc50-_durableBouca</v>
      </c>
      <c r="B991" t="s">
        <v>1560</v>
      </c>
      <c r="C991" t="s">
        <v>1563</v>
      </c>
      <c r="D991" t="s">
        <v>1553</v>
      </c>
      <c r="E991" t="s">
        <v>1553</v>
      </c>
      <c r="F991" t="s">
        <v>1554</v>
      </c>
      <c r="G991" t="s">
        <v>111</v>
      </c>
      <c r="H991" s="144">
        <v>6.2551365986905194E-2</v>
      </c>
    </row>
    <row r="992" spans="1:8">
      <c r="A992" t="str">
        <f t="shared" si="15"/>
        <v>secal_2_durable_ipc50+_durableBouca</v>
      </c>
      <c r="B992" t="s">
        <v>1560</v>
      </c>
      <c r="C992" t="s">
        <v>1564</v>
      </c>
      <c r="D992" t="s">
        <v>1553</v>
      </c>
      <c r="E992" t="s">
        <v>1553</v>
      </c>
      <c r="F992" t="s">
        <v>1554</v>
      </c>
      <c r="G992" t="s">
        <v>111</v>
      </c>
      <c r="H992" s="144">
        <v>0.28011028823374801</v>
      </c>
    </row>
    <row r="993" spans="1:8">
      <c r="A993" t="str">
        <f t="shared" si="15"/>
        <v>secal_2_durable_ipc75+_durableBouca</v>
      </c>
      <c r="B993" t="s">
        <v>1560</v>
      </c>
      <c r="C993" t="s">
        <v>1565</v>
      </c>
      <c r="D993" t="s">
        <v>1553</v>
      </c>
      <c r="E993" t="s">
        <v>1553</v>
      </c>
      <c r="F993" t="s">
        <v>1554</v>
      </c>
      <c r="G993" t="s">
        <v>111</v>
      </c>
      <c r="H993" s="144">
        <v>0.53764694338653995</v>
      </c>
    </row>
    <row r="994" spans="1:8">
      <c r="A994" t="str">
        <f t="shared" si="15"/>
        <v>secal_2_durable_ipc0_durableAlindao</v>
      </c>
      <c r="B994" t="s">
        <v>1560</v>
      </c>
      <c r="C994" t="s">
        <v>1561</v>
      </c>
      <c r="D994" t="s">
        <v>1553</v>
      </c>
      <c r="E994" t="s">
        <v>1553</v>
      </c>
      <c r="F994" t="s">
        <v>1554</v>
      </c>
      <c r="G994" t="s">
        <v>52</v>
      </c>
      <c r="H994" s="144">
        <v>1.14436330919969E-2</v>
      </c>
    </row>
    <row r="995" spans="1:8">
      <c r="A995" t="str">
        <f t="shared" si="15"/>
        <v>secal_2_durable_ipc100%_durableAlindao</v>
      </c>
      <c r="B995" t="s">
        <v>1560</v>
      </c>
      <c r="C995" t="s">
        <v>1562</v>
      </c>
      <c r="D995" t="s">
        <v>1553</v>
      </c>
      <c r="E995" t="s">
        <v>1553</v>
      </c>
      <c r="F995" t="s">
        <v>1554</v>
      </c>
      <c r="G995" t="s">
        <v>52</v>
      </c>
      <c r="H995" s="144">
        <v>1.25754851999418E-2</v>
      </c>
    </row>
    <row r="996" spans="1:8">
      <c r="A996" t="str">
        <f t="shared" si="15"/>
        <v>secal_2_durable_ipc50-_durableAlindao</v>
      </c>
      <c r="B996" t="s">
        <v>1560</v>
      </c>
      <c r="C996" t="s">
        <v>1563</v>
      </c>
      <c r="D996" t="s">
        <v>1553</v>
      </c>
      <c r="E996" t="s">
        <v>1553</v>
      </c>
      <c r="F996" t="s">
        <v>1554</v>
      </c>
      <c r="G996" t="s">
        <v>52</v>
      </c>
      <c r="H996" s="144">
        <v>0.283869579998135</v>
      </c>
    </row>
    <row r="997" spans="1:8">
      <c r="A997" t="str">
        <f t="shared" si="15"/>
        <v>secal_2_durable_ipc50+_durableAlindao</v>
      </c>
      <c r="B997" t="s">
        <v>1560</v>
      </c>
      <c r="C997" t="s">
        <v>1564</v>
      </c>
      <c r="D997" t="s">
        <v>1553</v>
      </c>
      <c r="E997" t="s">
        <v>1553</v>
      </c>
      <c r="F997" t="s">
        <v>1554</v>
      </c>
      <c r="G997" t="s">
        <v>52</v>
      </c>
      <c r="H997" s="144">
        <v>0.44067681146390397</v>
      </c>
    </row>
    <row r="998" spans="1:8">
      <c r="A998" t="str">
        <f t="shared" si="15"/>
        <v>secal_2_durable_ipc75+_durableAlindao</v>
      </c>
      <c r="B998" t="s">
        <v>1560</v>
      </c>
      <c r="C998" t="s">
        <v>1565</v>
      </c>
      <c r="D998" t="s">
        <v>1553</v>
      </c>
      <c r="E998" t="s">
        <v>1553</v>
      </c>
      <c r="F998" t="s">
        <v>1554</v>
      </c>
      <c r="G998" t="s">
        <v>52</v>
      </c>
      <c r="H998" s="144">
        <v>0.25143449024602199</v>
      </c>
    </row>
    <row r="999" spans="1:8">
      <c r="A999" t="str">
        <f t="shared" si="15"/>
        <v>secal_2_durable_ipc100%_durableBirao</v>
      </c>
      <c r="B999" t="s">
        <v>1560</v>
      </c>
      <c r="C999" t="s">
        <v>1562</v>
      </c>
      <c r="D999" t="s">
        <v>1553</v>
      </c>
      <c r="E999" t="s">
        <v>1553</v>
      </c>
      <c r="F999" t="s">
        <v>1554</v>
      </c>
      <c r="G999" t="s">
        <v>128</v>
      </c>
      <c r="H999" s="144">
        <v>4.9397880168756E-2</v>
      </c>
    </row>
    <row r="1000" spans="1:8">
      <c r="A1000" t="str">
        <f t="shared" si="15"/>
        <v>secal_2_durable_ipc50-_durableBirao</v>
      </c>
      <c r="B1000" t="s">
        <v>1560</v>
      </c>
      <c r="C1000" t="s">
        <v>1563</v>
      </c>
      <c r="D1000" t="s">
        <v>1553</v>
      </c>
      <c r="E1000" t="s">
        <v>1553</v>
      </c>
      <c r="F1000" t="s">
        <v>1554</v>
      </c>
      <c r="G1000" t="s">
        <v>128</v>
      </c>
      <c r="H1000" s="144">
        <v>0.12858227758985</v>
      </c>
    </row>
    <row r="1001" spans="1:8">
      <c r="A1001" t="str">
        <f t="shared" si="15"/>
        <v>secal_2_durable_ipc50+_durableBirao</v>
      </c>
      <c r="B1001" t="s">
        <v>1560</v>
      </c>
      <c r="C1001" t="s">
        <v>1564</v>
      </c>
      <c r="D1001" t="s">
        <v>1553</v>
      </c>
      <c r="E1001" t="s">
        <v>1553</v>
      </c>
      <c r="F1001" t="s">
        <v>1554</v>
      </c>
      <c r="G1001" t="s">
        <v>128</v>
      </c>
      <c r="H1001" s="144">
        <v>0.22910513653185199</v>
      </c>
    </row>
    <row r="1002" spans="1:8">
      <c r="A1002" t="str">
        <f t="shared" si="15"/>
        <v>secal_2_durable_ipc75+_durableBirao</v>
      </c>
      <c r="B1002" t="s">
        <v>1560</v>
      </c>
      <c r="C1002" t="s">
        <v>1565</v>
      </c>
      <c r="D1002" t="s">
        <v>1553</v>
      </c>
      <c r="E1002" t="s">
        <v>1553</v>
      </c>
      <c r="F1002" t="s">
        <v>1554</v>
      </c>
      <c r="G1002" t="s">
        <v>128</v>
      </c>
      <c r="H1002" s="144">
        <v>0.59291470570954197</v>
      </c>
    </row>
    <row r="1003" spans="1:8">
      <c r="A1003" t="str">
        <f t="shared" si="15"/>
        <v>secal_2_durable_ipc100%_durableBangui</v>
      </c>
      <c r="B1003" t="s">
        <v>1560</v>
      </c>
      <c r="C1003" t="s">
        <v>1562</v>
      </c>
      <c r="D1003" t="s">
        <v>1553</v>
      </c>
      <c r="E1003" t="s">
        <v>1553</v>
      </c>
      <c r="F1003" t="s">
        <v>1554</v>
      </c>
      <c r="G1003" t="s">
        <v>50</v>
      </c>
      <c r="H1003" s="144">
        <v>0.310354421005758</v>
      </c>
    </row>
    <row r="1004" spans="1:8">
      <c r="A1004" t="str">
        <f t="shared" si="15"/>
        <v>secal_2_durable_ipc50-_durableBangui</v>
      </c>
      <c r="B1004" t="s">
        <v>1560</v>
      </c>
      <c r="C1004" t="s">
        <v>1563</v>
      </c>
      <c r="D1004" t="s">
        <v>1553</v>
      </c>
      <c r="E1004" t="s">
        <v>1553</v>
      </c>
      <c r="F1004" t="s">
        <v>1554</v>
      </c>
      <c r="G1004" t="s">
        <v>50</v>
      </c>
      <c r="H1004" s="144">
        <v>1.96809850496674E-3</v>
      </c>
    </row>
    <row r="1005" spans="1:8">
      <c r="A1005" t="str">
        <f t="shared" si="15"/>
        <v>secal_2_durable_ipc50+_durableBangui</v>
      </c>
      <c r="B1005" t="s">
        <v>1560</v>
      </c>
      <c r="C1005" t="s">
        <v>1564</v>
      </c>
      <c r="D1005" t="s">
        <v>1553</v>
      </c>
      <c r="E1005" t="s">
        <v>1553</v>
      </c>
      <c r="F1005" t="s">
        <v>1554</v>
      </c>
      <c r="G1005" t="s">
        <v>50</v>
      </c>
      <c r="H1005" s="144">
        <v>0.21954848304858601</v>
      </c>
    </row>
    <row r="1006" spans="1:8">
      <c r="A1006" t="str">
        <f t="shared" si="15"/>
        <v>secal_2_durable_ipc75+_durableBangui</v>
      </c>
      <c r="B1006" t="s">
        <v>1560</v>
      </c>
      <c r="C1006" t="s">
        <v>1565</v>
      </c>
      <c r="D1006" t="s">
        <v>1553</v>
      </c>
      <c r="E1006" t="s">
        <v>1553</v>
      </c>
      <c r="F1006" t="s">
        <v>1554</v>
      </c>
      <c r="G1006" t="s">
        <v>50</v>
      </c>
      <c r="H1006" s="144">
        <v>0.46812899744068898</v>
      </c>
    </row>
    <row r="1007" spans="1:8">
      <c r="A1007" t="str">
        <f t="shared" si="15"/>
        <v>secal_2_durable_ipc0_durableMobaye</v>
      </c>
      <c r="B1007" t="s">
        <v>1560</v>
      </c>
      <c r="C1007" t="s">
        <v>1561</v>
      </c>
      <c r="D1007" t="s">
        <v>1553</v>
      </c>
      <c r="E1007" t="s">
        <v>1553</v>
      </c>
      <c r="F1007" t="s">
        <v>1554</v>
      </c>
      <c r="G1007" t="s">
        <v>54</v>
      </c>
      <c r="H1007" s="144">
        <v>7.1253520904366596E-3</v>
      </c>
    </row>
    <row r="1008" spans="1:8">
      <c r="A1008" t="str">
        <f t="shared" si="15"/>
        <v>secal_2_durable_ipc100%_durableMobaye</v>
      </c>
      <c r="B1008" t="s">
        <v>1560</v>
      </c>
      <c r="C1008" t="s">
        <v>1562</v>
      </c>
      <c r="D1008" t="s">
        <v>1553</v>
      </c>
      <c r="E1008" t="s">
        <v>1553</v>
      </c>
      <c r="F1008" t="s">
        <v>1554</v>
      </c>
      <c r="G1008" t="s">
        <v>54</v>
      </c>
      <c r="H1008" s="144">
        <v>9.7921116023989303E-3</v>
      </c>
    </row>
    <row r="1009" spans="1:8">
      <c r="A1009" t="str">
        <f t="shared" si="15"/>
        <v>secal_2_durable_ipc50-_durableMobaye</v>
      </c>
      <c r="B1009" t="s">
        <v>1560</v>
      </c>
      <c r="C1009" t="s">
        <v>1563</v>
      </c>
      <c r="D1009" t="s">
        <v>1553</v>
      </c>
      <c r="E1009" t="s">
        <v>1553</v>
      </c>
      <c r="F1009" t="s">
        <v>1554</v>
      </c>
      <c r="G1009" t="s">
        <v>54</v>
      </c>
      <c r="H1009" s="144">
        <v>6.1345367641490102E-2</v>
      </c>
    </row>
    <row r="1010" spans="1:8">
      <c r="A1010" t="str">
        <f t="shared" si="15"/>
        <v>secal_2_durable_ipc50+_durableMobaye</v>
      </c>
      <c r="B1010" t="s">
        <v>1560</v>
      </c>
      <c r="C1010" t="s">
        <v>1564</v>
      </c>
      <c r="D1010" t="s">
        <v>1553</v>
      </c>
      <c r="E1010" t="s">
        <v>1553</v>
      </c>
      <c r="F1010" t="s">
        <v>1554</v>
      </c>
      <c r="G1010" t="s">
        <v>54</v>
      </c>
      <c r="H1010" s="144">
        <v>0.37691677058513001</v>
      </c>
    </row>
    <row r="1011" spans="1:8">
      <c r="A1011" t="str">
        <f t="shared" si="15"/>
        <v>secal_2_durable_ipc75+_durableMobaye</v>
      </c>
      <c r="B1011" t="s">
        <v>1560</v>
      </c>
      <c r="C1011" t="s">
        <v>1565</v>
      </c>
      <c r="D1011" t="s">
        <v>1553</v>
      </c>
      <c r="E1011" t="s">
        <v>1553</v>
      </c>
      <c r="F1011" t="s">
        <v>1554</v>
      </c>
      <c r="G1011" t="s">
        <v>54</v>
      </c>
      <c r="H1011" s="144">
        <v>0.54482039808054405</v>
      </c>
    </row>
    <row r="1012" spans="1:8">
      <c r="A1012" t="str">
        <f t="shared" si="15"/>
        <v>secal_2_durable_ipc0_durableBambari</v>
      </c>
      <c r="B1012" t="s">
        <v>1560</v>
      </c>
      <c r="C1012" t="s">
        <v>1561</v>
      </c>
      <c r="D1012" t="s">
        <v>1553</v>
      </c>
      <c r="E1012" t="s">
        <v>1553</v>
      </c>
      <c r="F1012" t="s">
        <v>1554</v>
      </c>
      <c r="G1012" t="s">
        <v>104</v>
      </c>
      <c r="H1012" s="144">
        <v>6.84507278611078E-4</v>
      </c>
    </row>
    <row r="1013" spans="1:8">
      <c r="A1013" t="str">
        <f t="shared" si="15"/>
        <v>secal_2_durable_ipc100%_durableBambari</v>
      </c>
      <c r="B1013" t="s">
        <v>1560</v>
      </c>
      <c r="C1013" t="s">
        <v>1562</v>
      </c>
      <c r="D1013" t="s">
        <v>1553</v>
      </c>
      <c r="E1013" t="s">
        <v>1553</v>
      </c>
      <c r="F1013" t="s">
        <v>1554</v>
      </c>
      <c r="G1013" t="s">
        <v>104</v>
      </c>
      <c r="H1013" s="144">
        <v>0.180265803808599</v>
      </c>
    </row>
    <row r="1014" spans="1:8">
      <c r="A1014" t="str">
        <f t="shared" si="15"/>
        <v>secal_2_durable_ipc50-_durableBambari</v>
      </c>
      <c r="B1014" t="s">
        <v>1560</v>
      </c>
      <c r="C1014" t="s">
        <v>1563</v>
      </c>
      <c r="D1014" t="s">
        <v>1553</v>
      </c>
      <c r="E1014" t="s">
        <v>1553</v>
      </c>
      <c r="F1014" t="s">
        <v>1554</v>
      </c>
      <c r="G1014" t="s">
        <v>104</v>
      </c>
      <c r="H1014" s="144">
        <v>0.117683160424445</v>
      </c>
    </row>
    <row r="1015" spans="1:8">
      <c r="A1015" t="str">
        <f t="shared" si="15"/>
        <v>secal_2_durable_ipc50+_durableBambari</v>
      </c>
      <c r="B1015" t="s">
        <v>1560</v>
      </c>
      <c r="C1015" t="s">
        <v>1564</v>
      </c>
      <c r="D1015" t="s">
        <v>1553</v>
      </c>
      <c r="E1015" t="s">
        <v>1553</v>
      </c>
      <c r="F1015" t="s">
        <v>1554</v>
      </c>
      <c r="G1015" t="s">
        <v>104</v>
      </c>
      <c r="H1015" s="144">
        <v>0.42116454259284303</v>
      </c>
    </row>
    <row r="1016" spans="1:8">
      <c r="A1016" t="str">
        <f t="shared" si="15"/>
        <v>secal_2_durable_ipc75+_durableBambari</v>
      </c>
      <c r="B1016" t="s">
        <v>1560</v>
      </c>
      <c r="C1016" t="s">
        <v>1565</v>
      </c>
      <c r="D1016" t="s">
        <v>1553</v>
      </c>
      <c r="E1016" t="s">
        <v>1553</v>
      </c>
      <c r="F1016" t="s">
        <v>1554</v>
      </c>
      <c r="G1016" t="s">
        <v>104</v>
      </c>
      <c r="H1016" s="144">
        <v>0.28020198589550299</v>
      </c>
    </row>
    <row r="1017" spans="1:8">
      <c r="A1017" t="str">
        <f t="shared" si="15"/>
        <v>secal_2_durable_ipc100%_durableBouar</v>
      </c>
      <c r="B1017" t="s">
        <v>1560</v>
      </c>
      <c r="C1017" t="s">
        <v>1562</v>
      </c>
      <c r="D1017" t="s">
        <v>1553</v>
      </c>
      <c r="E1017" t="s">
        <v>1553</v>
      </c>
      <c r="F1017" t="s">
        <v>1554</v>
      </c>
      <c r="G1017" t="s">
        <v>91</v>
      </c>
      <c r="H1017" s="144">
        <v>0.24997152206773399</v>
      </c>
    </row>
    <row r="1018" spans="1:8">
      <c r="A1018" t="str">
        <f t="shared" si="15"/>
        <v>secal_2_durable_ipc50-_durableBouar</v>
      </c>
      <c r="B1018" t="s">
        <v>1560</v>
      </c>
      <c r="C1018" t="s">
        <v>1563</v>
      </c>
      <c r="D1018" t="s">
        <v>1553</v>
      </c>
      <c r="E1018" t="s">
        <v>1553</v>
      </c>
      <c r="F1018" t="s">
        <v>1554</v>
      </c>
      <c r="G1018" t="s">
        <v>91</v>
      </c>
      <c r="H1018" s="144">
        <v>3.1293079066005799E-2</v>
      </c>
    </row>
    <row r="1019" spans="1:8">
      <c r="A1019" t="str">
        <f t="shared" si="15"/>
        <v>secal_2_durable_ipc50+_durableBouar</v>
      </c>
      <c r="B1019" t="s">
        <v>1560</v>
      </c>
      <c r="C1019" t="s">
        <v>1564</v>
      </c>
      <c r="D1019" t="s">
        <v>1553</v>
      </c>
      <c r="E1019" t="s">
        <v>1553</v>
      </c>
      <c r="F1019" t="s">
        <v>1554</v>
      </c>
      <c r="G1019" t="s">
        <v>91</v>
      </c>
      <c r="H1019" s="144">
        <v>0.12670286493218599</v>
      </c>
    </row>
    <row r="1020" spans="1:8">
      <c r="A1020" t="str">
        <f t="shared" si="15"/>
        <v>secal_2_durable_ipc75+_durableBouar</v>
      </c>
      <c r="B1020" t="s">
        <v>1560</v>
      </c>
      <c r="C1020" t="s">
        <v>1565</v>
      </c>
      <c r="D1020" t="s">
        <v>1553</v>
      </c>
      <c r="E1020" t="s">
        <v>1553</v>
      </c>
      <c r="F1020" t="s">
        <v>1554</v>
      </c>
      <c r="G1020" t="s">
        <v>91</v>
      </c>
      <c r="H1020" s="144">
        <v>0.59203253393407396</v>
      </c>
    </row>
    <row r="1021" spans="1:8">
      <c r="A1021" t="str">
        <f t="shared" si="15"/>
        <v>secal_2_durable_ipc100%_durableBocaranga</v>
      </c>
      <c r="B1021" t="s">
        <v>1560</v>
      </c>
      <c r="C1021" t="s">
        <v>1562</v>
      </c>
      <c r="D1021" t="s">
        <v>1553</v>
      </c>
      <c r="E1021" t="s">
        <v>1553</v>
      </c>
      <c r="F1021" t="s">
        <v>1554</v>
      </c>
      <c r="G1021" t="s">
        <v>117</v>
      </c>
      <c r="H1021" s="144">
        <v>0.19748359918632699</v>
      </c>
    </row>
    <row r="1022" spans="1:8">
      <c r="A1022" t="str">
        <f t="shared" si="15"/>
        <v>secal_2_durable_ipc50-_durableBocaranga</v>
      </c>
      <c r="B1022" t="s">
        <v>1560</v>
      </c>
      <c r="C1022" t="s">
        <v>1563</v>
      </c>
      <c r="D1022" t="s">
        <v>1553</v>
      </c>
      <c r="E1022" t="s">
        <v>1553</v>
      </c>
      <c r="F1022" t="s">
        <v>1554</v>
      </c>
      <c r="G1022" t="s">
        <v>117</v>
      </c>
      <c r="H1022" s="144">
        <v>0.188609958761774</v>
      </c>
    </row>
    <row r="1023" spans="1:8">
      <c r="A1023" t="str">
        <f t="shared" si="15"/>
        <v>secal_2_durable_ipc50+_durableBocaranga</v>
      </c>
      <c r="B1023" t="s">
        <v>1560</v>
      </c>
      <c r="C1023" t="s">
        <v>1564</v>
      </c>
      <c r="D1023" t="s">
        <v>1553</v>
      </c>
      <c r="E1023" t="s">
        <v>1553</v>
      </c>
      <c r="F1023" t="s">
        <v>1554</v>
      </c>
      <c r="G1023" t="s">
        <v>117</v>
      </c>
      <c r="H1023" s="144">
        <v>0.29757081781342298</v>
      </c>
    </row>
    <row r="1024" spans="1:8">
      <c r="A1024" t="str">
        <f t="shared" si="15"/>
        <v>secal_2_durable_ipc75+_durableBocaranga</v>
      </c>
      <c r="B1024" t="s">
        <v>1560</v>
      </c>
      <c r="C1024" t="s">
        <v>1565</v>
      </c>
      <c r="D1024" t="s">
        <v>1553</v>
      </c>
      <c r="E1024" t="s">
        <v>1553</v>
      </c>
      <c r="F1024" t="s">
        <v>1554</v>
      </c>
      <c r="G1024" t="s">
        <v>117</v>
      </c>
      <c r="H1024" s="144">
        <v>0.316335624238476</v>
      </c>
    </row>
    <row r="1025" spans="1:8">
      <c r="A1025" t="str">
        <f t="shared" si="15"/>
        <v>secal_2_durable_ipc100%_durableBossangoa</v>
      </c>
      <c r="B1025" t="s">
        <v>1560</v>
      </c>
      <c r="C1025" t="s">
        <v>1562</v>
      </c>
      <c r="D1025" t="s">
        <v>1553</v>
      </c>
      <c r="E1025" t="s">
        <v>1553</v>
      </c>
      <c r="F1025" t="s">
        <v>1554</v>
      </c>
      <c r="G1025" t="s">
        <v>110</v>
      </c>
      <c r="H1025" s="144">
        <v>0.203701068401132</v>
      </c>
    </row>
    <row r="1026" spans="1:8">
      <c r="A1026" t="str">
        <f t="shared" si="15"/>
        <v>secal_2_durable_ipc50-_durableBossangoa</v>
      </c>
      <c r="B1026" t="s">
        <v>1560</v>
      </c>
      <c r="C1026" t="s">
        <v>1563</v>
      </c>
      <c r="D1026" t="s">
        <v>1553</v>
      </c>
      <c r="E1026" t="s">
        <v>1553</v>
      </c>
      <c r="F1026" t="s">
        <v>1554</v>
      </c>
      <c r="G1026" t="s">
        <v>110</v>
      </c>
      <c r="H1026" s="144">
        <v>3.7242487119522702E-2</v>
      </c>
    </row>
    <row r="1027" spans="1:8">
      <c r="A1027" t="str">
        <f t="shared" ref="A1027:A1090" si="16">CONCATENATE(B1027,C1027,G1027)</f>
        <v>secal_2_durable_ipc50+_durableBossangoa</v>
      </c>
      <c r="B1027" t="s">
        <v>1560</v>
      </c>
      <c r="C1027" t="s">
        <v>1564</v>
      </c>
      <c r="D1027" t="s">
        <v>1553</v>
      </c>
      <c r="E1027" t="s">
        <v>1553</v>
      </c>
      <c r="F1027" t="s">
        <v>1554</v>
      </c>
      <c r="G1027" t="s">
        <v>110</v>
      </c>
      <c r="H1027" s="144">
        <v>0.22368512706083099</v>
      </c>
    </row>
    <row r="1028" spans="1:8">
      <c r="A1028" t="str">
        <f t="shared" si="16"/>
        <v>secal_2_durable_ipc75+_durableBossangoa</v>
      </c>
      <c r="B1028" t="s">
        <v>1560</v>
      </c>
      <c r="C1028" t="s">
        <v>1565</v>
      </c>
      <c r="D1028" t="s">
        <v>1553</v>
      </c>
      <c r="E1028" t="s">
        <v>1553</v>
      </c>
      <c r="F1028" t="s">
        <v>1554</v>
      </c>
      <c r="G1028" t="s">
        <v>110</v>
      </c>
      <c r="H1028" s="144">
        <v>0.53537131741851496</v>
      </c>
    </row>
    <row r="1029" spans="1:8">
      <c r="A1029" t="str">
        <f t="shared" si="16"/>
        <v>secal_2_durable_ipc0_durableKaga_Bandoro</v>
      </c>
      <c r="B1029" t="s">
        <v>1560</v>
      </c>
      <c r="C1029" t="s">
        <v>1561</v>
      </c>
      <c r="D1029" t="s">
        <v>1553</v>
      </c>
      <c r="E1029" t="s">
        <v>1553</v>
      </c>
      <c r="F1029" t="s">
        <v>1554</v>
      </c>
      <c r="G1029" t="s">
        <v>93</v>
      </c>
      <c r="H1029" s="144">
        <v>7.47782705093705E-3</v>
      </c>
    </row>
    <row r="1030" spans="1:8">
      <c r="A1030" t="str">
        <f t="shared" si="16"/>
        <v>secal_2_durable_ipc100%_durableKaga_Bandoro</v>
      </c>
      <c r="B1030" t="s">
        <v>1560</v>
      </c>
      <c r="C1030" t="s">
        <v>1562</v>
      </c>
      <c r="D1030" t="s">
        <v>1553</v>
      </c>
      <c r="E1030" t="s">
        <v>1553</v>
      </c>
      <c r="F1030" t="s">
        <v>1554</v>
      </c>
      <c r="G1030" t="s">
        <v>93</v>
      </c>
      <c r="H1030" s="144">
        <v>2.17735703828267E-2</v>
      </c>
    </row>
    <row r="1031" spans="1:8">
      <c r="A1031" t="str">
        <f t="shared" si="16"/>
        <v>secal_2_durable_ipc50-_durableKaga_Bandoro</v>
      </c>
      <c r="B1031" t="s">
        <v>1560</v>
      </c>
      <c r="C1031" t="s">
        <v>1563</v>
      </c>
      <c r="D1031" t="s">
        <v>1553</v>
      </c>
      <c r="E1031" t="s">
        <v>1553</v>
      </c>
      <c r="F1031" t="s">
        <v>1554</v>
      </c>
      <c r="G1031" t="s">
        <v>93</v>
      </c>
      <c r="H1031" s="144">
        <v>0.26711669535442201</v>
      </c>
    </row>
    <row r="1032" spans="1:8">
      <c r="A1032" t="str">
        <f t="shared" si="16"/>
        <v>secal_2_durable_ipc50+_durableKaga_Bandoro</v>
      </c>
      <c r="B1032" t="s">
        <v>1560</v>
      </c>
      <c r="C1032" t="s">
        <v>1564</v>
      </c>
      <c r="D1032" t="s">
        <v>1553</v>
      </c>
      <c r="E1032" t="s">
        <v>1553</v>
      </c>
      <c r="F1032" t="s">
        <v>1554</v>
      </c>
      <c r="G1032" t="s">
        <v>93</v>
      </c>
      <c r="H1032" s="144">
        <v>0.373385441505027</v>
      </c>
    </row>
    <row r="1033" spans="1:8">
      <c r="A1033" t="str">
        <f t="shared" si="16"/>
        <v>secal_2_durable_ipc75+_durableKaga_Bandoro</v>
      </c>
      <c r="B1033" t="s">
        <v>1560</v>
      </c>
      <c r="C1033" t="s">
        <v>1565</v>
      </c>
      <c r="D1033" t="s">
        <v>1553</v>
      </c>
      <c r="E1033" t="s">
        <v>1553</v>
      </c>
      <c r="F1033" t="s">
        <v>1554</v>
      </c>
      <c r="G1033" t="s">
        <v>93</v>
      </c>
      <c r="H1033" s="144">
        <v>0.33024646570678701</v>
      </c>
    </row>
    <row r="1034" spans="1:8">
      <c r="A1034" t="str">
        <f t="shared" si="16"/>
        <v>secal_2_durable_ipc100%_durableKoui</v>
      </c>
      <c r="B1034" t="s">
        <v>1560</v>
      </c>
      <c r="C1034" t="s">
        <v>1562</v>
      </c>
      <c r="D1034" t="s">
        <v>1553</v>
      </c>
      <c r="E1034" t="s">
        <v>1553</v>
      </c>
      <c r="F1034" t="s">
        <v>1554</v>
      </c>
      <c r="G1034" t="s">
        <v>120</v>
      </c>
      <c r="H1034" s="144">
        <v>0.14293354588010199</v>
      </c>
    </row>
    <row r="1035" spans="1:8">
      <c r="A1035" t="str">
        <f t="shared" si="16"/>
        <v>secal_2_durable_ipc50-_durableKoui</v>
      </c>
      <c r="B1035" t="s">
        <v>1560</v>
      </c>
      <c r="C1035" t="s">
        <v>1563</v>
      </c>
      <c r="D1035" t="s">
        <v>1553</v>
      </c>
      <c r="E1035" t="s">
        <v>1553</v>
      </c>
      <c r="F1035" t="s">
        <v>1554</v>
      </c>
      <c r="G1035" t="s">
        <v>120</v>
      </c>
      <c r="H1035" s="144">
        <v>6.15350715460799E-2</v>
      </c>
    </row>
    <row r="1036" spans="1:8">
      <c r="A1036" t="str">
        <f t="shared" si="16"/>
        <v>secal_2_durable_ipc50+_durableKoui</v>
      </c>
      <c r="B1036" t="s">
        <v>1560</v>
      </c>
      <c r="C1036" t="s">
        <v>1564</v>
      </c>
      <c r="D1036" t="s">
        <v>1553</v>
      </c>
      <c r="E1036" t="s">
        <v>1553</v>
      </c>
      <c r="F1036" t="s">
        <v>1554</v>
      </c>
      <c r="G1036" t="s">
        <v>120</v>
      </c>
      <c r="H1036" s="144">
        <v>0.34802173921784002</v>
      </c>
    </row>
    <row r="1037" spans="1:8">
      <c r="A1037" t="str">
        <f t="shared" si="16"/>
        <v>secal_2_durable_ipc75+_durableKoui</v>
      </c>
      <c r="B1037" t="s">
        <v>1560</v>
      </c>
      <c r="C1037" t="s">
        <v>1565</v>
      </c>
      <c r="D1037" t="s">
        <v>1553</v>
      </c>
      <c r="E1037" t="s">
        <v>1553</v>
      </c>
      <c r="F1037" t="s">
        <v>1554</v>
      </c>
      <c r="G1037" t="s">
        <v>120</v>
      </c>
      <c r="H1037" s="144">
        <v>0.44750964335597798</v>
      </c>
    </row>
    <row r="1038" spans="1:8">
      <c r="A1038" t="str">
        <f t="shared" si="16"/>
        <v>secal_2_durable_ipc100%_durableBakala</v>
      </c>
      <c r="B1038" t="s">
        <v>1560</v>
      </c>
      <c r="C1038" t="s">
        <v>1562</v>
      </c>
      <c r="D1038" t="s">
        <v>1553</v>
      </c>
      <c r="E1038" t="s">
        <v>1553</v>
      </c>
      <c r="F1038" t="s">
        <v>1554</v>
      </c>
      <c r="G1038" t="s">
        <v>103</v>
      </c>
      <c r="H1038" s="144">
        <v>3.88088474033964E-2</v>
      </c>
    </row>
    <row r="1039" spans="1:8">
      <c r="A1039" t="str">
        <f t="shared" si="16"/>
        <v>secal_2_durable_ipc50-_durableBakala</v>
      </c>
      <c r="B1039" t="s">
        <v>1560</v>
      </c>
      <c r="C1039" t="s">
        <v>1563</v>
      </c>
      <c r="D1039" t="s">
        <v>1553</v>
      </c>
      <c r="E1039" t="s">
        <v>1553</v>
      </c>
      <c r="F1039" t="s">
        <v>1554</v>
      </c>
      <c r="G1039" t="s">
        <v>103</v>
      </c>
      <c r="H1039" s="144">
        <v>0.26674571343307502</v>
      </c>
    </row>
    <row r="1040" spans="1:8">
      <c r="A1040" t="str">
        <f t="shared" si="16"/>
        <v>secal_2_durable_ipc50+_durableBakala</v>
      </c>
      <c r="B1040" t="s">
        <v>1560</v>
      </c>
      <c r="C1040" t="s">
        <v>1564</v>
      </c>
      <c r="D1040" t="s">
        <v>1553</v>
      </c>
      <c r="E1040" t="s">
        <v>1553</v>
      </c>
      <c r="F1040" t="s">
        <v>1554</v>
      </c>
      <c r="G1040" t="s">
        <v>103</v>
      </c>
      <c r="H1040" s="144">
        <v>0.42893140526647699</v>
      </c>
    </row>
    <row r="1041" spans="1:8">
      <c r="A1041" t="str">
        <f t="shared" si="16"/>
        <v>secal_2_durable_ipc75+_durableBakala</v>
      </c>
      <c r="B1041" t="s">
        <v>1560</v>
      </c>
      <c r="C1041" t="s">
        <v>1565</v>
      </c>
      <c r="D1041" t="s">
        <v>1553</v>
      </c>
      <c r="E1041" t="s">
        <v>1553</v>
      </c>
      <c r="F1041" t="s">
        <v>1554</v>
      </c>
      <c r="G1041" t="s">
        <v>103</v>
      </c>
      <c r="H1041" s="144">
        <v>0.26551403389705203</v>
      </c>
    </row>
    <row r="1042" spans="1:8">
      <c r="A1042" t="str">
        <f t="shared" si="16"/>
        <v>secal_2_durable_ipc0_durableBangassou</v>
      </c>
      <c r="B1042" t="s">
        <v>1560</v>
      </c>
      <c r="C1042" t="s">
        <v>1561</v>
      </c>
      <c r="D1042" t="s">
        <v>1553</v>
      </c>
      <c r="E1042" t="s">
        <v>1553</v>
      </c>
      <c r="F1042" t="s">
        <v>1554</v>
      </c>
      <c r="G1042" t="s">
        <v>83</v>
      </c>
      <c r="H1042" s="144">
        <v>1.6201857302468502E-2</v>
      </c>
    </row>
    <row r="1043" spans="1:8">
      <c r="A1043" t="str">
        <f t="shared" si="16"/>
        <v>secal_2_durable_ipc100%_durableBangassou</v>
      </c>
      <c r="B1043" t="s">
        <v>1560</v>
      </c>
      <c r="C1043" t="s">
        <v>1562</v>
      </c>
      <c r="D1043" t="s">
        <v>1553</v>
      </c>
      <c r="E1043" t="s">
        <v>1553</v>
      </c>
      <c r="F1043" t="s">
        <v>1554</v>
      </c>
      <c r="G1043" t="s">
        <v>83</v>
      </c>
      <c r="H1043" s="144">
        <v>9.9032565830912994E-2</v>
      </c>
    </row>
    <row r="1044" spans="1:8">
      <c r="A1044" t="str">
        <f t="shared" si="16"/>
        <v>secal_2_durable_ipc50-_durableBangassou</v>
      </c>
      <c r="B1044" t="s">
        <v>1560</v>
      </c>
      <c r="C1044" t="s">
        <v>1563</v>
      </c>
      <c r="D1044" t="s">
        <v>1553</v>
      </c>
      <c r="E1044" t="s">
        <v>1553</v>
      </c>
      <c r="F1044" t="s">
        <v>1554</v>
      </c>
      <c r="G1044" t="s">
        <v>83</v>
      </c>
      <c r="H1044" s="144">
        <v>0.140984526472476</v>
      </c>
    </row>
    <row r="1045" spans="1:8">
      <c r="A1045" t="str">
        <f t="shared" si="16"/>
        <v>secal_2_durable_ipc50+_durableBangassou</v>
      </c>
      <c r="B1045" t="s">
        <v>1560</v>
      </c>
      <c r="C1045" t="s">
        <v>1564</v>
      </c>
      <c r="D1045" t="s">
        <v>1553</v>
      </c>
      <c r="E1045" t="s">
        <v>1553</v>
      </c>
      <c r="F1045" t="s">
        <v>1554</v>
      </c>
      <c r="G1045" t="s">
        <v>83</v>
      </c>
      <c r="H1045" s="144">
        <v>0.27993175191494302</v>
      </c>
    </row>
    <row r="1046" spans="1:8">
      <c r="A1046" t="str">
        <f t="shared" si="16"/>
        <v>secal_2_durable_ipc75+_durableBangassou</v>
      </c>
      <c r="B1046" t="s">
        <v>1560</v>
      </c>
      <c r="C1046" t="s">
        <v>1565</v>
      </c>
      <c r="D1046" t="s">
        <v>1553</v>
      </c>
      <c r="E1046" t="s">
        <v>1553</v>
      </c>
      <c r="F1046" t="s">
        <v>1554</v>
      </c>
      <c r="G1046" t="s">
        <v>83</v>
      </c>
      <c r="H1046" s="144">
        <v>0.46384929847919998</v>
      </c>
    </row>
    <row r="1047" spans="1:8">
      <c r="A1047" t="str">
        <f t="shared" si="16"/>
        <v>secal_2_durable_ipc100%_durableNana_Bakassa</v>
      </c>
      <c r="B1047" t="s">
        <v>1560</v>
      </c>
      <c r="C1047" t="s">
        <v>1562</v>
      </c>
      <c r="D1047" t="s">
        <v>1553</v>
      </c>
      <c r="E1047" t="s">
        <v>1553</v>
      </c>
      <c r="F1047" t="s">
        <v>1554</v>
      </c>
      <c r="G1047" t="s">
        <v>114</v>
      </c>
      <c r="H1047" s="144">
        <v>0.10430528375476</v>
      </c>
    </row>
    <row r="1048" spans="1:8">
      <c r="A1048" t="str">
        <f t="shared" si="16"/>
        <v>secal_2_durable_ipc50-_durableNana_Bakassa</v>
      </c>
      <c r="B1048" t="s">
        <v>1560</v>
      </c>
      <c r="C1048" t="s">
        <v>1563</v>
      </c>
      <c r="D1048" t="s">
        <v>1553</v>
      </c>
      <c r="E1048" t="s">
        <v>1553</v>
      </c>
      <c r="F1048" t="s">
        <v>1554</v>
      </c>
      <c r="G1048" t="s">
        <v>114</v>
      </c>
      <c r="H1048" s="144">
        <v>6.1904761905476599E-2</v>
      </c>
    </row>
    <row r="1049" spans="1:8">
      <c r="A1049" t="str">
        <f t="shared" si="16"/>
        <v>secal_2_durable_ipc50+_durableNana_Bakassa</v>
      </c>
      <c r="B1049" t="s">
        <v>1560</v>
      </c>
      <c r="C1049" t="s">
        <v>1564</v>
      </c>
      <c r="D1049" t="s">
        <v>1553</v>
      </c>
      <c r="E1049" t="s">
        <v>1553</v>
      </c>
      <c r="F1049" t="s">
        <v>1554</v>
      </c>
      <c r="G1049" t="s">
        <v>114</v>
      </c>
      <c r="H1049" s="144">
        <v>0.17657642966047499</v>
      </c>
    </row>
    <row r="1050" spans="1:8">
      <c r="A1050" t="str">
        <f t="shared" si="16"/>
        <v>secal_2_durable_ipc75+_durableNana_Bakassa</v>
      </c>
      <c r="B1050" t="s">
        <v>1560</v>
      </c>
      <c r="C1050" t="s">
        <v>1565</v>
      </c>
      <c r="D1050" t="s">
        <v>1553</v>
      </c>
      <c r="E1050" t="s">
        <v>1553</v>
      </c>
      <c r="F1050" t="s">
        <v>1554</v>
      </c>
      <c r="G1050" t="s">
        <v>114</v>
      </c>
      <c r="H1050" s="144">
        <v>0.65721352467928895</v>
      </c>
    </row>
    <row r="1051" spans="1:8">
      <c r="A1051" t="str">
        <f t="shared" si="16"/>
        <v>secal_2_durable_ipc100%_durableRafai</v>
      </c>
      <c r="B1051" t="s">
        <v>1560</v>
      </c>
      <c r="C1051" t="s">
        <v>1562</v>
      </c>
      <c r="D1051" t="s">
        <v>1553</v>
      </c>
      <c r="E1051" t="s">
        <v>1553</v>
      </c>
      <c r="F1051" t="s">
        <v>1554</v>
      </c>
      <c r="G1051" t="s">
        <v>86</v>
      </c>
      <c r="H1051" s="144">
        <v>1.8751898417527901E-2</v>
      </c>
    </row>
    <row r="1052" spans="1:8">
      <c r="A1052" t="str">
        <f t="shared" si="16"/>
        <v>secal_2_durable_ipc50-_durableRafai</v>
      </c>
      <c r="B1052" t="s">
        <v>1560</v>
      </c>
      <c r="C1052" t="s">
        <v>1563</v>
      </c>
      <c r="D1052" t="s">
        <v>1553</v>
      </c>
      <c r="E1052" t="s">
        <v>1553</v>
      </c>
      <c r="F1052" t="s">
        <v>1554</v>
      </c>
      <c r="G1052" t="s">
        <v>86</v>
      </c>
      <c r="H1052" s="144">
        <v>0.33952353064011198</v>
      </c>
    </row>
    <row r="1053" spans="1:8">
      <c r="A1053" t="str">
        <f t="shared" si="16"/>
        <v>secal_2_durable_ipc50+_durableRafai</v>
      </c>
      <c r="B1053" t="s">
        <v>1560</v>
      </c>
      <c r="C1053" t="s">
        <v>1564</v>
      </c>
      <c r="D1053" t="s">
        <v>1553</v>
      </c>
      <c r="E1053" t="s">
        <v>1553</v>
      </c>
      <c r="F1053" t="s">
        <v>1554</v>
      </c>
      <c r="G1053" t="s">
        <v>86</v>
      </c>
      <c r="H1053" s="144">
        <v>0.43742774802266998</v>
      </c>
    </row>
    <row r="1054" spans="1:8">
      <c r="A1054" t="str">
        <f t="shared" si="16"/>
        <v>secal_2_durable_ipc75+_durableRafai</v>
      </c>
      <c r="B1054" t="s">
        <v>1560</v>
      </c>
      <c r="C1054" t="s">
        <v>1565</v>
      </c>
      <c r="D1054" t="s">
        <v>1553</v>
      </c>
      <c r="E1054" t="s">
        <v>1553</v>
      </c>
      <c r="F1054" t="s">
        <v>1554</v>
      </c>
      <c r="G1054" t="s">
        <v>86</v>
      </c>
      <c r="H1054" s="144">
        <v>0.20429682291968901</v>
      </c>
    </row>
    <row r="1055" spans="1:8">
      <c r="A1055" t="str">
        <f t="shared" si="16"/>
        <v>secal_2_durable_ipc0_durableNgaoundaye</v>
      </c>
      <c r="B1055" t="s">
        <v>1560</v>
      </c>
      <c r="C1055" t="s">
        <v>1561</v>
      </c>
      <c r="D1055" t="s">
        <v>1553</v>
      </c>
      <c r="E1055" t="s">
        <v>1553</v>
      </c>
      <c r="F1055" t="s">
        <v>1554</v>
      </c>
      <c r="G1055" t="s">
        <v>121</v>
      </c>
      <c r="H1055" s="144">
        <v>4.1204163176077302E-4</v>
      </c>
    </row>
    <row r="1056" spans="1:8">
      <c r="A1056" t="str">
        <f t="shared" si="16"/>
        <v>secal_2_durable_ipc100%_durableNgaoundaye</v>
      </c>
      <c r="B1056" t="s">
        <v>1560</v>
      </c>
      <c r="C1056" t="s">
        <v>1562</v>
      </c>
      <c r="D1056" t="s">
        <v>1553</v>
      </c>
      <c r="E1056" t="s">
        <v>1553</v>
      </c>
      <c r="F1056" t="s">
        <v>1554</v>
      </c>
      <c r="G1056" t="s">
        <v>121</v>
      </c>
      <c r="H1056" s="144">
        <v>8.7864912022128594E-2</v>
      </c>
    </row>
    <row r="1057" spans="1:8">
      <c r="A1057" t="str">
        <f t="shared" si="16"/>
        <v>secal_2_durable_ipc50-_durableNgaoundaye</v>
      </c>
      <c r="B1057" t="s">
        <v>1560</v>
      </c>
      <c r="C1057" t="s">
        <v>1563</v>
      </c>
      <c r="D1057" t="s">
        <v>1553</v>
      </c>
      <c r="E1057" t="s">
        <v>1553</v>
      </c>
      <c r="F1057" t="s">
        <v>1554</v>
      </c>
      <c r="G1057" t="s">
        <v>121</v>
      </c>
      <c r="H1057" s="144">
        <v>0.30997562329842099</v>
      </c>
    </row>
    <row r="1058" spans="1:8">
      <c r="A1058" t="str">
        <f t="shared" si="16"/>
        <v>secal_2_durable_ipc50+_durableNgaoundaye</v>
      </c>
      <c r="B1058" t="s">
        <v>1560</v>
      </c>
      <c r="C1058" t="s">
        <v>1564</v>
      </c>
      <c r="D1058" t="s">
        <v>1553</v>
      </c>
      <c r="E1058" t="s">
        <v>1553</v>
      </c>
      <c r="F1058" t="s">
        <v>1554</v>
      </c>
      <c r="G1058" t="s">
        <v>121</v>
      </c>
      <c r="H1058" s="144">
        <v>0.29172634901294497</v>
      </c>
    </row>
    <row r="1059" spans="1:8">
      <c r="A1059" t="str">
        <f t="shared" si="16"/>
        <v>secal_2_durable_ipc75+_durableNgaoundaye</v>
      </c>
      <c r="B1059" t="s">
        <v>1560</v>
      </c>
      <c r="C1059" t="s">
        <v>1565</v>
      </c>
      <c r="D1059" t="s">
        <v>1553</v>
      </c>
      <c r="E1059" t="s">
        <v>1553</v>
      </c>
      <c r="F1059" t="s">
        <v>1554</v>
      </c>
      <c r="G1059" t="s">
        <v>121</v>
      </c>
      <c r="H1059" s="144">
        <v>0.31002107403474399</v>
      </c>
    </row>
    <row r="1060" spans="1:8">
      <c r="A1060" t="str">
        <f t="shared" si="16"/>
        <v>secal_2_durable_ipc50-_durableIppy</v>
      </c>
      <c r="B1060" t="s">
        <v>1560</v>
      </c>
      <c r="C1060" t="s">
        <v>1563</v>
      </c>
      <c r="D1060" t="s">
        <v>1553</v>
      </c>
      <c r="E1060" t="s">
        <v>1553</v>
      </c>
      <c r="F1060" t="s">
        <v>1554</v>
      </c>
      <c r="G1060" t="s">
        <v>106</v>
      </c>
      <c r="H1060" s="144">
        <v>0.15196719616440099</v>
      </c>
    </row>
    <row r="1061" spans="1:8">
      <c r="A1061" t="str">
        <f t="shared" si="16"/>
        <v>secal_2_durable_ipc50+_durableIppy</v>
      </c>
      <c r="B1061" t="s">
        <v>1560</v>
      </c>
      <c r="C1061" t="s">
        <v>1564</v>
      </c>
      <c r="D1061" t="s">
        <v>1553</v>
      </c>
      <c r="E1061" t="s">
        <v>1553</v>
      </c>
      <c r="F1061" t="s">
        <v>1554</v>
      </c>
      <c r="G1061" t="s">
        <v>106</v>
      </c>
      <c r="H1061" s="144">
        <v>0.45175950298240902</v>
      </c>
    </row>
    <row r="1062" spans="1:8">
      <c r="A1062" t="str">
        <f t="shared" si="16"/>
        <v>secal_2_durable_ipc75+_durableIppy</v>
      </c>
      <c r="B1062" t="s">
        <v>1560</v>
      </c>
      <c r="C1062" t="s">
        <v>1565</v>
      </c>
      <c r="D1062" t="s">
        <v>1553</v>
      </c>
      <c r="E1062" t="s">
        <v>1553</v>
      </c>
      <c r="F1062" t="s">
        <v>1554</v>
      </c>
      <c r="G1062" t="s">
        <v>106</v>
      </c>
      <c r="H1062" s="144">
        <v>0.39627330085319001</v>
      </c>
    </row>
    <row r="1063" spans="1:8">
      <c r="A1063" t="str">
        <f t="shared" si="16"/>
        <v>secal_2_durable_ipc100%_durableBerberati</v>
      </c>
      <c r="B1063" t="s">
        <v>1560</v>
      </c>
      <c r="C1063" t="s">
        <v>1562</v>
      </c>
      <c r="D1063" t="s">
        <v>1553</v>
      </c>
      <c r="E1063" t="s">
        <v>1553</v>
      </c>
      <c r="F1063" t="s">
        <v>1554</v>
      </c>
      <c r="G1063" t="s">
        <v>75</v>
      </c>
      <c r="H1063" s="144">
        <v>0.207689066366301</v>
      </c>
    </row>
    <row r="1064" spans="1:8">
      <c r="A1064" t="str">
        <f t="shared" si="16"/>
        <v>secal_2_durable_ipc50-_durableBerberati</v>
      </c>
      <c r="B1064" t="s">
        <v>1560</v>
      </c>
      <c r="C1064" t="s">
        <v>1563</v>
      </c>
      <c r="D1064" t="s">
        <v>1553</v>
      </c>
      <c r="E1064" t="s">
        <v>1553</v>
      </c>
      <c r="F1064" t="s">
        <v>1554</v>
      </c>
      <c r="G1064" t="s">
        <v>75</v>
      </c>
      <c r="H1064" s="144">
        <v>0.26789500227403201</v>
      </c>
    </row>
    <row r="1065" spans="1:8">
      <c r="A1065" t="str">
        <f t="shared" si="16"/>
        <v>secal_2_durable_ipc50+_durableBerberati</v>
      </c>
      <c r="B1065" t="s">
        <v>1560</v>
      </c>
      <c r="C1065" t="s">
        <v>1564</v>
      </c>
      <c r="D1065" t="s">
        <v>1553</v>
      </c>
      <c r="E1065" t="s">
        <v>1553</v>
      </c>
      <c r="F1065" t="s">
        <v>1554</v>
      </c>
      <c r="G1065" t="s">
        <v>75</v>
      </c>
      <c r="H1065" s="144">
        <v>0.158899178807233</v>
      </c>
    </row>
    <row r="1066" spans="1:8">
      <c r="A1066" t="str">
        <f t="shared" si="16"/>
        <v>secal_2_durable_ipc75+_durableBerberati</v>
      </c>
      <c r="B1066" t="s">
        <v>1560</v>
      </c>
      <c r="C1066" t="s">
        <v>1565</v>
      </c>
      <c r="D1066" t="s">
        <v>1553</v>
      </c>
      <c r="E1066" t="s">
        <v>1553</v>
      </c>
      <c r="F1066" t="s">
        <v>1554</v>
      </c>
      <c r="G1066" t="s">
        <v>75</v>
      </c>
      <c r="H1066" s="144">
        <v>0.36551675255243399</v>
      </c>
    </row>
    <row r="1067" spans="1:8">
      <c r="A1067" t="str">
        <f t="shared" si="16"/>
        <v>secal_2_durable_ipc100%_durableMbres</v>
      </c>
      <c r="B1067" t="s">
        <v>1560</v>
      </c>
      <c r="C1067" t="s">
        <v>1562</v>
      </c>
      <c r="D1067" t="s">
        <v>1553</v>
      </c>
      <c r="E1067" t="s">
        <v>1553</v>
      </c>
      <c r="F1067" t="s">
        <v>1554</v>
      </c>
      <c r="G1067" t="s">
        <v>94</v>
      </c>
      <c r="H1067" s="144">
        <v>9.3361553442646197E-2</v>
      </c>
    </row>
    <row r="1068" spans="1:8">
      <c r="A1068" t="str">
        <f t="shared" si="16"/>
        <v>secal_2_durable_ipc50-_durableMbres</v>
      </c>
      <c r="B1068" t="s">
        <v>1560</v>
      </c>
      <c r="C1068" t="s">
        <v>1563</v>
      </c>
      <c r="D1068" t="s">
        <v>1553</v>
      </c>
      <c r="E1068" t="s">
        <v>1553</v>
      </c>
      <c r="F1068" t="s">
        <v>1554</v>
      </c>
      <c r="G1068" t="s">
        <v>94</v>
      </c>
      <c r="H1068" s="144">
        <v>8.4573962619546306E-2</v>
      </c>
    </row>
    <row r="1069" spans="1:8">
      <c r="A1069" t="str">
        <f t="shared" si="16"/>
        <v>secal_2_durable_ipc50+_durableMbres</v>
      </c>
      <c r="B1069" t="s">
        <v>1560</v>
      </c>
      <c r="C1069" t="s">
        <v>1564</v>
      </c>
      <c r="D1069" t="s">
        <v>1553</v>
      </c>
      <c r="E1069" t="s">
        <v>1553</v>
      </c>
      <c r="F1069" t="s">
        <v>1554</v>
      </c>
      <c r="G1069" t="s">
        <v>94</v>
      </c>
      <c r="H1069" s="144">
        <v>0.277042678935561</v>
      </c>
    </row>
    <row r="1070" spans="1:8">
      <c r="A1070" t="str">
        <f t="shared" si="16"/>
        <v>secal_2_durable_ipc75+_durableMbres</v>
      </c>
      <c r="B1070" t="s">
        <v>1560</v>
      </c>
      <c r="C1070" t="s">
        <v>1565</v>
      </c>
      <c r="D1070" t="s">
        <v>1553</v>
      </c>
      <c r="E1070" t="s">
        <v>1553</v>
      </c>
      <c r="F1070" t="s">
        <v>1554</v>
      </c>
      <c r="G1070" t="s">
        <v>94</v>
      </c>
      <c r="H1070" s="144">
        <v>0.54502180500224695</v>
      </c>
    </row>
    <row r="1071" spans="1:8">
      <c r="A1071" t="str">
        <f t="shared" si="16"/>
        <v>secal_2_durable_ipc100%_durableBimbo</v>
      </c>
      <c r="B1071" t="s">
        <v>1560</v>
      </c>
      <c r="C1071" t="s">
        <v>1562</v>
      </c>
      <c r="D1071" t="s">
        <v>1553</v>
      </c>
      <c r="E1071" t="s">
        <v>1553</v>
      </c>
      <c r="F1071" t="s">
        <v>1554</v>
      </c>
      <c r="G1071" t="s">
        <v>96</v>
      </c>
      <c r="H1071" s="144">
        <v>0.207411394534433</v>
      </c>
    </row>
    <row r="1072" spans="1:8">
      <c r="A1072" t="str">
        <f t="shared" si="16"/>
        <v>secal_2_durable_ipc50-_durableBimbo</v>
      </c>
      <c r="B1072" t="s">
        <v>1560</v>
      </c>
      <c r="C1072" t="s">
        <v>1563</v>
      </c>
      <c r="D1072" t="s">
        <v>1553</v>
      </c>
      <c r="E1072" t="s">
        <v>1553</v>
      </c>
      <c r="F1072" t="s">
        <v>1554</v>
      </c>
      <c r="G1072" t="s">
        <v>96</v>
      </c>
      <c r="H1072" s="144">
        <v>2.4455404773277099E-2</v>
      </c>
    </row>
    <row r="1073" spans="1:8">
      <c r="A1073" t="str">
        <f t="shared" si="16"/>
        <v>secal_2_durable_ipc50+_durableBimbo</v>
      </c>
      <c r="B1073" t="s">
        <v>1560</v>
      </c>
      <c r="C1073" t="s">
        <v>1564</v>
      </c>
      <c r="D1073" t="s">
        <v>1553</v>
      </c>
      <c r="E1073" t="s">
        <v>1553</v>
      </c>
      <c r="F1073" t="s">
        <v>1554</v>
      </c>
      <c r="G1073" t="s">
        <v>96</v>
      </c>
      <c r="H1073" s="144">
        <v>0.262402195156478</v>
      </c>
    </row>
    <row r="1074" spans="1:8">
      <c r="A1074" t="str">
        <f t="shared" si="16"/>
        <v>secal_2_durable_ipc75+_durableBimbo</v>
      </c>
      <c r="B1074" t="s">
        <v>1560</v>
      </c>
      <c r="C1074" t="s">
        <v>1565</v>
      </c>
      <c r="D1074" t="s">
        <v>1553</v>
      </c>
      <c r="E1074" t="s">
        <v>1553</v>
      </c>
      <c r="F1074" t="s">
        <v>1554</v>
      </c>
      <c r="G1074" t="s">
        <v>96</v>
      </c>
      <c r="H1074" s="144">
        <v>0.50573100553581196</v>
      </c>
    </row>
    <row r="1075" spans="1:8">
      <c r="A1075" t="str">
        <f t="shared" si="16"/>
        <v>secal_2_durable_ipc100%_durableGrimari</v>
      </c>
      <c r="B1075" t="s">
        <v>1560</v>
      </c>
      <c r="C1075" t="s">
        <v>1562</v>
      </c>
      <c r="D1075" t="s">
        <v>1553</v>
      </c>
      <c r="E1075" t="s">
        <v>1553</v>
      </c>
      <c r="F1075" t="s">
        <v>1554</v>
      </c>
      <c r="G1075" t="s">
        <v>105</v>
      </c>
      <c r="H1075" s="144">
        <v>7.0587200251182904E-3</v>
      </c>
    </row>
    <row r="1076" spans="1:8">
      <c r="A1076" t="str">
        <f t="shared" si="16"/>
        <v>secal_2_durable_ipc50-_durableGrimari</v>
      </c>
      <c r="B1076" t="s">
        <v>1560</v>
      </c>
      <c r="C1076" t="s">
        <v>1563</v>
      </c>
      <c r="D1076" t="s">
        <v>1553</v>
      </c>
      <c r="E1076" t="s">
        <v>1553</v>
      </c>
      <c r="F1076" t="s">
        <v>1554</v>
      </c>
      <c r="G1076" t="s">
        <v>105</v>
      </c>
      <c r="H1076" s="144">
        <v>0.18765397295005801</v>
      </c>
    </row>
    <row r="1077" spans="1:8">
      <c r="A1077" t="str">
        <f t="shared" si="16"/>
        <v>secal_2_durable_ipc50+_durableGrimari</v>
      </c>
      <c r="B1077" t="s">
        <v>1560</v>
      </c>
      <c r="C1077" t="s">
        <v>1564</v>
      </c>
      <c r="D1077" t="s">
        <v>1553</v>
      </c>
      <c r="E1077" t="s">
        <v>1553</v>
      </c>
      <c r="F1077" t="s">
        <v>1554</v>
      </c>
      <c r="G1077" t="s">
        <v>105</v>
      </c>
      <c r="H1077" s="144">
        <v>0.55437527447780299</v>
      </c>
    </row>
    <row r="1078" spans="1:8">
      <c r="A1078" t="str">
        <f t="shared" si="16"/>
        <v>secal_2_durable_ipc75+_durableGrimari</v>
      </c>
      <c r="B1078" t="s">
        <v>1560</v>
      </c>
      <c r="C1078" t="s">
        <v>1565</v>
      </c>
      <c r="D1078" t="s">
        <v>1553</v>
      </c>
      <c r="E1078" t="s">
        <v>1553</v>
      </c>
      <c r="F1078" t="s">
        <v>1554</v>
      </c>
      <c r="G1078" t="s">
        <v>105</v>
      </c>
      <c r="H1078" s="144">
        <v>0.25091203254702099</v>
      </c>
    </row>
    <row r="1079" spans="1:8">
      <c r="A1079" t="str">
        <f t="shared" si="16"/>
        <v>secal_2_durable_ipc0_durableSibut</v>
      </c>
      <c r="B1079" t="s">
        <v>1560</v>
      </c>
      <c r="C1079" t="s">
        <v>1561</v>
      </c>
      <c r="D1079" t="s">
        <v>1553</v>
      </c>
      <c r="E1079" t="s">
        <v>1553</v>
      </c>
      <c r="F1079" t="s">
        <v>1554</v>
      </c>
      <c r="G1079" t="s">
        <v>66</v>
      </c>
      <c r="H1079" s="144">
        <v>6.7476545692205002E-3</v>
      </c>
    </row>
    <row r="1080" spans="1:8">
      <c r="A1080" t="str">
        <f t="shared" si="16"/>
        <v>secal_2_durable_ipc100%_durableSibut</v>
      </c>
      <c r="B1080" t="s">
        <v>1560</v>
      </c>
      <c r="C1080" t="s">
        <v>1562</v>
      </c>
      <c r="D1080" t="s">
        <v>1553</v>
      </c>
      <c r="E1080" t="s">
        <v>1553</v>
      </c>
      <c r="F1080" t="s">
        <v>1554</v>
      </c>
      <c r="G1080" t="s">
        <v>66</v>
      </c>
      <c r="H1080" s="144">
        <v>0.228654844171883</v>
      </c>
    </row>
    <row r="1081" spans="1:8">
      <c r="A1081" t="str">
        <f t="shared" si="16"/>
        <v>secal_2_durable_ipc50-_durableSibut</v>
      </c>
      <c r="B1081" t="s">
        <v>1560</v>
      </c>
      <c r="C1081" t="s">
        <v>1563</v>
      </c>
      <c r="D1081" t="s">
        <v>1553</v>
      </c>
      <c r="E1081" t="s">
        <v>1553</v>
      </c>
      <c r="F1081" t="s">
        <v>1554</v>
      </c>
      <c r="G1081" t="s">
        <v>66</v>
      </c>
      <c r="H1081" s="144">
        <v>4.9035884006670798E-2</v>
      </c>
    </row>
    <row r="1082" spans="1:8">
      <c r="A1082" t="str">
        <f t="shared" si="16"/>
        <v>secal_2_durable_ipc50+_durableSibut</v>
      </c>
      <c r="B1082" t="s">
        <v>1560</v>
      </c>
      <c r="C1082" t="s">
        <v>1564</v>
      </c>
      <c r="D1082" t="s">
        <v>1553</v>
      </c>
      <c r="E1082" t="s">
        <v>1553</v>
      </c>
      <c r="F1082" t="s">
        <v>1554</v>
      </c>
      <c r="G1082" t="s">
        <v>66</v>
      </c>
      <c r="H1082" s="144">
        <v>0.110641067043577</v>
      </c>
    </row>
    <row r="1083" spans="1:8">
      <c r="A1083" t="str">
        <f t="shared" si="16"/>
        <v>secal_2_durable_ipc75+_durableSibut</v>
      </c>
      <c r="B1083" t="s">
        <v>1560</v>
      </c>
      <c r="C1083" t="s">
        <v>1565</v>
      </c>
      <c r="D1083" t="s">
        <v>1553</v>
      </c>
      <c r="E1083" t="s">
        <v>1553</v>
      </c>
      <c r="F1083" t="s">
        <v>1554</v>
      </c>
      <c r="G1083" t="s">
        <v>66</v>
      </c>
      <c r="H1083" s="144">
        <v>0.60492055020864799</v>
      </c>
    </row>
    <row r="1084" spans="1:8">
      <c r="A1084" t="str">
        <f t="shared" si="16"/>
        <v>secal_2_durable_ipc100%_durableNdjoukou</v>
      </c>
      <c r="B1084" t="s">
        <v>1560</v>
      </c>
      <c r="C1084" t="s">
        <v>1562</v>
      </c>
      <c r="D1084" t="s">
        <v>1553</v>
      </c>
      <c r="E1084" t="s">
        <v>1553</v>
      </c>
      <c r="F1084" t="s">
        <v>1554</v>
      </c>
      <c r="G1084" t="s">
        <v>65</v>
      </c>
      <c r="H1084" s="144">
        <v>0.42281868838571901</v>
      </c>
    </row>
    <row r="1085" spans="1:8">
      <c r="A1085" t="str">
        <f t="shared" si="16"/>
        <v>secal_2_durable_ipc50-_durableNdjoukou</v>
      </c>
      <c r="B1085" t="s">
        <v>1560</v>
      </c>
      <c r="C1085" t="s">
        <v>1563</v>
      </c>
      <c r="D1085" t="s">
        <v>1553</v>
      </c>
      <c r="E1085" t="s">
        <v>1553</v>
      </c>
      <c r="F1085" t="s">
        <v>1554</v>
      </c>
      <c r="G1085" t="s">
        <v>65</v>
      </c>
      <c r="H1085" s="144">
        <v>1.92445218600217E-2</v>
      </c>
    </row>
    <row r="1086" spans="1:8">
      <c r="A1086" t="str">
        <f t="shared" si="16"/>
        <v>secal_2_durable_ipc50+_durableNdjoukou</v>
      </c>
      <c r="B1086" t="s">
        <v>1560</v>
      </c>
      <c r="C1086" t="s">
        <v>1564</v>
      </c>
      <c r="D1086" t="s">
        <v>1553</v>
      </c>
      <c r="E1086" t="s">
        <v>1553</v>
      </c>
      <c r="F1086" t="s">
        <v>1554</v>
      </c>
      <c r="G1086" t="s">
        <v>65</v>
      </c>
      <c r="H1086" s="144">
        <v>0.25139837843157198</v>
      </c>
    </row>
    <row r="1087" spans="1:8">
      <c r="A1087" t="str">
        <f t="shared" si="16"/>
        <v>secal_2_durable_ipc75+_durableNdjoukou</v>
      </c>
      <c r="B1087" t="s">
        <v>1560</v>
      </c>
      <c r="C1087" t="s">
        <v>1565</v>
      </c>
      <c r="D1087" t="s">
        <v>1553</v>
      </c>
      <c r="E1087" t="s">
        <v>1553</v>
      </c>
      <c r="F1087" t="s">
        <v>1554</v>
      </c>
      <c r="G1087" t="s">
        <v>65</v>
      </c>
      <c r="H1087" s="144">
        <v>0.306538411322687</v>
      </c>
    </row>
    <row r="1088" spans="1:8">
      <c r="A1088" t="str">
        <f t="shared" si="16"/>
        <v>secal_2_durable_ipc100%_durableBaboua</v>
      </c>
      <c r="B1088" t="s">
        <v>1560</v>
      </c>
      <c r="C1088" t="s">
        <v>1562</v>
      </c>
      <c r="D1088" t="s">
        <v>1553</v>
      </c>
      <c r="E1088" t="s">
        <v>1553</v>
      </c>
      <c r="F1088" t="s">
        <v>1554</v>
      </c>
      <c r="G1088" t="s">
        <v>89</v>
      </c>
      <c r="H1088" s="144">
        <v>0.21729708055587299</v>
      </c>
    </row>
    <row r="1089" spans="1:8">
      <c r="A1089" t="str">
        <f t="shared" si="16"/>
        <v>secal_2_durable_ipc50-_durableBaboua</v>
      </c>
      <c r="B1089" t="s">
        <v>1560</v>
      </c>
      <c r="C1089" t="s">
        <v>1563</v>
      </c>
      <c r="D1089" t="s">
        <v>1553</v>
      </c>
      <c r="E1089" t="s">
        <v>1553</v>
      </c>
      <c r="F1089" t="s">
        <v>1554</v>
      </c>
      <c r="G1089" t="s">
        <v>89</v>
      </c>
      <c r="H1089" s="144">
        <v>5.0921277792258697E-3</v>
      </c>
    </row>
    <row r="1090" spans="1:8">
      <c r="A1090" t="str">
        <f t="shared" si="16"/>
        <v>secal_2_durable_ipc50+_durableBaboua</v>
      </c>
      <c r="B1090" t="s">
        <v>1560</v>
      </c>
      <c r="C1090" t="s">
        <v>1564</v>
      </c>
      <c r="D1090" t="s">
        <v>1553</v>
      </c>
      <c r="E1090" t="s">
        <v>1553</v>
      </c>
      <c r="F1090" t="s">
        <v>1554</v>
      </c>
      <c r="G1090" t="s">
        <v>89</v>
      </c>
      <c r="H1090" s="144">
        <v>0.17824108430924801</v>
      </c>
    </row>
    <row r="1091" spans="1:8">
      <c r="A1091" t="str">
        <f t="shared" ref="A1091:A1154" si="17">CONCATENATE(B1091,C1091,G1091)</f>
        <v>secal_2_durable_ipc75+_durableBaboua</v>
      </c>
      <c r="B1091" t="s">
        <v>1560</v>
      </c>
      <c r="C1091" t="s">
        <v>1565</v>
      </c>
      <c r="D1091" t="s">
        <v>1553</v>
      </c>
      <c r="E1091" t="s">
        <v>1553</v>
      </c>
      <c r="F1091" t="s">
        <v>1554</v>
      </c>
      <c r="G1091" t="s">
        <v>89</v>
      </c>
      <c r="H1091" s="144">
        <v>0.59936970735565398</v>
      </c>
    </row>
    <row r="1092" spans="1:8">
      <c r="A1092" t="str">
        <f t="shared" si="17"/>
        <v>secal_2_durable_ipc100%_durableAbba</v>
      </c>
      <c r="B1092" t="s">
        <v>1560</v>
      </c>
      <c r="C1092" t="s">
        <v>1562</v>
      </c>
      <c r="D1092" t="s">
        <v>1553</v>
      </c>
      <c r="E1092" t="s">
        <v>1553</v>
      </c>
      <c r="F1092" t="s">
        <v>1554</v>
      </c>
      <c r="G1092" t="s">
        <v>88</v>
      </c>
      <c r="H1092" s="144">
        <v>9.3721069130294599E-2</v>
      </c>
    </row>
    <row r="1093" spans="1:8">
      <c r="A1093" t="str">
        <f t="shared" si="17"/>
        <v>secal_2_durable_ipc50-_durableAbba</v>
      </c>
      <c r="B1093" t="s">
        <v>1560</v>
      </c>
      <c r="C1093" t="s">
        <v>1563</v>
      </c>
      <c r="D1093" t="s">
        <v>1553</v>
      </c>
      <c r="E1093" t="s">
        <v>1553</v>
      </c>
      <c r="F1093" t="s">
        <v>1554</v>
      </c>
      <c r="G1093" t="s">
        <v>88</v>
      </c>
      <c r="H1093" s="144">
        <v>3.0468986882913301E-2</v>
      </c>
    </row>
    <row r="1094" spans="1:8">
      <c r="A1094" t="str">
        <f t="shared" si="17"/>
        <v>secal_2_durable_ipc50+_durableAbba</v>
      </c>
      <c r="B1094" t="s">
        <v>1560</v>
      </c>
      <c r="C1094" t="s">
        <v>1564</v>
      </c>
      <c r="D1094" t="s">
        <v>1553</v>
      </c>
      <c r="E1094" t="s">
        <v>1553</v>
      </c>
      <c r="F1094" t="s">
        <v>1554</v>
      </c>
      <c r="G1094" t="s">
        <v>88</v>
      </c>
      <c r="H1094" s="144">
        <v>0.21532111521359401</v>
      </c>
    </row>
    <row r="1095" spans="1:8">
      <c r="A1095" t="str">
        <f t="shared" si="17"/>
        <v>secal_2_durable_ipc75+_durableAbba</v>
      </c>
      <c r="B1095" t="s">
        <v>1560</v>
      </c>
      <c r="C1095" t="s">
        <v>1565</v>
      </c>
      <c r="D1095" t="s">
        <v>1553</v>
      </c>
      <c r="E1095" t="s">
        <v>1553</v>
      </c>
      <c r="F1095" t="s">
        <v>1554</v>
      </c>
      <c r="G1095" t="s">
        <v>88</v>
      </c>
      <c r="H1095" s="144">
        <v>0.66048882877319803</v>
      </c>
    </row>
    <row r="1096" spans="1:8">
      <c r="A1096" t="str">
        <f t="shared" si="17"/>
        <v>secal_2_durable_ipc100%_durableObo</v>
      </c>
      <c r="B1096" t="s">
        <v>1560</v>
      </c>
      <c r="C1096" t="s">
        <v>1562</v>
      </c>
      <c r="D1096" t="s">
        <v>1553</v>
      </c>
      <c r="E1096" t="s">
        <v>1553</v>
      </c>
      <c r="F1096" t="s">
        <v>1554</v>
      </c>
      <c r="G1096" t="s">
        <v>60</v>
      </c>
      <c r="H1096" s="144">
        <v>4.7166006498936999E-2</v>
      </c>
    </row>
    <row r="1097" spans="1:8">
      <c r="A1097" t="str">
        <f t="shared" si="17"/>
        <v>secal_2_durable_ipc50-_durableObo</v>
      </c>
      <c r="B1097" t="s">
        <v>1560</v>
      </c>
      <c r="C1097" t="s">
        <v>1563</v>
      </c>
      <c r="D1097" t="s">
        <v>1553</v>
      </c>
      <c r="E1097" t="s">
        <v>1553</v>
      </c>
      <c r="F1097" t="s">
        <v>1554</v>
      </c>
      <c r="G1097" t="s">
        <v>60</v>
      </c>
      <c r="H1097" s="144">
        <v>0.42267198444422699</v>
      </c>
    </row>
    <row r="1098" spans="1:8">
      <c r="A1098" t="str">
        <f t="shared" si="17"/>
        <v>secal_2_durable_ipc50+_durableObo</v>
      </c>
      <c r="B1098" t="s">
        <v>1560</v>
      </c>
      <c r="C1098" t="s">
        <v>1564</v>
      </c>
      <c r="D1098" t="s">
        <v>1553</v>
      </c>
      <c r="E1098" t="s">
        <v>1553</v>
      </c>
      <c r="F1098" t="s">
        <v>1554</v>
      </c>
      <c r="G1098" t="s">
        <v>60</v>
      </c>
      <c r="H1098" s="144">
        <v>0.34019811503431502</v>
      </c>
    </row>
    <row r="1099" spans="1:8">
      <c r="A1099" t="str">
        <f t="shared" si="17"/>
        <v>secal_2_durable_ipc75+_durableObo</v>
      </c>
      <c r="B1099" t="s">
        <v>1560</v>
      </c>
      <c r="C1099" t="s">
        <v>1565</v>
      </c>
      <c r="D1099" t="s">
        <v>1553</v>
      </c>
      <c r="E1099" t="s">
        <v>1553</v>
      </c>
      <c r="F1099" t="s">
        <v>1554</v>
      </c>
      <c r="G1099" t="s">
        <v>60</v>
      </c>
      <c r="H1099" s="144">
        <v>0.18996389402252101</v>
      </c>
    </row>
    <row r="1100" spans="1:8">
      <c r="A1100" t="str">
        <f t="shared" si="17"/>
        <v>secal_2_durable_ipc0_durableKabo</v>
      </c>
      <c r="B1100" t="s">
        <v>1560</v>
      </c>
      <c r="C1100" t="s">
        <v>1561</v>
      </c>
      <c r="D1100" t="s">
        <v>1553</v>
      </c>
      <c r="E1100" t="s">
        <v>1553</v>
      </c>
      <c r="F1100" t="s">
        <v>1554</v>
      </c>
      <c r="G1100" t="s">
        <v>112</v>
      </c>
      <c r="H1100" s="144">
        <v>1.16269478409315E-5</v>
      </c>
    </row>
    <row r="1101" spans="1:8">
      <c r="A1101" t="str">
        <f t="shared" si="17"/>
        <v>secal_2_durable_ipc50-_durableKabo</v>
      </c>
      <c r="B1101" t="s">
        <v>1560</v>
      </c>
      <c r="C1101" t="s">
        <v>1563</v>
      </c>
      <c r="D1101" t="s">
        <v>1553</v>
      </c>
      <c r="E1101" t="s">
        <v>1553</v>
      </c>
      <c r="F1101" t="s">
        <v>1554</v>
      </c>
      <c r="G1101" t="s">
        <v>112</v>
      </c>
      <c r="H1101" s="144">
        <v>0.58672417745663397</v>
      </c>
    </row>
    <row r="1102" spans="1:8">
      <c r="A1102" t="str">
        <f t="shared" si="17"/>
        <v>secal_2_durable_ipc50+_durableKabo</v>
      </c>
      <c r="B1102" t="s">
        <v>1560</v>
      </c>
      <c r="C1102" t="s">
        <v>1564</v>
      </c>
      <c r="D1102" t="s">
        <v>1553</v>
      </c>
      <c r="E1102" t="s">
        <v>1553</v>
      </c>
      <c r="F1102" t="s">
        <v>1554</v>
      </c>
      <c r="G1102" t="s">
        <v>112</v>
      </c>
      <c r="H1102" s="144">
        <v>0.32906434588176597</v>
      </c>
    </row>
    <row r="1103" spans="1:8">
      <c r="A1103" t="str">
        <f t="shared" si="17"/>
        <v>secal_2_durable_ipc75+_durableKabo</v>
      </c>
      <c r="B1103" t="s">
        <v>1560</v>
      </c>
      <c r="C1103" t="s">
        <v>1565</v>
      </c>
      <c r="D1103" t="s">
        <v>1553</v>
      </c>
      <c r="E1103" t="s">
        <v>1553</v>
      </c>
      <c r="F1103" t="s">
        <v>1554</v>
      </c>
      <c r="G1103" t="s">
        <v>112</v>
      </c>
      <c r="H1103" s="144">
        <v>8.4199849713759101E-2</v>
      </c>
    </row>
    <row r="1104" spans="1:8">
      <c r="A1104" t="str">
        <f t="shared" si="17"/>
        <v>secal_2_durable_ipc100%_durableKouango</v>
      </c>
      <c r="B1104" t="s">
        <v>1560</v>
      </c>
      <c r="C1104" t="s">
        <v>1562</v>
      </c>
      <c r="D1104" t="s">
        <v>1553</v>
      </c>
      <c r="E1104" t="s">
        <v>1553</v>
      </c>
      <c r="F1104" t="s">
        <v>1554</v>
      </c>
      <c r="G1104" t="s">
        <v>107</v>
      </c>
      <c r="H1104" s="144">
        <v>4.7980116309710601E-2</v>
      </c>
    </row>
    <row r="1105" spans="1:8">
      <c r="A1105" t="str">
        <f t="shared" si="17"/>
        <v>secal_2_durable_ipc50-_durableKouango</v>
      </c>
      <c r="B1105" t="s">
        <v>1560</v>
      </c>
      <c r="C1105" t="s">
        <v>1563</v>
      </c>
      <c r="D1105" t="s">
        <v>1553</v>
      </c>
      <c r="E1105" t="s">
        <v>1553</v>
      </c>
      <c r="F1105" t="s">
        <v>1554</v>
      </c>
      <c r="G1105" t="s">
        <v>107</v>
      </c>
      <c r="H1105" s="144">
        <v>0.19371216156632001</v>
      </c>
    </row>
    <row r="1106" spans="1:8">
      <c r="A1106" t="str">
        <f t="shared" si="17"/>
        <v>secal_2_durable_ipc50+_durableKouango</v>
      </c>
      <c r="B1106" t="s">
        <v>1560</v>
      </c>
      <c r="C1106" t="s">
        <v>1564</v>
      </c>
      <c r="D1106" t="s">
        <v>1553</v>
      </c>
      <c r="E1106" t="s">
        <v>1553</v>
      </c>
      <c r="F1106" t="s">
        <v>1554</v>
      </c>
      <c r="G1106" t="s">
        <v>107</v>
      </c>
      <c r="H1106" s="144">
        <v>0.302037412964689</v>
      </c>
    </row>
    <row r="1107" spans="1:8">
      <c r="A1107" t="str">
        <f t="shared" si="17"/>
        <v>secal_2_durable_ipc75+_durableKouango</v>
      </c>
      <c r="B1107" t="s">
        <v>1560</v>
      </c>
      <c r="C1107" t="s">
        <v>1565</v>
      </c>
      <c r="D1107" t="s">
        <v>1553</v>
      </c>
      <c r="E1107" t="s">
        <v>1553</v>
      </c>
      <c r="F1107" t="s">
        <v>1554</v>
      </c>
      <c r="G1107" t="s">
        <v>107</v>
      </c>
      <c r="H1107" s="144">
        <v>0.45627030915928002</v>
      </c>
    </row>
    <row r="1108" spans="1:8">
      <c r="A1108" t="str">
        <f t="shared" si="17"/>
        <v>secal_2_durable_ipc100%_durableOuango</v>
      </c>
      <c r="B1108" t="s">
        <v>1560</v>
      </c>
      <c r="C1108" t="s">
        <v>1562</v>
      </c>
      <c r="D1108" t="s">
        <v>1553</v>
      </c>
      <c r="E1108" t="s">
        <v>1553</v>
      </c>
      <c r="F1108" t="s">
        <v>1554</v>
      </c>
      <c r="G1108" t="s">
        <v>85</v>
      </c>
      <c r="H1108" s="144">
        <v>1.3688096934244999E-2</v>
      </c>
    </row>
    <row r="1109" spans="1:8">
      <c r="A1109" t="str">
        <f t="shared" si="17"/>
        <v>secal_2_durable_ipc50-_durableOuango</v>
      </c>
      <c r="B1109" t="s">
        <v>1560</v>
      </c>
      <c r="C1109" t="s">
        <v>1563</v>
      </c>
      <c r="D1109" t="s">
        <v>1553</v>
      </c>
      <c r="E1109" t="s">
        <v>1553</v>
      </c>
      <c r="F1109" t="s">
        <v>1554</v>
      </c>
      <c r="G1109" t="s">
        <v>85</v>
      </c>
      <c r="H1109" s="144">
        <v>0.123169573269774</v>
      </c>
    </row>
    <row r="1110" spans="1:8">
      <c r="A1110" t="str">
        <f t="shared" si="17"/>
        <v>secal_2_durable_ipc50+_durableOuango</v>
      </c>
      <c r="B1110" t="s">
        <v>1560</v>
      </c>
      <c r="C1110" t="s">
        <v>1564</v>
      </c>
      <c r="D1110" t="s">
        <v>1553</v>
      </c>
      <c r="E1110" t="s">
        <v>1553</v>
      </c>
      <c r="F1110" t="s">
        <v>1554</v>
      </c>
      <c r="G1110" t="s">
        <v>85</v>
      </c>
      <c r="H1110" s="144">
        <v>0.29248855015929998</v>
      </c>
    </row>
    <row r="1111" spans="1:8">
      <c r="A1111" t="str">
        <f t="shared" si="17"/>
        <v>secal_2_durable_ipc75+_durableOuango</v>
      </c>
      <c r="B1111" t="s">
        <v>1560</v>
      </c>
      <c r="C1111" t="s">
        <v>1565</v>
      </c>
      <c r="D1111" t="s">
        <v>1553</v>
      </c>
      <c r="E1111" t="s">
        <v>1553</v>
      </c>
      <c r="F1111" t="s">
        <v>1554</v>
      </c>
      <c r="G1111" t="s">
        <v>85</v>
      </c>
      <c r="H1111" s="144">
        <v>0.57065377963668196</v>
      </c>
    </row>
    <row r="1112" spans="1:8">
      <c r="A1112" t="str">
        <f t="shared" si="17"/>
        <v>secal_2_durable_ipc100%_durableGambo</v>
      </c>
      <c r="B1112" t="s">
        <v>1560</v>
      </c>
      <c r="C1112" t="s">
        <v>1562</v>
      </c>
      <c r="D1112" t="s">
        <v>1553</v>
      </c>
      <c r="E1112" t="s">
        <v>1553</v>
      </c>
      <c r="F1112" t="s">
        <v>1554</v>
      </c>
      <c r="G1112" t="s">
        <v>84</v>
      </c>
      <c r="H1112" s="144">
        <v>1.98951688401591E-2</v>
      </c>
    </row>
    <row r="1113" spans="1:8">
      <c r="A1113" t="str">
        <f t="shared" si="17"/>
        <v>secal_2_durable_ipc50-_durableGambo</v>
      </c>
      <c r="B1113" t="s">
        <v>1560</v>
      </c>
      <c r="C1113" t="s">
        <v>1563</v>
      </c>
      <c r="D1113" t="s">
        <v>1553</v>
      </c>
      <c r="E1113" t="s">
        <v>1553</v>
      </c>
      <c r="F1113" t="s">
        <v>1554</v>
      </c>
      <c r="G1113" t="s">
        <v>84</v>
      </c>
      <c r="H1113" s="144">
        <v>0.138729257899841</v>
      </c>
    </row>
    <row r="1114" spans="1:8">
      <c r="A1114" t="str">
        <f t="shared" si="17"/>
        <v>secal_2_durable_ipc50+_durableGambo</v>
      </c>
      <c r="B1114" t="s">
        <v>1560</v>
      </c>
      <c r="C1114" t="s">
        <v>1564</v>
      </c>
      <c r="D1114" t="s">
        <v>1553</v>
      </c>
      <c r="E1114" t="s">
        <v>1553</v>
      </c>
      <c r="F1114" t="s">
        <v>1554</v>
      </c>
      <c r="G1114" t="s">
        <v>84</v>
      </c>
      <c r="H1114" s="144">
        <v>0.57310087116915698</v>
      </c>
    </row>
    <row r="1115" spans="1:8">
      <c r="A1115" t="str">
        <f t="shared" si="17"/>
        <v>secal_2_durable_ipc75+_durableGambo</v>
      </c>
      <c r="B1115" t="s">
        <v>1560</v>
      </c>
      <c r="C1115" t="s">
        <v>1565</v>
      </c>
      <c r="D1115" t="s">
        <v>1553</v>
      </c>
      <c r="E1115" t="s">
        <v>1553</v>
      </c>
      <c r="F1115" t="s">
        <v>1554</v>
      </c>
      <c r="G1115" t="s">
        <v>84</v>
      </c>
      <c r="H1115" s="144">
        <v>0.26827470209084298</v>
      </c>
    </row>
    <row r="1116" spans="1:8">
      <c r="A1116" t="str">
        <f t="shared" si="17"/>
        <v>secal_2_durable_ipc0_durableNangha_Boguila</v>
      </c>
      <c r="B1116" t="s">
        <v>1560</v>
      </c>
      <c r="C1116" t="s">
        <v>1561</v>
      </c>
      <c r="D1116" t="s">
        <v>1553</v>
      </c>
      <c r="E1116" t="s">
        <v>1553</v>
      </c>
      <c r="F1116" t="s">
        <v>1554</v>
      </c>
      <c r="G1116" t="s">
        <v>115</v>
      </c>
      <c r="H1116" s="144">
        <v>2.0796783612222501E-2</v>
      </c>
    </row>
    <row r="1117" spans="1:8">
      <c r="A1117" t="str">
        <f t="shared" si="17"/>
        <v>secal_2_durable_ipc100%_durableNangha_Boguila</v>
      </c>
      <c r="B1117" t="s">
        <v>1560</v>
      </c>
      <c r="C1117" t="s">
        <v>1562</v>
      </c>
      <c r="D1117" t="s">
        <v>1553</v>
      </c>
      <c r="E1117" t="s">
        <v>1553</v>
      </c>
      <c r="F1117" t="s">
        <v>1554</v>
      </c>
      <c r="G1117" t="s">
        <v>115</v>
      </c>
      <c r="H1117" s="144">
        <v>5.3042220951328899E-2</v>
      </c>
    </row>
    <row r="1118" spans="1:8">
      <c r="A1118" t="str">
        <f t="shared" si="17"/>
        <v>secal_2_durable_ipc50-_durableNangha_Boguila</v>
      </c>
      <c r="B1118" t="s">
        <v>1560</v>
      </c>
      <c r="C1118" t="s">
        <v>1563</v>
      </c>
      <c r="D1118" t="s">
        <v>1553</v>
      </c>
      <c r="E1118" t="s">
        <v>1553</v>
      </c>
      <c r="F1118" t="s">
        <v>1554</v>
      </c>
      <c r="G1118" t="s">
        <v>115</v>
      </c>
      <c r="H1118" s="144">
        <v>9.9712603864553606E-2</v>
      </c>
    </row>
    <row r="1119" spans="1:8">
      <c r="A1119" t="str">
        <f t="shared" si="17"/>
        <v>secal_2_durable_ipc50+_durableNangha_Boguila</v>
      </c>
      <c r="B1119" t="s">
        <v>1560</v>
      </c>
      <c r="C1119" t="s">
        <v>1564</v>
      </c>
      <c r="D1119" t="s">
        <v>1553</v>
      </c>
      <c r="E1119" t="s">
        <v>1553</v>
      </c>
      <c r="F1119" t="s">
        <v>1554</v>
      </c>
      <c r="G1119" t="s">
        <v>115</v>
      </c>
      <c r="H1119" s="144">
        <v>0.27387733416341697</v>
      </c>
    </row>
    <row r="1120" spans="1:8">
      <c r="A1120" t="str">
        <f t="shared" si="17"/>
        <v>secal_2_durable_ipc75+_durableNangha_Boguila</v>
      </c>
      <c r="B1120" t="s">
        <v>1560</v>
      </c>
      <c r="C1120" t="s">
        <v>1565</v>
      </c>
      <c r="D1120" t="s">
        <v>1553</v>
      </c>
      <c r="E1120" t="s">
        <v>1553</v>
      </c>
      <c r="F1120" t="s">
        <v>1554</v>
      </c>
      <c r="G1120" t="s">
        <v>115</v>
      </c>
      <c r="H1120" s="144">
        <v>0.55257105740847801</v>
      </c>
    </row>
    <row r="1121" spans="1:8">
      <c r="A1121" t="str">
        <f t="shared" si="17"/>
        <v>secal_2_durable_ipc100%_durableDamara</v>
      </c>
      <c r="B1121" t="s">
        <v>1560</v>
      </c>
      <c r="C1121" t="s">
        <v>1562</v>
      </c>
      <c r="D1121" t="s">
        <v>1553</v>
      </c>
      <c r="E1121" t="s">
        <v>1553</v>
      </c>
      <c r="F1121" t="s">
        <v>1554</v>
      </c>
      <c r="G1121" t="s">
        <v>100</v>
      </c>
      <c r="H1121" s="144">
        <v>0.28163344773537202</v>
      </c>
    </row>
    <row r="1122" spans="1:8">
      <c r="A1122" t="str">
        <f t="shared" si="17"/>
        <v>secal_2_durable_ipc50-_durableDamara</v>
      </c>
      <c r="B1122" t="s">
        <v>1560</v>
      </c>
      <c r="C1122" t="s">
        <v>1563</v>
      </c>
      <c r="D1122" t="s">
        <v>1553</v>
      </c>
      <c r="E1122" t="s">
        <v>1553</v>
      </c>
      <c r="F1122" t="s">
        <v>1554</v>
      </c>
      <c r="G1122" t="s">
        <v>100</v>
      </c>
      <c r="H1122" s="144">
        <v>1.48006076875212E-2</v>
      </c>
    </row>
    <row r="1123" spans="1:8">
      <c r="A1123" t="str">
        <f t="shared" si="17"/>
        <v>secal_2_durable_ipc50+_durableDamara</v>
      </c>
      <c r="B1123" t="s">
        <v>1560</v>
      </c>
      <c r="C1123" t="s">
        <v>1564</v>
      </c>
      <c r="D1123" t="s">
        <v>1553</v>
      </c>
      <c r="E1123" t="s">
        <v>1553</v>
      </c>
      <c r="F1123" t="s">
        <v>1554</v>
      </c>
      <c r="G1123" t="s">
        <v>100</v>
      </c>
      <c r="H1123" s="144">
        <v>0.13905649233378001</v>
      </c>
    </row>
    <row r="1124" spans="1:8">
      <c r="A1124" t="str">
        <f t="shared" si="17"/>
        <v>secal_2_durable_ipc75+_durableDamara</v>
      </c>
      <c r="B1124" t="s">
        <v>1560</v>
      </c>
      <c r="C1124" t="s">
        <v>1565</v>
      </c>
      <c r="D1124" t="s">
        <v>1553</v>
      </c>
      <c r="E1124" t="s">
        <v>1553</v>
      </c>
      <c r="F1124" t="s">
        <v>1554</v>
      </c>
      <c r="G1124" t="s">
        <v>100</v>
      </c>
      <c r="H1124" s="144">
        <v>0.56450945224332605</v>
      </c>
    </row>
    <row r="1125" spans="1:8">
      <c r="A1125" t="str">
        <f t="shared" si="17"/>
        <v>secal_2_durable_ipc100%_durableBozoum</v>
      </c>
      <c r="B1125" t="s">
        <v>1560</v>
      </c>
      <c r="C1125" t="s">
        <v>1562</v>
      </c>
      <c r="D1125" t="s">
        <v>1553</v>
      </c>
      <c r="E1125" t="s">
        <v>1553</v>
      </c>
      <c r="F1125" t="s">
        <v>1554</v>
      </c>
      <c r="G1125" t="s">
        <v>119</v>
      </c>
      <c r="H1125" s="144">
        <v>0.26579582807270102</v>
      </c>
    </row>
    <row r="1126" spans="1:8">
      <c r="A1126" t="str">
        <f t="shared" si="17"/>
        <v>secal_2_durable_ipc50-_durableBozoum</v>
      </c>
      <c r="B1126" t="s">
        <v>1560</v>
      </c>
      <c r="C1126" t="s">
        <v>1563</v>
      </c>
      <c r="D1126" t="s">
        <v>1553</v>
      </c>
      <c r="E1126" t="s">
        <v>1553</v>
      </c>
      <c r="F1126" t="s">
        <v>1554</v>
      </c>
      <c r="G1126" t="s">
        <v>119</v>
      </c>
      <c r="H1126" s="144">
        <v>0.212867634035218</v>
      </c>
    </row>
    <row r="1127" spans="1:8">
      <c r="A1127" t="str">
        <f t="shared" si="17"/>
        <v>secal_2_durable_ipc50+_durableBozoum</v>
      </c>
      <c r="B1127" t="s">
        <v>1560</v>
      </c>
      <c r="C1127" t="s">
        <v>1564</v>
      </c>
      <c r="D1127" t="s">
        <v>1553</v>
      </c>
      <c r="E1127" t="s">
        <v>1553</v>
      </c>
      <c r="F1127" t="s">
        <v>1554</v>
      </c>
      <c r="G1127" t="s">
        <v>119</v>
      </c>
      <c r="H1127" s="144">
        <v>0.18492322468393399</v>
      </c>
    </row>
    <row r="1128" spans="1:8">
      <c r="A1128" t="str">
        <f t="shared" si="17"/>
        <v>secal_2_durable_ipc75+_durableBozoum</v>
      </c>
      <c r="B1128" t="s">
        <v>1560</v>
      </c>
      <c r="C1128" t="s">
        <v>1565</v>
      </c>
      <c r="D1128" t="s">
        <v>1553</v>
      </c>
      <c r="E1128" t="s">
        <v>1553</v>
      </c>
      <c r="F1128" t="s">
        <v>1554</v>
      </c>
      <c r="G1128" t="s">
        <v>119</v>
      </c>
      <c r="H1128" s="144">
        <v>0.33641331320814699</v>
      </c>
    </row>
    <row r="1129" spans="1:8">
      <c r="A1129" t="str">
        <f t="shared" si="17"/>
        <v>secal_2_durable_ipc100%_durableBossemtele</v>
      </c>
      <c r="B1129" t="s">
        <v>1560</v>
      </c>
      <c r="C1129" t="s">
        <v>1562</v>
      </c>
      <c r="D1129" t="s">
        <v>1553</v>
      </c>
      <c r="E1129" t="s">
        <v>1553</v>
      </c>
      <c r="F1129" t="s">
        <v>1554</v>
      </c>
      <c r="G1129" t="s">
        <v>118</v>
      </c>
      <c r="H1129" s="144">
        <v>0.19257129696540501</v>
      </c>
    </row>
    <row r="1130" spans="1:8">
      <c r="A1130" t="str">
        <f t="shared" si="17"/>
        <v>secal_2_durable_ipc50-_durableBossemtele</v>
      </c>
      <c r="B1130" t="s">
        <v>1560</v>
      </c>
      <c r="C1130" t="s">
        <v>1563</v>
      </c>
      <c r="D1130" t="s">
        <v>1553</v>
      </c>
      <c r="E1130" t="s">
        <v>1553</v>
      </c>
      <c r="F1130" t="s">
        <v>1554</v>
      </c>
      <c r="G1130" t="s">
        <v>118</v>
      </c>
      <c r="H1130" s="144">
        <v>3.1120194171919101E-2</v>
      </c>
    </row>
    <row r="1131" spans="1:8">
      <c r="A1131" t="str">
        <f t="shared" si="17"/>
        <v>secal_2_durable_ipc50+_durableBossemtele</v>
      </c>
      <c r="B1131" t="s">
        <v>1560</v>
      </c>
      <c r="C1131" t="s">
        <v>1564</v>
      </c>
      <c r="D1131" t="s">
        <v>1553</v>
      </c>
      <c r="E1131" t="s">
        <v>1553</v>
      </c>
      <c r="F1131" t="s">
        <v>1554</v>
      </c>
      <c r="G1131" t="s">
        <v>118</v>
      </c>
      <c r="H1131" s="144">
        <v>0.20692626369075401</v>
      </c>
    </row>
    <row r="1132" spans="1:8">
      <c r="A1132" t="str">
        <f t="shared" si="17"/>
        <v>secal_2_durable_ipc75+_durableBossemtele</v>
      </c>
      <c r="B1132" t="s">
        <v>1560</v>
      </c>
      <c r="C1132" t="s">
        <v>1565</v>
      </c>
      <c r="D1132" t="s">
        <v>1553</v>
      </c>
      <c r="E1132" t="s">
        <v>1553</v>
      </c>
      <c r="F1132" t="s">
        <v>1554</v>
      </c>
      <c r="G1132" t="s">
        <v>118</v>
      </c>
      <c r="H1132" s="144">
        <v>0.56938224517192204</v>
      </c>
    </row>
    <row r="1133" spans="1:8">
      <c r="A1133" t="str">
        <f t="shared" si="17"/>
        <v>secal_2_durable_ipc100%_durablePaoua</v>
      </c>
      <c r="B1133" t="s">
        <v>1560</v>
      </c>
      <c r="C1133" t="s">
        <v>1562</v>
      </c>
      <c r="D1133" t="s">
        <v>1553</v>
      </c>
      <c r="E1133" t="s">
        <v>1553</v>
      </c>
      <c r="F1133" t="s">
        <v>1554</v>
      </c>
      <c r="G1133" t="s">
        <v>122</v>
      </c>
      <c r="H1133" s="144">
        <v>0.315186311286559</v>
      </c>
    </row>
    <row r="1134" spans="1:8">
      <c r="A1134" t="str">
        <f t="shared" si="17"/>
        <v>secal_2_durable_ipc50-_durablePaoua</v>
      </c>
      <c r="B1134" t="s">
        <v>1560</v>
      </c>
      <c r="C1134" t="s">
        <v>1563</v>
      </c>
      <c r="D1134" t="s">
        <v>1553</v>
      </c>
      <c r="E1134" t="s">
        <v>1553</v>
      </c>
      <c r="F1134" t="s">
        <v>1554</v>
      </c>
      <c r="G1134" t="s">
        <v>122</v>
      </c>
      <c r="H1134" s="144">
        <v>7.8189367852294203E-2</v>
      </c>
    </row>
    <row r="1135" spans="1:8">
      <c r="A1135" t="str">
        <f t="shared" si="17"/>
        <v>secal_2_durable_ipc50+_durablePaoua</v>
      </c>
      <c r="B1135" t="s">
        <v>1560</v>
      </c>
      <c r="C1135" t="s">
        <v>1564</v>
      </c>
      <c r="D1135" t="s">
        <v>1553</v>
      </c>
      <c r="E1135" t="s">
        <v>1553</v>
      </c>
      <c r="F1135" t="s">
        <v>1554</v>
      </c>
      <c r="G1135" t="s">
        <v>122</v>
      </c>
      <c r="H1135" s="144">
        <v>0.146997684554182</v>
      </c>
    </row>
    <row r="1136" spans="1:8">
      <c r="A1136" t="str">
        <f t="shared" si="17"/>
        <v>secal_2_durable_ipc75+_durablePaoua</v>
      </c>
      <c r="B1136" t="s">
        <v>1560</v>
      </c>
      <c r="C1136" t="s">
        <v>1565</v>
      </c>
      <c r="D1136" t="s">
        <v>1553</v>
      </c>
      <c r="E1136" t="s">
        <v>1553</v>
      </c>
      <c r="F1136" t="s">
        <v>1554</v>
      </c>
      <c r="G1136" t="s">
        <v>122</v>
      </c>
      <c r="H1136" s="144">
        <v>0.45962663630696399</v>
      </c>
    </row>
    <row r="1137" spans="1:8">
      <c r="A1137" t="str">
        <f t="shared" si="17"/>
        <v>secal_2_durable_ipc100%_durableDekoa</v>
      </c>
      <c r="B1137" t="s">
        <v>1560</v>
      </c>
      <c r="C1137" t="s">
        <v>1562</v>
      </c>
      <c r="D1137" t="s">
        <v>1553</v>
      </c>
      <c r="E1137" t="s">
        <v>1553</v>
      </c>
      <c r="F1137" t="s">
        <v>1554</v>
      </c>
      <c r="G1137" t="s">
        <v>63</v>
      </c>
      <c r="H1137" s="144">
        <v>0.29750358533284499</v>
      </c>
    </row>
    <row r="1138" spans="1:8">
      <c r="A1138" t="str">
        <f t="shared" si="17"/>
        <v>secal_2_durable_ipc50-_durableDekoa</v>
      </c>
      <c r="B1138" t="s">
        <v>1560</v>
      </c>
      <c r="C1138" t="s">
        <v>1563</v>
      </c>
      <c r="D1138" t="s">
        <v>1553</v>
      </c>
      <c r="E1138" t="s">
        <v>1553</v>
      </c>
      <c r="F1138" t="s">
        <v>1554</v>
      </c>
      <c r="G1138" t="s">
        <v>63</v>
      </c>
      <c r="H1138" s="144">
        <v>5.5823892963747297E-2</v>
      </c>
    </row>
    <row r="1139" spans="1:8">
      <c r="A1139" t="str">
        <f t="shared" si="17"/>
        <v>secal_2_durable_ipc50+_durableDekoa</v>
      </c>
      <c r="B1139" t="s">
        <v>1560</v>
      </c>
      <c r="C1139" t="s">
        <v>1564</v>
      </c>
      <c r="D1139" t="s">
        <v>1553</v>
      </c>
      <c r="E1139" t="s">
        <v>1553</v>
      </c>
      <c r="F1139" t="s">
        <v>1554</v>
      </c>
      <c r="G1139" t="s">
        <v>63</v>
      </c>
      <c r="H1139" s="144">
        <v>0.22498845659955299</v>
      </c>
    </row>
    <row r="1140" spans="1:8">
      <c r="A1140" t="str">
        <f t="shared" si="17"/>
        <v>secal_2_durable_ipc75+_durableDekoa</v>
      </c>
      <c r="B1140" t="s">
        <v>1560</v>
      </c>
      <c r="C1140" t="s">
        <v>1565</v>
      </c>
      <c r="D1140" t="s">
        <v>1553</v>
      </c>
      <c r="E1140" t="s">
        <v>1553</v>
      </c>
      <c r="F1140" t="s">
        <v>1554</v>
      </c>
      <c r="G1140" t="s">
        <v>63</v>
      </c>
      <c r="H1140" s="144">
        <v>0.42168406510385398</v>
      </c>
    </row>
    <row r="1141" spans="1:8">
      <c r="A1141" t="str">
        <f t="shared" si="17"/>
        <v>secal_2_durable_ipc0_durableMala</v>
      </c>
      <c r="B1141" t="s">
        <v>1560</v>
      </c>
      <c r="C1141" t="s">
        <v>1561</v>
      </c>
      <c r="D1141" t="s">
        <v>1553</v>
      </c>
      <c r="E1141" t="s">
        <v>1553</v>
      </c>
      <c r="F1141" t="s">
        <v>1554</v>
      </c>
      <c r="G1141" t="s">
        <v>64</v>
      </c>
      <c r="H1141" s="144">
        <v>9.59278770754835E-3</v>
      </c>
    </row>
    <row r="1142" spans="1:8">
      <c r="A1142" t="str">
        <f t="shared" si="17"/>
        <v>secal_2_durable_ipc100%_durableMala</v>
      </c>
      <c r="B1142" t="s">
        <v>1560</v>
      </c>
      <c r="C1142" t="s">
        <v>1562</v>
      </c>
      <c r="D1142" t="s">
        <v>1553</v>
      </c>
      <c r="E1142" t="s">
        <v>1553</v>
      </c>
      <c r="F1142" t="s">
        <v>1554</v>
      </c>
      <c r="G1142" t="s">
        <v>64</v>
      </c>
      <c r="H1142" s="144">
        <v>0.24512130892592299</v>
      </c>
    </row>
    <row r="1143" spans="1:8">
      <c r="A1143" t="str">
        <f t="shared" si="17"/>
        <v>secal_2_durable_ipc50-_durableMala</v>
      </c>
      <c r="B1143" t="s">
        <v>1560</v>
      </c>
      <c r="C1143" t="s">
        <v>1563</v>
      </c>
      <c r="D1143" t="s">
        <v>1553</v>
      </c>
      <c r="E1143" t="s">
        <v>1553</v>
      </c>
      <c r="F1143" t="s">
        <v>1554</v>
      </c>
      <c r="G1143" t="s">
        <v>64</v>
      </c>
      <c r="H1143" s="144">
        <v>3.14724916051232E-2</v>
      </c>
    </row>
    <row r="1144" spans="1:8">
      <c r="A1144" t="str">
        <f t="shared" si="17"/>
        <v>secal_2_durable_ipc50+_durableMala</v>
      </c>
      <c r="B1144" t="s">
        <v>1560</v>
      </c>
      <c r="C1144" t="s">
        <v>1564</v>
      </c>
      <c r="D1144" t="s">
        <v>1553</v>
      </c>
      <c r="E1144" t="s">
        <v>1553</v>
      </c>
      <c r="F1144" t="s">
        <v>1554</v>
      </c>
      <c r="G1144" t="s">
        <v>64</v>
      </c>
      <c r="H1144" s="144">
        <v>0.19790825457452399</v>
      </c>
    </row>
    <row r="1145" spans="1:8">
      <c r="A1145" t="str">
        <f t="shared" si="17"/>
        <v>secal_2_durable_ipc75+_durableMala</v>
      </c>
      <c r="B1145" t="s">
        <v>1560</v>
      </c>
      <c r="C1145" t="s">
        <v>1565</v>
      </c>
      <c r="D1145" t="s">
        <v>1553</v>
      </c>
      <c r="E1145" t="s">
        <v>1553</v>
      </c>
      <c r="F1145" t="s">
        <v>1554</v>
      </c>
      <c r="G1145" t="s">
        <v>64</v>
      </c>
      <c r="H1145" s="144">
        <v>0.51590515718688201</v>
      </c>
    </row>
    <row r="1146" spans="1:8">
      <c r="A1146" t="str">
        <f t="shared" si="17"/>
        <v>secal_2_durable_ipc0_durableBria</v>
      </c>
      <c r="B1146" t="s">
        <v>1560</v>
      </c>
      <c r="C1146" t="s">
        <v>1561</v>
      </c>
      <c r="D1146" t="s">
        <v>1553</v>
      </c>
      <c r="E1146" t="s">
        <v>1553</v>
      </c>
      <c r="F1146" t="s">
        <v>1554</v>
      </c>
      <c r="G1146" t="s">
        <v>58</v>
      </c>
      <c r="H1146" s="144">
        <v>5.6719277828980598E-4</v>
      </c>
    </row>
    <row r="1147" spans="1:8">
      <c r="A1147" t="str">
        <f t="shared" si="17"/>
        <v>secal_2_durable_ipc100%_durableBria</v>
      </c>
      <c r="B1147" t="s">
        <v>1560</v>
      </c>
      <c r="C1147" t="s">
        <v>1562</v>
      </c>
      <c r="D1147" t="s">
        <v>1553</v>
      </c>
      <c r="E1147" t="s">
        <v>1553</v>
      </c>
      <c r="F1147" t="s">
        <v>1554</v>
      </c>
      <c r="G1147" t="s">
        <v>58</v>
      </c>
      <c r="H1147" s="144">
        <v>3.2887477373346803E-2</v>
      </c>
    </row>
    <row r="1148" spans="1:8">
      <c r="A1148" t="str">
        <f t="shared" si="17"/>
        <v>secal_2_durable_ipc50-_durableBria</v>
      </c>
      <c r="B1148" t="s">
        <v>1560</v>
      </c>
      <c r="C1148" t="s">
        <v>1563</v>
      </c>
      <c r="D1148" t="s">
        <v>1553</v>
      </c>
      <c r="E1148" t="s">
        <v>1553</v>
      </c>
      <c r="F1148" t="s">
        <v>1554</v>
      </c>
      <c r="G1148" t="s">
        <v>58</v>
      </c>
      <c r="H1148" s="144">
        <v>0.165940520442903</v>
      </c>
    </row>
    <row r="1149" spans="1:8">
      <c r="A1149" t="str">
        <f t="shared" si="17"/>
        <v>secal_2_durable_ipc50+_durableBria</v>
      </c>
      <c r="B1149" t="s">
        <v>1560</v>
      </c>
      <c r="C1149" t="s">
        <v>1564</v>
      </c>
      <c r="D1149" t="s">
        <v>1553</v>
      </c>
      <c r="E1149" t="s">
        <v>1553</v>
      </c>
      <c r="F1149" t="s">
        <v>1554</v>
      </c>
      <c r="G1149" t="s">
        <v>58</v>
      </c>
      <c r="H1149" s="144">
        <v>0.51986988838827797</v>
      </c>
    </row>
    <row r="1150" spans="1:8">
      <c r="A1150" t="str">
        <f t="shared" si="17"/>
        <v>secal_2_durable_ipc75+_durableBria</v>
      </c>
      <c r="B1150" t="s">
        <v>1560</v>
      </c>
      <c r="C1150" t="s">
        <v>1565</v>
      </c>
      <c r="D1150" t="s">
        <v>1553</v>
      </c>
      <c r="E1150" t="s">
        <v>1553</v>
      </c>
      <c r="F1150" t="s">
        <v>1554</v>
      </c>
      <c r="G1150" t="s">
        <v>58</v>
      </c>
      <c r="H1150" s="144">
        <v>0.280734921017183</v>
      </c>
    </row>
    <row r="1151" spans="1:8">
      <c r="A1151" t="str">
        <f t="shared" si="17"/>
        <v>secal_2_durable_ipc0_durableBakouma</v>
      </c>
      <c r="B1151" t="s">
        <v>1560</v>
      </c>
      <c r="C1151" t="s">
        <v>1561</v>
      </c>
      <c r="D1151" t="s">
        <v>1553</v>
      </c>
      <c r="E1151" t="s">
        <v>1553</v>
      </c>
      <c r="F1151" t="s">
        <v>1554</v>
      </c>
      <c r="G1151" t="s">
        <v>82</v>
      </c>
      <c r="H1151" s="144">
        <v>2.1851982488872899E-2</v>
      </c>
    </row>
    <row r="1152" spans="1:8">
      <c r="A1152" t="str">
        <f t="shared" si="17"/>
        <v>secal_2_durable_ipc50-_durableBakouma</v>
      </c>
      <c r="B1152" t="s">
        <v>1560</v>
      </c>
      <c r="C1152" t="s">
        <v>1563</v>
      </c>
      <c r="D1152" t="s">
        <v>1553</v>
      </c>
      <c r="E1152" t="s">
        <v>1553</v>
      </c>
      <c r="F1152" t="s">
        <v>1554</v>
      </c>
      <c r="G1152" t="s">
        <v>82</v>
      </c>
      <c r="H1152" s="144">
        <v>0.164338130288606</v>
      </c>
    </row>
    <row r="1153" spans="1:8">
      <c r="A1153" t="str">
        <f t="shared" si="17"/>
        <v>secal_2_durable_ipc50+_durableBakouma</v>
      </c>
      <c r="B1153" t="s">
        <v>1560</v>
      </c>
      <c r="C1153" t="s">
        <v>1564</v>
      </c>
      <c r="D1153" t="s">
        <v>1553</v>
      </c>
      <c r="E1153" t="s">
        <v>1553</v>
      </c>
      <c r="F1153" t="s">
        <v>1554</v>
      </c>
      <c r="G1153" t="s">
        <v>82</v>
      </c>
      <c r="H1153" s="144">
        <v>0.43189250880771701</v>
      </c>
    </row>
    <row r="1154" spans="1:8">
      <c r="A1154" t="str">
        <f t="shared" si="17"/>
        <v>secal_2_durable_ipc75+_durableBakouma</v>
      </c>
      <c r="B1154" t="s">
        <v>1560</v>
      </c>
      <c r="C1154" t="s">
        <v>1565</v>
      </c>
      <c r="D1154" t="s">
        <v>1553</v>
      </c>
      <c r="E1154" t="s">
        <v>1553</v>
      </c>
      <c r="F1154" t="s">
        <v>1554</v>
      </c>
      <c r="G1154" t="s">
        <v>82</v>
      </c>
      <c r="H1154" s="144">
        <v>0.381917378414804</v>
      </c>
    </row>
    <row r="1155" spans="1:8">
      <c r="A1155" t="str">
        <f t="shared" ref="A1155:A1218" si="18">CONCATENATE(B1155,C1155,G1155)</f>
        <v>secal_2_durable_ipc100%_durableBoali</v>
      </c>
      <c r="B1155" t="s">
        <v>1560</v>
      </c>
      <c r="C1155" t="s">
        <v>1562</v>
      </c>
      <c r="D1155" t="s">
        <v>1553</v>
      </c>
      <c r="E1155" t="s">
        <v>1553</v>
      </c>
      <c r="F1155" t="s">
        <v>1554</v>
      </c>
      <c r="G1155" t="s">
        <v>97</v>
      </c>
      <c r="H1155" s="144">
        <v>0.212920135084427</v>
      </c>
    </row>
    <row r="1156" spans="1:8">
      <c r="A1156" t="str">
        <f t="shared" si="18"/>
        <v>secal_2_durable_ipc50-_durableBoali</v>
      </c>
      <c r="B1156" t="s">
        <v>1560</v>
      </c>
      <c r="C1156" t="s">
        <v>1563</v>
      </c>
      <c r="D1156" t="s">
        <v>1553</v>
      </c>
      <c r="E1156" t="s">
        <v>1553</v>
      </c>
      <c r="F1156" t="s">
        <v>1554</v>
      </c>
      <c r="G1156" t="s">
        <v>97</v>
      </c>
      <c r="H1156" s="144">
        <v>2.28537361182833E-3</v>
      </c>
    </row>
    <row r="1157" spans="1:8">
      <c r="A1157" t="str">
        <f t="shared" si="18"/>
        <v>secal_2_durable_ipc50+_durableBoali</v>
      </c>
      <c r="B1157" t="s">
        <v>1560</v>
      </c>
      <c r="C1157" t="s">
        <v>1564</v>
      </c>
      <c r="D1157" t="s">
        <v>1553</v>
      </c>
      <c r="E1157" t="s">
        <v>1553</v>
      </c>
      <c r="F1157" t="s">
        <v>1554</v>
      </c>
      <c r="G1157" t="s">
        <v>97</v>
      </c>
      <c r="H1157" s="144">
        <v>0.286626405287006</v>
      </c>
    </row>
    <row r="1158" spans="1:8">
      <c r="A1158" t="str">
        <f t="shared" si="18"/>
        <v>secal_2_durable_ipc75+_durableBoali</v>
      </c>
      <c r="B1158" t="s">
        <v>1560</v>
      </c>
      <c r="C1158" t="s">
        <v>1565</v>
      </c>
      <c r="D1158" t="s">
        <v>1553</v>
      </c>
      <c r="E1158" t="s">
        <v>1553</v>
      </c>
      <c r="F1158" t="s">
        <v>1554</v>
      </c>
      <c r="G1158" t="s">
        <v>97</v>
      </c>
      <c r="H1158" s="144">
        <v>0.49816808601673901</v>
      </c>
    </row>
    <row r="1159" spans="1:8">
      <c r="A1159" t="str">
        <f t="shared" si="18"/>
        <v>secal_2_durable_ipc100%_durableBamingui</v>
      </c>
      <c r="B1159" t="s">
        <v>1560</v>
      </c>
      <c r="C1159" t="s">
        <v>1562</v>
      </c>
      <c r="D1159" t="s">
        <v>1553</v>
      </c>
      <c r="E1159" t="s">
        <v>1553</v>
      </c>
      <c r="F1159" t="s">
        <v>1554</v>
      </c>
      <c r="G1159" t="s">
        <v>48</v>
      </c>
      <c r="H1159" s="144">
        <v>0.26418080704048702</v>
      </c>
    </row>
    <row r="1160" spans="1:8">
      <c r="A1160" t="str">
        <f t="shared" si="18"/>
        <v>secal_2_durable_ipc50-_durableBamingui</v>
      </c>
      <c r="B1160" t="s">
        <v>1560</v>
      </c>
      <c r="C1160" t="s">
        <v>1563</v>
      </c>
      <c r="D1160" t="s">
        <v>1553</v>
      </c>
      <c r="E1160" t="s">
        <v>1553</v>
      </c>
      <c r="F1160" t="s">
        <v>1554</v>
      </c>
      <c r="G1160" t="s">
        <v>48</v>
      </c>
      <c r="H1160" s="144">
        <v>3.2774650519386398E-3</v>
      </c>
    </row>
    <row r="1161" spans="1:8">
      <c r="A1161" t="str">
        <f t="shared" si="18"/>
        <v>secal_2_durable_ipc50+_durableBamingui</v>
      </c>
      <c r="B1161" t="s">
        <v>1560</v>
      </c>
      <c r="C1161" t="s">
        <v>1564</v>
      </c>
      <c r="D1161" t="s">
        <v>1553</v>
      </c>
      <c r="E1161" t="s">
        <v>1553</v>
      </c>
      <c r="F1161" t="s">
        <v>1554</v>
      </c>
      <c r="G1161" t="s">
        <v>48</v>
      </c>
      <c r="H1161" s="144">
        <v>0.173699415029576</v>
      </c>
    </row>
    <row r="1162" spans="1:8">
      <c r="A1162" t="str">
        <f t="shared" si="18"/>
        <v>secal_2_durable_ipc75+_durableBamingui</v>
      </c>
      <c r="B1162" t="s">
        <v>1560</v>
      </c>
      <c r="C1162" t="s">
        <v>1565</v>
      </c>
      <c r="D1162" t="s">
        <v>1553</v>
      </c>
      <c r="E1162" t="s">
        <v>1553</v>
      </c>
      <c r="F1162" t="s">
        <v>1554</v>
      </c>
      <c r="G1162" t="s">
        <v>48</v>
      </c>
      <c r="H1162" s="144">
        <v>0.55884231287799802</v>
      </c>
    </row>
    <row r="1163" spans="1:8">
      <c r="A1163" t="str">
        <f t="shared" si="18"/>
        <v>secal_2_durable_ipc0_durableBaoro</v>
      </c>
      <c r="B1163" t="s">
        <v>1560</v>
      </c>
      <c r="C1163" t="s">
        <v>1561</v>
      </c>
      <c r="D1163" t="s">
        <v>1553</v>
      </c>
      <c r="E1163" t="s">
        <v>1553</v>
      </c>
      <c r="F1163" t="s">
        <v>1554</v>
      </c>
      <c r="G1163" t="s">
        <v>90</v>
      </c>
      <c r="H1163" s="144">
        <v>4.4555010867196997E-3</v>
      </c>
    </row>
    <row r="1164" spans="1:8">
      <c r="A1164" t="str">
        <f t="shared" si="18"/>
        <v>secal_2_durable_ipc100%_durableBaoro</v>
      </c>
      <c r="B1164" t="s">
        <v>1560</v>
      </c>
      <c r="C1164" t="s">
        <v>1562</v>
      </c>
      <c r="D1164" t="s">
        <v>1553</v>
      </c>
      <c r="E1164" t="s">
        <v>1553</v>
      </c>
      <c r="F1164" t="s">
        <v>1554</v>
      </c>
      <c r="G1164" t="s">
        <v>90</v>
      </c>
      <c r="H1164" s="144">
        <v>6.8758957985563807E-2</v>
      </c>
    </row>
    <row r="1165" spans="1:8">
      <c r="A1165" t="str">
        <f t="shared" si="18"/>
        <v>secal_2_durable_ipc50-_durableBaoro</v>
      </c>
      <c r="B1165" t="s">
        <v>1560</v>
      </c>
      <c r="C1165" t="s">
        <v>1563</v>
      </c>
      <c r="D1165" t="s">
        <v>1553</v>
      </c>
      <c r="E1165" t="s">
        <v>1553</v>
      </c>
      <c r="F1165" t="s">
        <v>1554</v>
      </c>
      <c r="G1165" t="s">
        <v>90</v>
      </c>
      <c r="H1165" s="144">
        <v>4.98302056823215E-2</v>
      </c>
    </row>
    <row r="1166" spans="1:8">
      <c r="A1166" t="str">
        <f t="shared" si="18"/>
        <v>secal_2_durable_ipc50+_durableBaoro</v>
      </c>
      <c r="B1166" t="s">
        <v>1560</v>
      </c>
      <c r="C1166" t="s">
        <v>1564</v>
      </c>
      <c r="D1166" t="s">
        <v>1553</v>
      </c>
      <c r="E1166" t="s">
        <v>1553</v>
      </c>
      <c r="F1166" t="s">
        <v>1554</v>
      </c>
      <c r="G1166" t="s">
        <v>90</v>
      </c>
      <c r="H1166" s="144">
        <v>0.21956850132538999</v>
      </c>
    </row>
    <row r="1167" spans="1:8">
      <c r="A1167" t="str">
        <f t="shared" si="18"/>
        <v>secal_2_durable_ipc75+_durableBaoro</v>
      </c>
      <c r="B1167" t="s">
        <v>1560</v>
      </c>
      <c r="C1167" t="s">
        <v>1565</v>
      </c>
      <c r="D1167" t="s">
        <v>1553</v>
      </c>
      <c r="E1167" t="s">
        <v>1553</v>
      </c>
      <c r="F1167" t="s">
        <v>1554</v>
      </c>
      <c r="G1167" t="s">
        <v>90</v>
      </c>
      <c r="H1167" s="144">
        <v>0.65738683392000496</v>
      </c>
    </row>
    <row r="1168" spans="1:8">
      <c r="A1168" t="str">
        <f t="shared" si="18"/>
        <v>secal_2_durable_ipc100%_durableMbaiki</v>
      </c>
      <c r="B1168" t="s">
        <v>1560</v>
      </c>
      <c r="C1168" t="s">
        <v>1562</v>
      </c>
      <c r="D1168" t="s">
        <v>1553</v>
      </c>
      <c r="E1168" t="s">
        <v>1553</v>
      </c>
      <c r="F1168" t="s">
        <v>1554</v>
      </c>
      <c r="G1168" t="s">
        <v>71</v>
      </c>
      <c r="H1168" s="144">
        <v>0.17152674859540301</v>
      </c>
    </row>
    <row r="1169" spans="1:8">
      <c r="A1169" t="str">
        <f t="shared" si="18"/>
        <v>secal_2_durable_ipc50-_durableMbaiki</v>
      </c>
      <c r="B1169" t="s">
        <v>1560</v>
      </c>
      <c r="C1169" t="s">
        <v>1563</v>
      </c>
      <c r="D1169" t="s">
        <v>1553</v>
      </c>
      <c r="E1169" t="s">
        <v>1553</v>
      </c>
      <c r="F1169" t="s">
        <v>1554</v>
      </c>
      <c r="G1169" t="s">
        <v>71</v>
      </c>
      <c r="H1169" s="144">
        <v>3.7422484823493501E-2</v>
      </c>
    </row>
    <row r="1170" spans="1:8">
      <c r="A1170" t="str">
        <f t="shared" si="18"/>
        <v>secal_2_durable_ipc50+_durableMbaiki</v>
      </c>
      <c r="B1170" t="s">
        <v>1560</v>
      </c>
      <c r="C1170" t="s">
        <v>1564</v>
      </c>
      <c r="D1170" t="s">
        <v>1553</v>
      </c>
      <c r="E1170" t="s">
        <v>1553</v>
      </c>
      <c r="F1170" t="s">
        <v>1554</v>
      </c>
      <c r="G1170" t="s">
        <v>71</v>
      </c>
      <c r="H1170" s="144">
        <v>0.23393836761628101</v>
      </c>
    </row>
    <row r="1171" spans="1:8">
      <c r="A1171" t="str">
        <f t="shared" si="18"/>
        <v>secal_2_durable_ipc75+_durableMbaiki</v>
      </c>
      <c r="B1171" t="s">
        <v>1560</v>
      </c>
      <c r="C1171" t="s">
        <v>1565</v>
      </c>
      <c r="D1171" t="s">
        <v>1553</v>
      </c>
      <c r="E1171" t="s">
        <v>1553</v>
      </c>
      <c r="F1171" t="s">
        <v>1554</v>
      </c>
      <c r="G1171" t="s">
        <v>71</v>
      </c>
      <c r="H1171" s="144">
        <v>0.55711239896482301</v>
      </c>
    </row>
    <row r="1172" spans="1:8">
      <c r="A1172" t="str">
        <f t="shared" si="18"/>
        <v>secal_2_durable_ipc100%_durableZangba</v>
      </c>
      <c r="B1172" t="s">
        <v>1560</v>
      </c>
      <c r="C1172" t="s">
        <v>1562</v>
      </c>
      <c r="D1172" t="s">
        <v>1553</v>
      </c>
      <c r="E1172" t="s">
        <v>1553</v>
      </c>
      <c r="F1172" t="s">
        <v>1554</v>
      </c>
      <c r="G1172" t="s">
        <v>56</v>
      </c>
      <c r="H1172" s="144">
        <v>5.6382357969605501E-2</v>
      </c>
    </row>
    <row r="1173" spans="1:8">
      <c r="A1173" t="str">
        <f t="shared" si="18"/>
        <v>secal_2_durable_ipc50-_durableZangba</v>
      </c>
      <c r="B1173" t="s">
        <v>1560</v>
      </c>
      <c r="C1173" t="s">
        <v>1563</v>
      </c>
      <c r="D1173" t="s">
        <v>1553</v>
      </c>
      <c r="E1173" t="s">
        <v>1553</v>
      </c>
      <c r="F1173" t="s">
        <v>1554</v>
      </c>
      <c r="G1173" t="s">
        <v>56</v>
      </c>
      <c r="H1173" s="144">
        <v>9.7558872918151796E-2</v>
      </c>
    </row>
    <row r="1174" spans="1:8">
      <c r="A1174" t="str">
        <f t="shared" si="18"/>
        <v>secal_2_durable_ipc50+_durableZangba</v>
      </c>
      <c r="B1174" t="s">
        <v>1560</v>
      </c>
      <c r="C1174" t="s">
        <v>1564</v>
      </c>
      <c r="D1174" t="s">
        <v>1553</v>
      </c>
      <c r="E1174" t="s">
        <v>1553</v>
      </c>
      <c r="F1174" t="s">
        <v>1554</v>
      </c>
      <c r="G1174" t="s">
        <v>56</v>
      </c>
      <c r="H1174" s="144">
        <v>0.43397522467321897</v>
      </c>
    </row>
    <row r="1175" spans="1:8">
      <c r="A1175" t="str">
        <f t="shared" si="18"/>
        <v>secal_2_durable_ipc75+_durableZangba</v>
      </c>
      <c r="B1175" t="s">
        <v>1560</v>
      </c>
      <c r="C1175" t="s">
        <v>1565</v>
      </c>
      <c r="D1175" t="s">
        <v>1553</v>
      </c>
      <c r="E1175" t="s">
        <v>1553</v>
      </c>
      <c r="F1175" t="s">
        <v>1554</v>
      </c>
      <c r="G1175" t="s">
        <v>56</v>
      </c>
      <c r="H1175" s="144">
        <v>0.41208354443902401</v>
      </c>
    </row>
    <row r="1176" spans="1:8">
      <c r="A1176" t="str">
        <f t="shared" si="18"/>
        <v>secal_2_durable_ipc0_durableZemio</v>
      </c>
      <c r="B1176" t="s">
        <v>1560</v>
      </c>
      <c r="C1176" t="s">
        <v>1561</v>
      </c>
      <c r="D1176" t="s">
        <v>1553</v>
      </c>
      <c r="E1176" t="s">
        <v>1553</v>
      </c>
      <c r="F1176" t="s">
        <v>1554</v>
      </c>
      <c r="G1176" t="s">
        <v>61</v>
      </c>
      <c r="H1176" s="144">
        <v>0.139049459701166</v>
      </c>
    </row>
    <row r="1177" spans="1:8">
      <c r="A1177" t="str">
        <f t="shared" si="18"/>
        <v>secal_2_durable_ipc100%_durableZemio</v>
      </c>
      <c r="B1177" t="s">
        <v>1560</v>
      </c>
      <c r="C1177" t="s">
        <v>1562</v>
      </c>
      <c r="D1177" t="s">
        <v>1553</v>
      </c>
      <c r="E1177" t="s">
        <v>1553</v>
      </c>
      <c r="F1177" t="s">
        <v>1554</v>
      </c>
      <c r="G1177" t="s">
        <v>61</v>
      </c>
      <c r="H1177" s="144">
        <v>4.4644415698366503E-2</v>
      </c>
    </row>
    <row r="1178" spans="1:8">
      <c r="A1178" t="str">
        <f t="shared" si="18"/>
        <v>secal_2_durable_ipc50-_durableZemio</v>
      </c>
      <c r="B1178" t="s">
        <v>1560</v>
      </c>
      <c r="C1178" t="s">
        <v>1563</v>
      </c>
      <c r="D1178" t="s">
        <v>1553</v>
      </c>
      <c r="E1178" t="s">
        <v>1553</v>
      </c>
      <c r="F1178" t="s">
        <v>1554</v>
      </c>
      <c r="G1178" t="s">
        <v>61</v>
      </c>
      <c r="H1178" s="144">
        <v>0.43625546780323798</v>
      </c>
    </row>
    <row r="1179" spans="1:8">
      <c r="A1179" t="str">
        <f t="shared" si="18"/>
        <v>secal_2_durable_ipc50+_durableZemio</v>
      </c>
      <c r="B1179" t="s">
        <v>1560</v>
      </c>
      <c r="C1179" t="s">
        <v>1564</v>
      </c>
      <c r="D1179" t="s">
        <v>1553</v>
      </c>
      <c r="E1179" t="s">
        <v>1553</v>
      </c>
      <c r="F1179" t="s">
        <v>1554</v>
      </c>
      <c r="G1179" t="s">
        <v>61</v>
      </c>
      <c r="H1179" s="144">
        <v>0.158608750464341</v>
      </c>
    </row>
    <row r="1180" spans="1:8">
      <c r="A1180" t="str">
        <f t="shared" si="18"/>
        <v>secal_2_durable_ipc75+_durableZemio</v>
      </c>
      <c r="B1180" t="s">
        <v>1560</v>
      </c>
      <c r="C1180" t="s">
        <v>1565</v>
      </c>
      <c r="D1180" t="s">
        <v>1553</v>
      </c>
      <c r="E1180" t="s">
        <v>1553</v>
      </c>
      <c r="F1180" t="s">
        <v>1554</v>
      </c>
      <c r="G1180" t="s">
        <v>61</v>
      </c>
      <c r="H1180" s="144">
        <v>0.22144190633288799</v>
      </c>
    </row>
    <row r="1181" spans="1:8">
      <c r="A1181" t="str">
        <f t="shared" si="18"/>
        <v>secal_2_durable_ipc100%_durableBatangafo</v>
      </c>
      <c r="B1181" t="s">
        <v>1560</v>
      </c>
      <c r="C1181" t="s">
        <v>1562</v>
      </c>
      <c r="D1181" t="s">
        <v>1553</v>
      </c>
      <c r="E1181" t="s">
        <v>1553</v>
      </c>
      <c r="F1181" t="s">
        <v>1554</v>
      </c>
      <c r="G1181" t="s">
        <v>109</v>
      </c>
      <c r="H1181" s="144">
        <v>9.6855665232166099E-2</v>
      </c>
    </row>
    <row r="1182" spans="1:8">
      <c r="A1182" t="str">
        <f t="shared" si="18"/>
        <v>secal_2_durable_ipc50-_durableBatangafo</v>
      </c>
      <c r="B1182" t="s">
        <v>1560</v>
      </c>
      <c r="C1182" t="s">
        <v>1563</v>
      </c>
      <c r="D1182" t="s">
        <v>1553</v>
      </c>
      <c r="E1182" t="s">
        <v>1553</v>
      </c>
      <c r="F1182" t="s">
        <v>1554</v>
      </c>
      <c r="G1182" t="s">
        <v>109</v>
      </c>
      <c r="H1182" s="144">
        <v>0.114494506159044</v>
      </c>
    </row>
    <row r="1183" spans="1:8">
      <c r="A1183" t="str">
        <f t="shared" si="18"/>
        <v>secal_2_durable_ipc50+_durableBatangafo</v>
      </c>
      <c r="B1183" t="s">
        <v>1560</v>
      </c>
      <c r="C1183" t="s">
        <v>1564</v>
      </c>
      <c r="D1183" t="s">
        <v>1553</v>
      </c>
      <c r="E1183" t="s">
        <v>1553</v>
      </c>
      <c r="F1183" t="s">
        <v>1554</v>
      </c>
      <c r="G1183" t="s">
        <v>109</v>
      </c>
      <c r="H1183" s="144">
        <v>0.25868934231457602</v>
      </c>
    </row>
    <row r="1184" spans="1:8">
      <c r="A1184" t="str">
        <f t="shared" si="18"/>
        <v>secal_2_durable_ipc75+_durableBatangafo</v>
      </c>
      <c r="B1184" t="s">
        <v>1560</v>
      </c>
      <c r="C1184" t="s">
        <v>1565</v>
      </c>
      <c r="D1184" t="s">
        <v>1553</v>
      </c>
      <c r="E1184" t="s">
        <v>1553</v>
      </c>
      <c r="F1184" t="s">
        <v>1554</v>
      </c>
      <c r="G1184" t="s">
        <v>109</v>
      </c>
      <c r="H1184" s="144">
        <v>0.52996048629421399</v>
      </c>
    </row>
    <row r="1185" spans="1:8">
      <c r="A1185" t="str">
        <f t="shared" si="18"/>
        <v>secal_2_durable_ipc100%_durableYaloke</v>
      </c>
      <c r="B1185" t="s">
        <v>1560</v>
      </c>
      <c r="C1185" t="s">
        <v>1562</v>
      </c>
      <c r="D1185" t="s">
        <v>1553</v>
      </c>
      <c r="E1185" t="s">
        <v>1553</v>
      </c>
      <c r="F1185" t="s">
        <v>1554</v>
      </c>
      <c r="G1185" t="s">
        <v>101</v>
      </c>
      <c r="H1185" s="144">
        <v>0.16076750723890201</v>
      </c>
    </row>
    <row r="1186" spans="1:8">
      <c r="A1186" t="str">
        <f t="shared" si="18"/>
        <v>secal_2_durable_ipc50-_durableYaloke</v>
      </c>
      <c r="B1186" t="s">
        <v>1560</v>
      </c>
      <c r="C1186" t="s">
        <v>1563</v>
      </c>
      <c r="D1186" t="s">
        <v>1553</v>
      </c>
      <c r="E1186" t="s">
        <v>1553</v>
      </c>
      <c r="F1186" t="s">
        <v>1554</v>
      </c>
      <c r="G1186" t="s">
        <v>101</v>
      </c>
      <c r="H1186" s="144">
        <v>9.6468800930671807E-3</v>
      </c>
    </row>
    <row r="1187" spans="1:8">
      <c r="A1187" t="str">
        <f t="shared" si="18"/>
        <v>secal_2_durable_ipc50+_durableYaloke</v>
      </c>
      <c r="B1187" t="s">
        <v>1560</v>
      </c>
      <c r="C1187" t="s">
        <v>1564</v>
      </c>
      <c r="D1187" t="s">
        <v>1553</v>
      </c>
      <c r="E1187" t="s">
        <v>1553</v>
      </c>
      <c r="F1187" t="s">
        <v>1554</v>
      </c>
      <c r="G1187" t="s">
        <v>101</v>
      </c>
      <c r="H1187" s="144">
        <v>0.25254256078823201</v>
      </c>
    </row>
    <row r="1188" spans="1:8">
      <c r="A1188" t="str">
        <f t="shared" si="18"/>
        <v>secal_2_durable_ipc75+_durableYaloke</v>
      </c>
      <c r="B1188" t="s">
        <v>1560</v>
      </c>
      <c r="C1188" t="s">
        <v>1565</v>
      </c>
      <c r="D1188" t="s">
        <v>1553</v>
      </c>
      <c r="E1188" t="s">
        <v>1553</v>
      </c>
      <c r="F1188" t="s">
        <v>1554</v>
      </c>
      <c r="G1188" t="s">
        <v>101</v>
      </c>
      <c r="H1188" s="144">
        <v>0.57704305187979898</v>
      </c>
    </row>
    <row r="1189" spans="1:8">
      <c r="A1189" t="str">
        <f t="shared" si="18"/>
        <v>secal_2_durable_ipc100%_durableBossembele</v>
      </c>
      <c r="B1189" t="s">
        <v>1560</v>
      </c>
      <c r="C1189" t="s">
        <v>1562</v>
      </c>
      <c r="D1189" t="s">
        <v>1553</v>
      </c>
      <c r="E1189" t="s">
        <v>1553</v>
      </c>
      <c r="F1189" t="s">
        <v>1554</v>
      </c>
      <c r="G1189" t="s">
        <v>99</v>
      </c>
      <c r="H1189" s="144">
        <v>0.12299368466706501</v>
      </c>
    </row>
    <row r="1190" spans="1:8">
      <c r="A1190" t="str">
        <f t="shared" si="18"/>
        <v>secal_2_durable_ipc50-_durableBossembele</v>
      </c>
      <c r="B1190" t="s">
        <v>1560</v>
      </c>
      <c r="C1190" t="s">
        <v>1563</v>
      </c>
      <c r="D1190" t="s">
        <v>1553</v>
      </c>
      <c r="E1190" t="s">
        <v>1553</v>
      </c>
      <c r="F1190" t="s">
        <v>1554</v>
      </c>
      <c r="G1190" t="s">
        <v>99</v>
      </c>
      <c r="H1190" s="144">
        <v>2.5169831975933199E-2</v>
      </c>
    </row>
    <row r="1191" spans="1:8">
      <c r="A1191" t="str">
        <f t="shared" si="18"/>
        <v>secal_2_durable_ipc50+_durableBossembele</v>
      </c>
      <c r="B1191" t="s">
        <v>1560</v>
      </c>
      <c r="C1191" t="s">
        <v>1564</v>
      </c>
      <c r="D1191" t="s">
        <v>1553</v>
      </c>
      <c r="E1191" t="s">
        <v>1553</v>
      </c>
      <c r="F1191" t="s">
        <v>1554</v>
      </c>
      <c r="G1191" t="s">
        <v>99</v>
      </c>
      <c r="H1191" s="144">
        <v>0.15640418031396899</v>
      </c>
    </row>
    <row r="1192" spans="1:8">
      <c r="A1192" t="str">
        <f t="shared" si="18"/>
        <v>secal_2_durable_ipc75+_durableBossembele</v>
      </c>
      <c r="B1192" t="s">
        <v>1560</v>
      </c>
      <c r="C1192" t="s">
        <v>1565</v>
      </c>
      <c r="D1192" t="s">
        <v>1553</v>
      </c>
      <c r="E1192" t="s">
        <v>1553</v>
      </c>
      <c r="F1192" t="s">
        <v>1554</v>
      </c>
      <c r="G1192" t="s">
        <v>99</v>
      </c>
      <c r="H1192" s="144">
        <v>0.69543230304303305</v>
      </c>
    </row>
    <row r="1193" spans="1:8">
      <c r="A1193" t="str">
        <f t="shared" si="18"/>
        <v>secal_2_durable_ipc0_durableCarnot</v>
      </c>
      <c r="B1193" t="s">
        <v>1560</v>
      </c>
      <c r="C1193" t="s">
        <v>1561</v>
      </c>
      <c r="D1193" t="s">
        <v>1553</v>
      </c>
      <c r="E1193" t="s">
        <v>1553</v>
      </c>
      <c r="F1193" t="s">
        <v>1554</v>
      </c>
      <c r="G1193" t="s">
        <v>76</v>
      </c>
      <c r="H1193" s="144">
        <v>2.1030742158844699E-2</v>
      </c>
    </row>
    <row r="1194" spans="1:8">
      <c r="A1194" t="str">
        <f t="shared" si="18"/>
        <v>secal_2_durable_ipc100%_durableCarnot</v>
      </c>
      <c r="B1194" t="s">
        <v>1560</v>
      </c>
      <c r="C1194" t="s">
        <v>1562</v>
      </c>
      <c r="D1194" t="s">
        <v>1553</v>
      </c>
      <c r="E1194" t="s">
        <v>1553</v>
      </c>
      <c r="F1194" t="s">
        <v>1554</v>
      </c>
      <c r="G1194" t="s">
        <v>76</v>
      </c>
      <c r="H1194" s="144">
        <v>1.0515371079422299E-2</v>
      </c>
    </row>
    <row r="1195" spans="1:8">
      <c r="A1195" t="str">
        <f t="shared" si="18"/>
        <v>secal_2_durable_ipc50-_durableCarnot</v>
      </c>
      <c r="B1195" t="s">
        <v>1560</v>
      </c>
      <c r="C1195" t="s">
        <v>1563</v>
      </c>
      <c r="D1195" t="s">
        <v>1553</v>
      </c>
      <c r="E1195" t="s">
        <v>1553</v>
      </c>
      <c r="F1195" t="s">
        <v>1554</v>
      </c>
      <c r="G1195" t="s">
        <v>76</v>
      </c>
      <c r="H1195" s="144">
        <v>0.273563523361876</v>
      </c>
    </row>
    <row r="1196" spans="1:8">
      <c r="A1196" t="str">
        <f t="shared" si="18"/>
        <v>secal_2_durable_ipc50+_durableCarnot</v>
      </c>
      <c r="B1196" t="s">
        <v>1560</v>
      </c>
      <c r="C1196" t="s">
        <v>1564</v>
      </c>
      <c r="D1196" t="s">
        <v>1553</v>
      </c>
      <c r="E1196" t="s">
        <v>1553</v>
      </c>
      <c r="F1196" t="s">
        <v>1554</v>
      </c>
      <c r="G1196" t="s">
        <v>76</v>
      </c>
      <c r="H1196" s="144">
        <v>0.39822337118388701</v>
      </c>
    </row>
    <row r="1197" spans="1:8">
      <c r="A1197" t="str">
        <f t="shared" si="18"/>
        <v>secal_2_durable_ipc75+_durableCarnot</v>
      </c>
      <c r="B1197" t="s">
        <v>1560</v>
      </c>
      <c r="C1197" t="s">
        <v>1565</v>
      </c>
      <c r="D1197" t="s">
        <v>1553</v>
      </c>
      <c r="E1197" t="s">
        <v>1553</v>
      </c>
      <c r="F1197" t="s">
        <v>1554</v>
      </c>
      <c r="G1197" t="s">
        <v>76</v>
      </c>
      <c r="H1197" s="144">
        <v>0.29666699221596898</v>
      </c>
    </row>
    <row r="1198" spans="1:8">
      <c r="A1198" t="str">
        <f t="shared" si="18"/>
        <v>secal_2_durable_ipc100%_durableGadzi</v>
      </c>
      <c r="B1198" t="s">
        <v>1560</v>
      </c>
      <c r="C1198" t="s">
        <v>1562</v>
      </c>
      <c r="D1198" t="s">
        <v>1553</v>
      </c>
      <c r="E1198" t="s">
        <v>1553</v>
      </c>
      <c r="F1198" t="s">
        <v>1554</v>
      </c>
      <c r="G1198" t="s">
        <v>78</v>
      </c>
      <c r="H1198" s="144">
        <v>2.9267179486734601E-2</v>
      </c>
    </row>
    <row r="1199" spans="1:8">
      <c r="A1199" t="str">
        <f t="shared" si="18"/>
        <v>secal_2_durable_ipc50-_durableGadzi</v>
      </c>
      <c r="B1199" t="s">
        <v>1560</v>
      </c>
      <c r="C1199" t="s">
        <v>1563</v>
      </c>
      <c r="D1199" t="s">
        <v>1553</v>
      </c>
      <c r="E1199" t="s">
        <v>1553</v>
      </c>
      <c r="F1199" t="s">
        <v>1554</v>
      </c>
      <c r="G1199" t="s">
        <v>78</v>
      </c>
      <c r="H1199" s="144">
        <v>0.162418554977766</v>
      </c>
    </row>
    <row r="1200" spans="1:8">
      <c r="A1200" t="str">
        <f t="shared" si="18"/>
        <v>secal_2_durable_ipc50+_durableGadzi</v>
      </c>
      <c r="B1200" t="s">
        <v>1560</v>
      </c>
      <c r="C1200" t="s">
        <v>1564</v>
      </c>
      <c r="D1200" t="s">
        <v>1553</v>
      </c>
      <c r="E1200" t="s">
        <v>1553</v>
      </c>
      <c r="F1200" t="s">
        <v>1554</v>
      </c>
      <c r="G1200" t="s">
        <v>78</v>
      </c>
      <c r="H1200" s="144">
        <v>0.38178813928665101</v>
      </c>
    </row>
    <row r="1201" spans="1:8">
      <c r="A1201" t="str">
        <f t="shared" si="18"/>
        <v>secal_2_durable_ipc75+_durableGadzi</v>
      </c>
      <c r="B1201" t="s">
        <v>1560</v>
      </c>
      <c r="C1201" t="s">
        <v>1565</v>
      </c>
      <c r="D1201" t="s">
        <v>1553</v>
      </c>
      <c r="E1201" t="s">
        <v>1553</v>
      </c>
      <c r="F1201" t="s">
        <v>1554</v>
      </c>
      <c r="G1201" t="s">
        <v>78</v>
      </c>
      <c r="H1201" s="144">
        <v>0.426526126248849</v>
      </c>
    </row>
    <row r="1202" spans="1:8">
      <c r="A1202" t="str">
        <f t="shared" si="18"/>
        <v>secal_2_durable_ipc100%_durableGamboula</v>
      </c>
      <c r="B1202" t="s">
        <v>1560</v>
      </c>
      <c r="C1202" t="s">
        <v>1562</v>
      </c>
      <c r="D1202" t="s">
        <v>1553</v>
      </c>
      <c r="E1202" t="s">
        <v>1553</v>
      </c>
      <c r="F1202" t="s">
        <v>1554</v>
      </c>
      <c r="G1202" t="s">
        <v>79</v>
      </c>
      <c r="H1202" s="144">
        <v>2.9627943973854699E-2</v>
      </c>
    </row>
    <row r="1203" spans="1:8">
      <c r="A1203" t="str">
        <f t="shared" si="18"/>
        <v>secal_2_durable_ipc50-_durableGamboula</v>
      </c>
      <c r="B1203" t="s">
        <v>1560</v>
      </c>
      <c r="C1203" t="s">
        <v>1563</v>
      </c>
      <c r="D1203" t="s">
        <v>1553</v>
      </c>
      <c r="E1203" t="s">
        <v>1553</v>
      </c>
      <c r="F1203" t="s">
        <v>1554</v>
      </c>
      <c r="G1203" t="s">
        <v>79</v>
      </c>
      <c r="H1203" s="144">
        <v>0.22040466878055701</v>
      </c>
    </row>
    <row r="1204" spans="1:8">
      <c r="A1204" t="str">
        <f t="shared" si="18"/>
        <v>secal_2_durable_ipc50+_durableGamboula</v>
      </c>
      <c r="B1204" t="s">
        <v>1560</v>
      </c>
      <c r="C1204" t="s">
        <v>1564</v>
      </c>
      <c r="D1204" t="s">
        <v>1553</v>
      </c>
      <c r="E1204" t="s">
        <v>1553</v>
      </c>
      <c r="F1204" t="s">
        <v>1554</v>
      </c>
      <c r="G1204" t="s">
        <v>79</v>
      </c>
      <c r="H1204" s="144">
        <v>0.38410206551481202</v>
      </c>
    </row>
    <row r="1205" spans="1:8">
      <c r="A1205" t="str">
        <f t="shared" si="18"/>
        <v>secal_2_durable_ipc75+_durableGamboula</v>
      </c>
      <c r="B1205" t="s">
        <v>1560</v>
      </c>
      <c r="C1205" t="s">
        <v>1565</v>
      </c>
      <c r="D1205" t="s">
        <v>1553</v>
      </c>
      <c r="E1205" t="s">
        <v>1553</v>
      </c>
      <c r="F1205" t="s">
        <v>1554</v>
      </c>
      <c r="G1205" t="s">
        <v>79</v>
      </c>
      <c r="H1205" s="144">
        <v>0.36586532173077702</v>
      </c>
    </row>
    <row r="1206" spans="1:8">
      <c r="A1206" t="str">
        <f t="shared" si="18"/>
        <v>secal_2_durable_ipc100%_durableBambio</v>
      </c>
      <c r="B1206" t="s">
        <v>1560</v>
      </c>
      <c r="C1206" t="s">
        <v>1562</v>
      </c>
      <c r="D1206" t="s">
        <v>1553</v>
      </c>
      <c r="E1206" t="s">
        <v>1553</v>
      </c>
      <c r="F1206" t="s">
        <v>1554</v>
      </c>
      <c r="G1206" t="s">
        <v>124</v>
      </c>
      <c r="H1206" s="144">
        <v>0.12292277615748699</v>
      </c>
    </row>
    <row r="1207" spans="1:8">
      <c r="A1207" t="str">
        <f t="shared" si="18"/>
        <v>secal_2_durable_ipc50-_durableBambio</v>
      </c>
      <c r="B1207" t="s">
        <v>1560</v>
      </c>
      <c r="C1207" t="s">
        <v>1563</v>
      </c>
      <c r="D1207" t="s">
        <v>1553</v>
      </c>
      <c r="E1207" t="s">
        <v>1553</v>
      </c>
      <c r="F1207" t="s">
        <v>1554</v>
      </c>
      <c r="G1207" t="s">
        <v>124</v>
      </c>
      <c r="H1207" s="144">
        <v>4.7072103532106897E-2</v>
      </c>
    </row>
    <row r="1208" spans="1:8">
      <c r="A1208" t="str">
        <f t="shared" si="18"/>
        <v>secal_2_durable_ipc50+_durableBambio</v>
      </c>
      <c r="B1208" t="s">
        <v>1560</v>
      </c>
      <c r="C1208" t="s">
        <v>1564</v>
      </c>
      <c r="D1208" t="s">
        <v>1553</v>
      </c>
      <c r="E1208" t="s">
        <v>1553</v>
      </c>
      <c r="F1208" t="s">
        <v>1554</v>
      </c>
      <c r="G1208" t="s">
        <v>124</v>
      </c>
      <c r="H1208" s="144">
        <v>0.32110273237386699</v>
      </c>
    </row>
    <row r="1209" spans="1:8">
      <c r="A1209" t="str">
        <f t="shared" si="18"/>
        <v>secal_2_durable_ipc75+_durableBambio</v>
      </c>
      <c r="B1209" t="s">
        <v>1560</v>
      </c>
      <c r="C1209" t="s">
        <v>1565</v>
      </c>
      <c r="D1209" t="s">
        <v>1553</v>
      </c>
      <c r="E1209" t="s">
        <v>1553</v>
      </c>
      <c r="F1209" t="s">
        <v>1554</v>
      </c>
      <c r="G1209" t="s">
        <v>124</v>
      </c>
      <c r="H1209" s="144">
        <v>0.50890238793653897</v>
      </c>
    </row>
    <row r="1210" spans="1:8">
      <c r="A1210" t="str">
        <f t="shared" si="18"/>
        <v>secal_2_durable_ipc100%_durableBoganda</v>
      </c>
      <c r="B1210" t="s">
        <v>1560</v>
      </c>
      <c r="C1210" t="s">
        <v>1562</v>
      </c>
      <c r="D1210" t="s">
        <v>1553</v>
      </c>
      <c r="E1210" t="s">
        <v>1553</v>
      </c>
      <c r="F1210" t="s">
        <v>1554</v>
      </c>
      <c r="G1210" t="s">
        <v>69</v>
      </c>
      <c r="H1210" s="144">
        <v>0.169037034766545</v>
      </c>
    </row>
    <row r="1211" spans="1:8">
      <c r="A1211" t="str">
        <f t="shared" si="18"/>
        <v>secal_2_durable_ipc50-_durableBoganda</v>
      </c>
      <c r="B1211" t="s">
        <v>1560</v>
      </c>
      <c r="C1211" t="s">
        <v>1563</v>
      </c>
      <c r="D1211" t="s">
        <v>1553</v>
      </c>
      <c r="E1211" t="s">
        <v>1553</v>
      </c>
      <c r="F1211" t="s">
        <v>1554</v>
      </c>
      <c r="G1211" t="s">
        <v>69</v>
      </c>
      <c r="H1211" s="144">
        <v>0.150670652764989</v>
      </c>
    </row>
    <row r="1212" spans="1:8">
      <c r="A1212" t="str">
        <f t="shared" si="18"/>
        <v>secal_2_durable_ipc50+_durableBoganda</v>
      </c>
      <c r="B1212" t="s">
        <v>1560</v>
      </c>
      <c r="C1212" t="s">
        <v>1564</v>
      </c>
      <c r="D1212" t="s">
        <v>1553</v>
      </c>
      <c r="E1212" t="s">
        <v>1553</v>
      </c>
      <c r="F1212" t="s">
        <v>1554</v>
      </c>
      <c r="G1212" t="s">
        <v>69</v>
      </c>
      <c r="H1212" s="144">
        <v>0.304592267676565</v>
      </c>
    </row>
    <row r="1213" spans="1:8">
      <c r="A1213" t="str">
        <f t="shared" si="18"/>
        <v>secal_2_durable_ipc75+_durableBoganda</v>
      </c>
      <c r="B1213" t="s">
        <v>1560</v>
      </c>
      <c r="C1213" t="s">
        <v>1565</v>
      </c>
      <c r="D1213" t="s">
        <v>1553</v>
      </c>
      <c r="E1213" t="s">
        <v>1553</v>
      </c>
      <c r="F1213" t="s">
        <v>1554</v>
      </c>
      <c r="G1213" t="s">
        <v>69</v>
      </c>
      <c r="H1213" s="144">
        <v>0.375700044791902</v>
      </c>
    </row>
    <row r="1214" spans="1:8">
      <c r="A1214" t="str">
        <f t="shared" si="18"/>
        <v>secal_2_durable_ipc100%_durableKembe</v>
      </c>
      <c r="B1214" t="s">
        <v>1560</v>
      </c>
      <c r="C1214" t="s">
        <v>1562</v>
      </c>
      <c r="D1214" t="s">
        <v>1553</v>
      </c>
      <c r="E1214" t="s">
        <v>1553</v>
      </c>
      <c r="F1214" t="s">
        <v>1554</v>
      </c>
      <c r="G1214" t="s">
        <v>53</v>
      </c>
      <c r="H1214" s="144">
        <v>3.9288313321707201E-2</v>
      </c>
    </row>
    <row r="1215" spans="1:8">
      <c r="A1215" t="str">
        <f t="shared" si="18"/>
        <v>secal_2_durable_ipc50-_durableKembe</v>
      </c>
      <c r="B1215" t="s">
        <v>1560</v>
      </c>
      <c r="C1215" t="s">
        <v>1563</v>
      </c>
      <c r="D1215" t="s">
        <v>1553</v>
      </c>
      <c r="E1215" t="s">
        <v>1553</v>
      </c>
      <c r="F1215" t="s">
        <v>1554</v>
      </c>
      <c r="G1215" t="s">
        <v>53</v>
      </c>
      <c r="H1215" s="144">
        <v>0.27082588400817398</v>
      </c>
    </row>
    <row r="1216" spans="1:8">
      <c r="A1216" t="str">
        <f t="shared" si="18"/>
        <v>secal_2_durable_ipc50+_durableKembe</v>
      </c>
      <c r="B1216" t="s">
        <v>1560</v>
      </c>
      <c r="C1216" t="s">
        <v>1564</v>
      </c>
      <c r="D1216" t="s">
        <v>1553</v>
      </c>
      <c r="E1216" t="s">
        <v>1553</v>
      </c>
      <c r="F1216" t="s">
        <v>1554</v>
      </c>
      <c r="G1216" t="s">
        <v>53</v>
      </c>
      <c r="H1216" s="144">
        <v>0.329306065503776</v>
      </c>
    </row>
    <row r="1217" spans="1:8">
      <c r="A1217" t="str">
        <f t="shared" si="18"/>
        <v>secal_2_durable_ipc75+_durableKembe</v>
      </c>
      <c r="B1217" t="s">
        <v>1560</v>
      </c>
      <c r="C1217" t="s">
        <v>1565</v>
      </c>
      <c r="D1217" t="s">
        <v>1553</v>
      </c>
      <c r="E1217" t="s">
        <v>1553</v>
      </c>
      <c r="F1217" t="s">
        <v>1554</v>
      </c>
      <c r="G1217" t="s">
        <v>53</v>
      </c>
      <c r="H1217" s="144">
        <v>0.36057973716634401</v>
      </c>
    </row>
    <row r="1218" spans="1:8">
      <c r="A1218" t="str">
        <f t="shared" si="18"/>
        <v>secal_2_durable_ipc100%_durableSatema</v>
      </c>
      <c r="B1218" t="s">
        <v>1560</v>
      </c>
      <c r="C1218" t="s">
        <v>1562</v>
      </c>
      <c r="D1218" t="s">
        <v>1553</v>
      </c>
      <c r="E1218" t="s">
        <v>1553</v>
      </c>
      <c r="F1218" t="s">
        <v>1554</v>
      </c>
      <c r="G1218" t="s">
        <v>55</v>
      </c>
      <c r="H1218" s="144">
        <v>1.16305041375278E-2</v>
      </c>
    </row>
    <row r="1219" spans="1:8">
      <c r="A1219" t="str">
        <f t="shared" ref="A1219:A1282" si="19">CONCATENATE(B1219,C1219,G1219)</f>
        <v>secal_2_durable_ipc50-_durableSatema</v>
      </c>
      <c r="B1219" t="s">
        <v>1560</v>
      </c>
      <c r="C1219" t="s">
        <v>1563</v>
      </c>
      <c r="D1219" t="s">
        <v>1553</v>
      </c>
      <c r="E1219" t="s">
        <v>1553</v>
      </c>
      <c r="F1219" t="s">
        <v>1554</v>
      </c>
      <c r="G1219" t="s">
        <v>55</v>
      </c>
      <c r="H1219" s="144">
        <v>9.1219417813056702E-2</v>
      </c>
    </row>
    <row r="1220" spans="1:8">
      <c r="A1220" t="str">
        <f t="shared" si="19"/>
        <v>secal_2_durable_ipc50+_durableSatema</v>
      </c>
      <c r="B1220" t="s">
        <v>1560</v>
      </c>
      <c r="C1220" t="s">
        <v>1564</v>
      </c>
      <c r="D1220" t="s">
        <v>1553</v>
      </c>
      <c r="E1220" t="s">
        <v>1553</v>
      </c>
      <c r="F1220" t="s">
        <v>1554</v>
      </c>
      <c r="G1220" t="s">
        <v>55</v>
      </c>
      <c r="H1220" s="144">
        <v>0.45304920150525502</v>
      </c>
    </row>
    <row r="1221" spans="1:8">
      <c r="A1221" t="str">
        <f t="shared" si="19"/>
        <v>secal_2_durable_ipc75+_durableSatema</v>
      </c>
      <c r="B1221" t="s">
        <v>1560</v>
      </c>
      <c r="C1221" t="s">
        <v>1565</v>
      </c>
      <c r="D1221" t="s">
        <v>1553</v>
      </c>
      <c r="E1221" t="s">
        <v>1553</v>
      </c>
      <c r="F1221" t="s">
        <v>1554</v>
      </c>
      <c r="G1221" t="s">
        <v>55</v>
      </c>
      <c r="H1221" s="144">
        <v>0.44410087654415997</v>
      </c>
    </row>
    <row r="1222" spans="1:8">
      <c r="A1222" t="str">
        <f t="shared" si="19"/>
        <v>secal_2_durable_ipc100%_durableMarkounda</v>
      </c>
      <c r="B1222" t="s">
        <v>1560</v>
      </c>
      <c r="C1222" t="s">
        <v>1562</v>
      </c>
      <c r="D1222" t="s">
        <v>1553</v>
      </c>
      <c r="E1222" t="s">
        <v>1553</v>
      </c>
      <c r="F1222" t="s">
        <v>1554</v>
      </c>
      <c r="G1222" t="s">
        <v>113</v>
      </c>
      <c r="H1222" s="144">
        <v>2.98744798798725E-2</v>
      </c>
    </row>
    <row r="1223" spans="1:8">
      <c r="A1223" t="str">
        <f t="shared" si="19"/>
        <v>secal_2_durable_ipc50-_durableMarkounda</v>
      </c>
      <c r="B1223" t="s">
        <v>1560</v>
      </c>
      <c r="C1223" t="s">
        <v>1563</v>
      </c>
      <c r="D1223" t="s">
        <v>1553</v>
      </c>
      <c r="E1223" t="s">
        <v>1553</v>
      </c>
      <c r="F1223" t="s">
        <v>1554</v>
      </c>
      <c r="G1223" t="s">
        <v>113</v>
      </c>
      <c r="H1223" s="144">
        <v>0.26470722887855402</v>
      </c>
    </row>
    <row r="1224" spans="1:8">
      <c r="A1224" t="str">
        <f t="shared" si="19"/>
        <v>secal_2_durable_ipc50+_durableMarkounda</v>
      </c>
      <c r="B1224" t="s">
        <v>1560</v>
      </c>
      <c r="C1224" t="s">
        <v>1564</v>
      </c>
      <c r="D1224" t="s">
        <v>1553</v>
      </c>
      <c r="E1224" t="s">
        <v>1553</v>
      </c>
      <c r="F1224" t="s">
        <v>1554</v>
      </c>
      <c r="G1224" t="s">
        <v>113</v>
      </c>
      <c r="H1224" s="144">
        <v>0.411233559742057</v>
      </c>
    </row>
    <row r="1225" spans="1:8">
      <c r="A1225" t="str">
        <f t="shared" si="19"/>
        <v>secal_2_durable_ipc75+_durableMarkounda</v>
      </c>
      <c r="B1225" t="s">
        <v>1560</v>
      </c>
      <c r="C1225" t="s">
        <v>1565</v>
      </c>
      <c r="D1225" t="s">
        <v>1553</v>
      </c>
      <c r="E1225" t="s">
        <v>1553</v>
      </c>
      <c r="F1225" t="s">
        <v>1554</v>
      </c>
      <c r="G1225" t="s">
        <v>113</v>
      </c>
      <c r="H1225" s="144">
        <v>0.29418473149951702</v>
      </c>
    </row>
    <row r="1226" spans="1:8">
      <c r="A1226" t="str">
        <f t="shared" si="19"/>
        <v>secal_2_durable_ipc100%_durableMongoumba</v>
      </c>
      <c r="B1226" t="s">
        <v>1560</v>
      </c>
      <c r="C1226" t="s">
        <v>1562</v>
      </c>
      <c r="D1226" t="s">
        <v>1553</v>
      </c>
      <c r="E1226" t="s">
        <v>1553</v>
      </c>
      <c r="F1226" t="s">
        <v>1554</v>
      </c>
      <c r="G1226" t="s">
        <v>72</v>
      </c>
      <c r="H1226" s="144">
        <v>0.221207256954394</v>
      </c>
    </row>
    <row r="1227" spans="1:8">
      <c r="A1227" t="str">
        <f t="shared" si="19"/>
        <v>secal_2_durable_ipc50-_durableMongoumba</v>
      </c>
      <c r="B1227" t="s">
        <v>1560</v>
      </c>
      <c r="C1227" t="s">
        <v>1563</v>
      </c>
      <c r="D1227" t="s">
        <v>1553</v>
      </c>
      <c r="E1227" t="s">
        <v>1553</v>
      </c>
      <c r="F1227" t="s">
        <v>1554</v>
      </c>
      <c r="G1227" t="s">
        <v>72</v>
      </c>
      <c r="H1227" s="144">
        <v>1.7227222867558501E-2</v>
      </c>
    </row>
    <row r="1228" spans="1:8">
      <c r="A1228" t="str">
        <f t="shared" si="19"/>
        <v>secal_2_durable_ipc50+_durableMongoumba</v>
      </c>
      <c r="B1228" t="s">
        <v>1560</v>
      </c>
      <c r="C1228" t="s">
        <v>1564</v>
      </c>
      <c r="D1228" t="s">
        <v>1553</v>
      </c>
      <c r="E1228" t="s">
        <v>1553</v>
      </c>
      <c r="F1228" t="s">
        <v>1554</v>
      </c>
      <c r="G1228" t="s">
        <v>72</v>
      </c>
      <c r="H1228" s="144">
        <v>0.27973598038994801</v>
      </c>
    </row>
    <row r="1229" spans="1:8">
      <c r="A1229" t="str">
        <f t="shared" si="19"/>
        <v>secal_2_durable_ipc75+_durableMongoumba</v>
      </c>
      <c r="B1229" t="s">
        <v>1560</v>
      </c>
      <c r="C1229" t="s">
        <v>1565</v>
      </c>
      <c r="D1229" t="s">
        <v>1553</v>
      </c>
      <c r="E1229" t="s">
        <v>1553</v>
      </c>
      <c r="F1229" t="s">
        <v>1554</v>
      </c>
      <c r="G1229" t="s">
        <v>72</v>
      </c>
      <c r="H1229" s="144">
        <v>0.481829539788099</v>
      </c>
    </row>
    <row r="1230" spans="1:8">
      <c r="A1230" t="str">
        <f t="shared" si="19"/>
        <v>secal_2_durable_ipc0_durableDede_Mokouba</v>
      </c>
      <c r="B1230" t="s">
        <v>1560</v>
      </c>
      <c r="C1230" t="s">
        <v>1561</v>
      </c>
      <c r="D1230" t="s">
        <v>1553</v>
      </c>
      <c r="E1230" t="s">
        <v>1553</v>
      </c>
      <c r="F1230" t="s">
        <v>1554</v>
      </c>
      <c r="G1230" t="s">
        <v>77</v>
      </c>
      <c r="H1230" s="144">
        <v>1.06366191916589E-2</v>
      </c>
    </row>
    <row r="1231" spans="1:8">
      <c r="A1231" t="str">
        <f t="shared" si="19"/>
        <v>secal_2_durable_ipc100%_durableDede_Mokouba</v>
      </c>
      <c r="B1231" t="s">
        <v>1560</v>
      </c>
      <c r="C1231" t="s">
        <v>1562</v>
      </c>
      <c r="D1231" t="s">
        <v>1553</v>
      </c>
      <c r="E1231" t="s">
        <v>1553</v>
      </c>
      <c r="F1231" t="s">
        <v>1554</v>
      </c>
      <c r="G1231" t="s">
        <v>77</v>
      </c>
      <c r="H1231" s="144">
        <v>0.23297062994387799</v>
      </c>
    </row>
    <row r="1232" spans="1:8">
      <c r="A1232" t="str">
        <f t="shared" si="19"/>
        <v>secal_2_durable_ipc50-_durableDede_Mokouba</v>
      </c>
      <c r="B1232" t="s">
        <v>1560</v>
      </c>
      <c r="C1232" t="s">
        <v>1563</v>
      </c>
      <c r="D1232" t="s">
        <v>1553</v>
      </c>
      <c r="E1232" t="s">
        <v>1553</v>
      </c>
      <c r="F1232" t="s">
        <v>1554</v>
      </c>
      <c r="G1232" t="s">
        <v>77</v>
      </c>
      <c r="H1232" s="144">
        <v>0.19340738501119101</v>
      </c>
    </row>
    <row r="1233" spans="1:8">
      <c r="A1233" t="str">
        <f t="shared" si="19"/>
        <v>secal_2_durable_ipc50+_durableDede_Mokouba</v>
      </c>
      <c r="B1233" t="s">
        <v>1560</v>
      </c>
      <c r="C1233" t="s">
        <v>1564</v>
      </c>
      <c r="D1233" t="s">
        <v>1553</v>
      </c>
      <c r="E1233" t="s">
        <v>1553</v>
      </c>
      <c r="F1233" t="s">
        <v>1554</v>
      </c>
      <c r="G1233" t="s">
        <v>77</v>
      </c>
      <c r="H1233" s="144">
        <v>0.199261090920585</v>
      </c>
    </row>
    <row r="1234" spans="1:8">
      <c r="A1234" t="str">
        <f t="shared" si="19"/>
        <v>secal_2_durable_ipc75+_durableDede_Mokouba</v>
      </c>
      <c r="B1234" t="s">
        <v>1560</v>
      </c>
      <c r="C1234" t="s">
        <v>1565</v>
      </c>
      <c r="D1234" t="s">
        <v>1553</v>
      </c>
      <c r="E1234" t="s">
        <v>1553</v>
      </c>
      <c r="F1234" t="s">
        <v>1554</v>
      </c>
      <c r="G1234" t="s">
        <v>77</v>
      </c>
      <c r="H1234" s="144">
        <v>0.363724274932687</v>
      </c>
    </row>
    <row r="1235" spans="1:8">
      <c r="A1235" t="str">
        <f t="shared" si="19"/>
        <v>secal_2_durable_ipc100%_durableSosso-Nakombo</v>
      </c>
      <c r="B1235" t="s">
        <v>1560</v>
      </c>
      <c r="C1235" t="s">
        <v>1562</v>
      </c>
      <c r="D1235" t="s">
        <v>1553</v>
      </c>
      <c r="E1235" t="s">
        <v>1553</v>
      </c>
      <c r="F1235" t="s">
        <v>1554</v>
      </c>
      <c r="G1235" t="s">
        <v>80</v>
      </c>
      <c r="H1235" s="144">
        <v>0.142910221532981</v>
      </c>
    </row>
    <row r="1236" spans="1:8">
      <c r="A1236" t="str">
        <f t="shared" si="19"/>
        <v>secal_2_durable_ipc50-_durableSosso-Nakombo</v>
      </c>
      <c r="B1236" t="s">
        <v>1560</v>
      </c>
      <c r="C1236" t="s">
        <v>1563</v>
      </c>
      <c r="D1236" t="s">
        <v>1553</v>
      </c>
      <c r="E1236" t="s">
        <v>1553</v>
      </c>
      <c r="F1236" t="s">
        <v>1554</v>
      </c>
      <c r="G1236" t="s">
        <v>80</v>
      </c>
      <c r="H1236" s="144">
        <v>0.10332883833623301</v>
      </c>
    </row>
    <row r="1237" spans="1:8">
      <c r="A1237" t="str">
        <f t="shared" si="19"/>
        <v>secal_2_durable_ipc50+_durableSosso-Nakombo</v>
      </c>
      <c r="B1237" t="s">
        <v>1560</v>
      </c>
      <c r="C1237" t="s">
        <v>1564</v>
      </c>
      <c r="D1237" t="s">
        <v>1553</v>
      </c>
      <c r="E1237" t="s">
        <v>1553</v>
      </c>
      <c r="F1237" t="s">
        <v>1554</v>
      </c>
      <c r="G1237" t="s">
        <v>80</v>
      </c>
      <c r="H1237" s="144">
        <v>0.37606795557296802</v>
      </c>
    </row>
    <row r="1238" spans="1:8">
      <c r="A1238" t="str">
        <f t="shared" si="19"/>
        <v>secal_2_durable_ipc75+_durableSosso-Nakombo</v>
      </c>
      <c r="B1238" t="s">
        <v>1560</v>
      </c>
      <c r="C1238" t="s">
        <v>1565</v>
      </c>
      <c r="D1238" t="s">
        <v>1553</v>
      </c>
      <c r="E1238" t="s">
        <v>1553</v>
      </c>
      <c r="F1238" t="s">
        <v>1554</v>
      </c>
      <c r="G1238" t="s">
        <v>80</v>
      </c>
      <c r="H1238" s="144">
        <v>0.37769298455781702</v>
      </c>
    </row>
    <row r="1239" spans="1:8">
      <c r="A1239" t="str">
        <f t="shared" si="19"/>
        <v>secal_2_durable_ipc100%_durableNola</v>
      </c>
      <c r="B1239" t="s">
        <v>1560</v>
      </c>
      <c r="C1239" t="s">
        <v>1562</v>
      </c>
      <c r="D1239" t="s">
        <v>1553</v>
      </c>
      <c r="E1239" t="s">
        <v>1553</v>
      </c>
      <c r="F1239" t="s">
        <v>1554</v>
      </c>
      <c r="G1239" t="s">
        <v>126</v>
      </c>
      <c r="H1239" s="144">
        <v>0.127425153079648</v>
      </c>
    </row>
    <row r="1240" spans="1:8">
      <c r="A1240" t="str">
        <f t="shared" si="19"/>
        <v>secal_2_durable_ipc50-_durableNola</v>
      </c>
      <c r="B1240" t="s">
        <v>1560</v>
      </c>
      <c r="C1240" t="s">
        <v>1563</v>
      </c>
      <c r="D1240" t="s">
        <v>1553</v>
      </c>
      <c r="E1240" t="s">
        <v>1553</v>
      </c>
      <c r="F1240" t="s">
        <v>1554</v>
      </c>
      <c r="G1240" t="s">
        <v>126</v>
      </c>
      <c r="H1240" s="144">
        <v>0.19375356674141</v>
      </c>
    </row>
    <row r="1241" spans="1:8">
      <c r="A1241" t="str">
        <f t="shared" si="19"/>
        <v>secal_2_durable_ipc50+_durableNola</v>
      </c>
      <c r="B1241" t="s">
        <v>1560</v>
      </c>
      <c r="C1241" t="s">
        <v>1564</v>
      </c>
      <c r="D1241" t="s">
        <v>1553</v>
      </c>
      <c r="E1241" t="s">
        <v>1553</v>
      </c>
      <c r="F1241" t="s">
        <v>1554</v>
      </c>
      <c r="G1241" t="s">
        <v>126</v>
      </c>
      <c r="H1241" s="144">
        <v>0.32299432884681001</v>
      </c>
    </row>
    <row r="1242" spans="1:8">
      <c r="A1242" t="str">
        <f t="shared" si="19"/>
        <v>secal_2_durable_ipc75+_durableNola</v>
      </c>
      <c r="B1242" t="s">
        <v>1560</v>
      </c>
      <c r="C1242" t="s">
        <v>1565</v>
      </c>
      <c r="D1242" t="s">
        <v>1553</v>
      </c>
      <c r="E1242" t="s">
        <v>1553</v>
      </c>
      <c r="F1242" t="s">
        <v>1554</v>
      </c>
      <c r="G1242" t="s">
        <v>126</v>
      </c>
      <c r="H1242" s="144">
        <v>0.35582695133213199</v>
      </c>
    </row>
    <row r="1243" spans="1:8">
      <c r="A1243" t="str">
        <f t="shared" si="19"/>
        <v>secal_2_durable_ipc100%_durableBogangone</v>
      </c>
      <c r="B1243" t="s">
        <v>1560</v>
      </c>
      <c r="C1243" t="s">
        <v>1562</v>
      </c>
      <c r="D1243" t="s">
        <v>1553</v>
      </c>
      <c r="E1243" t="s">
        <v>1553</v>
      </c>
      <c r="F1243" t="s">
        <v>1554</v>
      </c>
      <c r="G1243" t="s">
        <v>70</v>
      </c>
      <c r="H1243" s="144">
        <v>0.13000496954822199</v>
      </c>
    </row>
    <row r="1244" spans="1:8">
      <c r="A1244" t="str">
        <f t="shared" si="19"/>
        <v>secal_2_durable_ipc50-_durableBogangone</v>
      </c>
      <c r="B1244" t="s">
        <v>1560</v>
      </c>
      <c r="C1244" t="s">
        <v>1563</v>
      </c>
      <c r="D1244" t="s">
        <v>1553</v>
      </c>
      <c r="E1244" t="s">
        <v>1553</v>
      </c>
      <c r="F1244" t="s">
        <v>1554</v>
      </c>
      <c r="G1244" t="s">
        <v>70</v>
      </c>
      <c r="H1244" s="144">
        <v>0.22865129715137</v>
      </c>
    </row>
    <row r="1245" spans="1:8">
      <c r="A1245" t="str">
        <f t="shared" si="19"/>
        <v>secal_2_durable_ipc50+_durableBogangone</v>
      </c>
      <c r="B1245" t="s">
        <v>1560</v>
      </c>
      <c r="C1245" t="s">
        <v>1564</v>
      </c>
      <c r="D1245" t="s">
        <v>1553</v>
      </c>
      <c r="E1245" t="s">
        <v>1553</v>
      </c>
      <c r="F1245" t="s">
        <v>1554</v>
      </c>
      <c r="G1245" t="s">
        <v>70</v>
      </c>
      <c r="H1245" s="144">
        <v>0.35591803950949302</v>
      </c>
    </row>
    <row r="1246" spans="1:8">
      <c r="A1246" t="str">
        <f t="shared" si="19"/>
        <v>secal_2_durable_ipc75+_durableBogangone</v>
      </c>
      <c r="B1246" t="s">
        <v>1560</v>
      </c>
      <c r="C1246" t="s">
        <v>1565</v>
      </c>
      <c r="D1246" t="s">
        <v>1553</v>
      </c>
      <c r="E1246" t="s">
        <v>1553</v>
      </c>
      <c r="F1246" t="s">
        <v>1554</v>
      </c>
      <c r="G1246" t="s">
        <v>70</v>
      </c>
      <c r="H1246" s="144">
        <v>0.28542569379091498</v>
      </c>
    </row>
    <row r="1247" spans="1:8">
      <c r="A1247" t="str">
        <f t="shared" si="19"/>
        <v>secal_2_durable_ipc100%_durableBoda</v>
      </c>
      <c r="B1247" t="s">
        <v>1560</v>
      </c>
      <c r="C1247" t="s">
        <v>1562</v>
      </c>
      <c r="D1247" t="s">
        <v>1553</v>
      </c>
      <c r="E1247" t="s">
        <v>1553</v>
      </c>
      <c r="F1247" t="s">
        <v>1554</v>
      </c>
      <c r="G1247" t="s">
        <v>68</v>
      </c>
      <c r="H1247" s="144">
        <v>0.22447680779997201</v>
      </c>
    </row>
    <row r="1248" spans="1:8">
      <c r="A1248" t="str">
        <f t="shared" si="19"/>
        <v>secal_2_durable_ipc50-_durableBoda</v>
      </c>
      <c r="B1248" t="s">
        <v>1560</v>
      </c>
      <c r="C1248" t="s">
        <v>1563</v>
      </c>
      <c r="D1248" t="s">
        <v>1553</v>
      </c>
      <c r="E1248" t="s">
        <v>1553</v>
      </c>
      <c r="F1248" t="s">
        <v>1554</v>
      </c>
      <c r="G1248" t="s">
        <v>68</v>
      </c>
      <c r="H1248" s="144">
        <v>7.1112218609939798E-2</v>
      </c>
    </row>
    <row r="1249" spans="1:8">
      <c r="A1249" t="str">
        <f t="shared" si="19"/>
        <v>secal_2_durable_ipc50+_durableBoda</v>
      </c>
      <c r="B1249" t="s">
        <v>1560</v>
      </c>
      <c r="C1249" t="s">
        <v>1564</v>
      </c>
      <c r="D1249" t="s">
        <v>1553</v>
      </c>
      <c r="E1249" t="s">
        <v>1553</v>
      </c>
      <c r="F1249" t="s">
        <v>1554</v>
      </c>
      <c r="G1249" t="s">
        <v>68</v>
      </c>
      <c r="H1249" s="144">
        <v>0.302400776993343</v>
      </c>
    </row>
    <row r="1250" spans="1:8">
      <c r="A1250" t="str">
        <f t="shared" si="19"/>
        <v>secal_2_durable_ipc75+_durableBoda</v>
      </c>
      <c r="B1250" t="s">
        <v>1560</v>
      </c>
      <c r="C1250" t="s">
        <v>1565</v>
      </c>
      <c r="D1250" t="s">
        <v>1553</v>
      </c>
      <c r="E1250" t="s">
        <v>1553</v>
      </c>
      <c r="F1250" t="s">
        <v>1554</v>
      </c>
      <c r="G1250" t="s">
        <v>68</v>
      </c>
      <c r="H1250" s="144">
        <v>0.40201019659674497</v>
      </c>
    </row>
    <row r="1251" spans="1:8">
      <c r="A1251" t="str">
        <f t="shared" si="19"/>
        <v>secal_2_durable_ipc0_durableAmada_Gaza</v>
      </c>
      <c r="B1251" t="s">
        <v>1560</v>
      </c>
      <c r="C1251" t="s">
        <v>1561</v>
      </c>
      <c r="D1251" t="s">
        <v>1553</v>
      </c>
      <c r="E1251" t="s">
        <v>1553</v>
      </c>
      <c r="F1251" t="s">
        <v>1554</v>
      </c>
      <c r="G1251" t="s">
        <v>74</v>
      </c>
      <c r="H1251" s="144">
        <v>1.8239550659061399E-2</v>
      </c>
    </row>
    <row r="1252" spans="1:8">
      <c r="A1252" t="str">
        <f t="shared" si="19"/>
        <v>secal_2_durable_ipc100%_durableAmada_Gaza</v>
      </c>
      <c r="B1252" t="s">
        <v>1560</v>
      </c>
      <c r="C1252" t="s">
        <v>1562</v>
      </c>
      <c r="D1252" t="s">
        <v>1553</v>
      </c>
      <c r="E1252" t="s">
        <v>1553</v>
      </c>
      <c r="F1252" t="s">
        <v>1554</v>
      </c>
      <c r="G1252" t="s">
        <v>74</v>
      </c>
      <c r="H1252" s="144">
        <v>0.26240495442103601</v>
      </c>
    </row>
    <row r="1253" spans="1:8">
      <c r="A1253" t="str">
        <f t="shared" si="19"/>
        <v>secal_2_durable_ipc50-_durableAmada_Gaza</v>
      </c>
      <c r="B1253" t="s">
        <v>1560</v>
      </c>
      <c r="C1253" t="s">
        <v>1563</v>
      </c>
      <c r="D1253" t="s">
        <v>1553</v>
      </c>
      <c r="E1253" t="s">
        <v>1553</v>
      </c>
      <c r="F1253" t="s">
        <v>1554</v>
      </c>
      <c r="G1253" t="s">
        <v>74</v>
      </c>
      <c r="H1253" s="144">
        <v>0.151811702923554</v>
      </c>
    </row>
    <row r="1254" spans="1:8">
      <c r="A1254" t="str">
        <f t="shared" si="19"/>
        <v>secal_2_durable_ipc50+_durableAmada_Gaza</v>
      </c>
      <c r="B1254" t="s">
        <v>1560</v>
      </c>
      <c r="C1254" t="s">
        <v>1564</v>
      </c>
      <c r="D1254" t="s">
        <v>1553</v>
      </c>
      <c r="E1254" t="s">
        <v>1553</v>
      </c>
      <c r="F1254" t="s">
        <v>1554</v>
      </c>
      <c r="G1254" t="s">
        <v>74</v>
      </c>
      <c r="H1254" s="144">
        <v>0.16277151080220201</v>
      </c>
    </row>
    <row r="1255" spans="1:8">
      <c r="A1255" t="str">
        <f t="shared" si="19"/>
        <v>secal_2_durable_ipc75+_durableAmada_Gaza</v>
      </c>
      <c r="B1255" t="s">
        <v>1560</v>
      </c>
      <c r="C1255" t="s">
        <v>1565</v>
      </c>
      <c r="D1255" t="s">
        <v>1553</v>
      </c>
      <c r="E1255" t="s">
        <v>1553</v>
      </c>
      <c r="F1255" t="s">
        <v>1554</v>
      </c>
      <c r="G1255" t="s">
        <v>74</v>
      </c>
      <c r="H1255" s="144">
        <v>0.40477228119414599</v>
      </c>
    </row>
    <row r="1256" spans="1:8">
      <c r="A1256" t="str">
        <f t="shared" si="19"/>
        <v>secal_2_durable_ipc100%_durableBayanga</v>
      </c>
      <c r="B1256" t="s">
        <v>1560</v>
      </c>
      <c r="C1256" t="s">
        <v>1562</v>
      </c>
      <c r="D1256" t="s">
        <v>1553</v>
      </c>
      <c r="E1256" t="s">
        <v>1553</v>
      </c>
      <c r="F1256" t="s">
        <v>1554</v>
      </c>
      <c r="G1256" t="s">
        <v>125</v>
      </c>
      <c r="H1256" s="144">
        <v>0.149398993499644</v>
      </c>
    </row>
    <row r="1257" spans="1:8">
      <c r="A1257" t="str">
        <f t="shared" si="19"/>
        <v>secal_2_durable_ipc50-_durableBayanga</v>
      </c>
      <c r="B1257" t="s">
        <v>1560</v>
      </c>
      <c r="C1257" t="s">
        <v>1563</v>
      </c>
      <c r="D1257" t="s">
        <v>1553</v>
      </c>
      <c r="E1257" t="s">
        <v>1553</v>
      </c>
      <c r="F1257" t="s">
        <v>1554</v>
      </c>
      <c r="G1257" t="s">
        <v>125</v>
      </c>
      <c r="H1257" s="144">
        <v>0.104911166571707</v>
      </c>
    </row>
    <row r="1258" spans="1:8">
      <c r="A1258" t="str">
        <f t="shared" si="19"/>
        <v>secal_2_durable_ipc50+_durableBayanga</v>
      </c>
      <c r="B1258" t="s">
        <v>1560</v>
      </c>
      <c r="C1258" t="s">
        <v>1564</v>
      </c>
      <c r="D1258" t="s">
        <v>1553</v>
      </c>
      <c r="E1258" t="s">
        <v>1553</v>
      </c>
      <c r="F1258" t="s">
        <v>1554</v>
      </c>
      <c r="G1258" t="s">
        <v>125</v>
      </c>
      <c r="H1258" s="144">
        <v>0.27895318004063901</v>
      </c>
    </row>
    <row r="1259" spans="1:8">
      <c r="A1259" t="str">
        <f t="shared" si="19"/>
        <v>secal_2_durable_ipc75+_durableBayanga</v>
      </c>
      <c r="B1259" t="s">
        <v>1560</v>
      </c>
      <c r="C1259" t="s">
        <v>1565</v>
      </c>
      <c r="D1259" t="s">
        <v>1553</v>
      </c>
      <c r="E1259" t="s">
        <v>1553</v>
      </c>
      <c r="F1259" t="s">
        <v>1554</v>
      </c>
      <c r="G1259" t="s">
        <v>125</v>
      </c>
      <c r="H1259" s="144">
        <v>0.46673665988801</v>
      </c>
    </row>
    <row r="1260" spans="1:8">
      <c r="A1260" t="str">
        <f t="shared" si="19"/>
        <v>secal_2_durable_ipc100%_durableBogangolo</v>
      </c>
      <c r="B1260" t="s">
        <v>1560</v>
      </c>
      <c r="C1260" t="s">
        <v>1562</v>
      </c>
      <c r="D1260" t="s">
        <v>1553</v>
      </c>
      <c r="E1260" t="s">
        <v>1553</v>
      </c>
      <c r="F1260" t="s">
        <v>1554</v>
      </c>
      <c r="G1260" t="s">
        <v>98</v>
      </c>
      <c r="H1260" s="144">
        <v>0.31238254282986999</v>
      </c>
    </row>
    <row r="1261" spans="1:8">
      <c r="A1261" t="str">
        <f t="shared" si="19"/>
        <v>secal_2_durable_ipc50-_durableBogangolo</v>
      </c>
      <c r="B1261" t="s">
        <v>1560</v>
      </c>
      <c r="C1261" t="s">
        <v>1563</v>
      </c>
      <c r="D1261" t="s">
        <v>1553</v>
      </c>
      <c r="E1261" t="s">
        <v>1553</v>
      </c>
      <c r="F1261" t="s">
        <v>1554</v>
      </c>
      <c r="G1261" t="s">
        <v>98</v>
      </c>
      <c r="H1261" s="144">
        <v>5.2007232484215698E-3</v>
      </c>
    </row>
    <row r="1262" spans="1:8">
      <c r="A1262" t="str">
        <f t="shared" si="19"/>
        <v>secal_2_durable_ipc50+_durableBogangolo</v>
      </c>
      <c r="B1262" t="s">
        <v>1560</v>
      </c>
      <c r="C1262" t="s">
        <v>1564</v>
      </c>
      <c r="D1262" t="s">
        <v>1553</v>
      </c>
      <c r="E1262" t="s">
        <v>1553</v>
      </c>
      <c r="F1262" t="s">
        <v>1554</v>
      </c>
      <c r="G1262" t="s">
        <v>98</v>
      </c>
      <c r="H1262" s="144">
        <v>0.14796941146725301</v>
      </c>
    </row>
    <row r="1263" spans="1:8">
      <c r="A1263" t="str">
        <f t="shared" si="19"/>
        <v>secal_2_durable_ipc75+_durableBogangolo</v>
      </c>
      <c r="B1263" t="s">
        <v>1560</v>
      </c>
      <c r="C1263" t="s">
        <v>1565</v>
      </c>
      <c r="D1263" t="s">
        <v>1553</v>
      </c>
      <c r="E1263" t="s">
        <v>1553</v>
      </c>
      <c r="F1263" t="s">
        <v>1554</v>
      </c>
      <c r="G1263" t="s">
        <v>98</v>
      </c>
      <c r="H1263" s="144">
        <v>0.53444732245445503</v>
      </c>
    </row>
    <row r="1264" spans="1:8">
      <c r="A1264" t="str">
        <f t="shared" si="19"/>
        <v>secal_6_ipcNANdele</v>
      </c>
      <c r="B1264" t="s">
        <v>1566</v>
      </c>
      <c r="C1264" t="s">
        <v>266</v>
      </c>
      <c r="D1264" t="s">
        <v>1553</v>
      </c>
      <c r="E1264" t="s">
        <v>1553</v>
      </c>
      <c r="F1264" t="s">
        <v>1554</v>
      </c>
      <c r="G1264" t="s">
        <v>49</v>
      </c>
      <c r="H1264" s="144">
        <v>0.78450982543270598</v>
      </c>
    </row>
    <row r="1265" spans="1:8">
      <c r="A1265" t="str">
        <f t="shared" si="19"/>
        <v>secal_6_ipcNABouca</v>
      </c>
      <c r="B1265" t="s">
        <v>1566</v>
      </c>
      <c r="C1265" t="s">
        <v>266</v>
      </c>
      <c r="D1265" t="s">
        <v>1553</v>
      </c>
      <c r="E1265" t="s">
        <v>1553</v>
      </c>
      <c r="F1265" t="s">
        <v>1554</v>
      </c>
      <c r="G1265" t="s">
        <v>111</v>
      </c>
      <c r="H1265" s="144">
        <v>0.62091314517103102</v>
      </c>
    </row>
    <row r="1266" spans="1:8">
      <c r="A1266" t="str">
        <f t="shared" si="19"/>
        <v>secal_6_ipcNAAlindao</v>
      </c>
      <c r="B1266" t="s">
        <v>1566</v>
      </c>
      <c r="C1266" t="s">
        <v>266</v>
      </c>
      <c r="D1266" t="s">
        <v>1553</v>
      </c>
      <c r="E1266" t="s">
        <v>1553</v>
      </c>
      <c r="F1266" t="s">
        <v>1554</v>
      </c>
      <c r="G1266" t="s">
        <v>52</v>
      </c>
      <c r="H1266" s="144">
        <v>0.433914712633582</v>
      </c>
    </row>
    <row r="1267" spans="1:8">
      <c r="A1267" t="str">
        <f t="shared" si="19"/>
        <v>secal_6_ipcNABirao</v>
      </c>
      <c r="B1267" t="s">
        <v>1566</v>
      </c>
      <c r="C1267" t="s">
        <v>266</v>
      </c>
      <c r="D1267" t="s">
        <v>1553</v>
      </c>
      <c r="E1267" t="s">
        <v>1553</v>
      </c>
      <c r="F1267" t="s">
        <v>1554</v>
      </c>
      <c r="G1267" t="s">
        <v>128</v>
      </c>
      <c r="H1267" s="144">
        <v>0.60229810817235796</v>
      </c>
    </row>
    <row r="1268" spans="1:8">
      <c r="A1268" t="str">
        <f t="shared" si="19"/>
        <v>secal_6_ipcNABangui</v>
      </c>
      <c r="B1268" t="s">
        <v>1566</v>
      </c>
      <c r="C1268" t="s">
        <v>266</v>
      </c>
      <c r="D1268" t="s">
        <v>1553</v>
      </c>
      <c r="E1268" t="s">
        <v>1553</v>
      </c>
      <c r="F1268" t="s">
        <v>1554</v>
      </c>
      <c r="G1268" t="s">
        <v>50</v>
      </c>
      <c r="H1268" s="144">
        <v>0.19910199112136601</v>
      </c>
    </row>
    <row r="1269" spans="1:8">
      <c r="A1269" t="str">
        <f t="shared" si="19"/>
        <v>secal_6_ipcNAMobaye</v>
      </c>
      <c r="B1269" t="s">
        <v>1566</v>
      </c>
      <c r="C1269" t="s">
        <v>266</v>
      </c>
      <c r="D1269" t="s">
        <v>1553</v>
      </c>
      <c r="E1269" t="s">
        <v>1553</v>
      </c>
      <c r="F1269" t="s">
        <v>1554</v>
      </c>
      <c r="G1269" t="s">
        <v>54</v>
      </c>
      <c r="H1269" s="144">
        <v>0.38920973153366301</v>
      </c>
    </row>
    <row r="1270" spans="1:8">
      <c r="A1270" t="str">
        <f t="shared" si="19"/>
        <v>secal_6_ipcNABambari</v>
      </c>
      <c r="B1270" t="s">
        <v>1566</v>
      </c>
      <c r="C1270" t="s">
        <v>266</v>
      </c>
      <c r="D1270" t="s">
        <v>1553</v>
      </c>
      <c r="E1270" t="s">
        <v>1553</v>
      </c>
      <c r="F1270" t="s">
        <v>1554</v>
      </c>
      <c r="G1270" t="s">
        <v>104</v>
      </c>
      <c r="H1270" s="144">
        <v>0.343701874112669</v>
      </c>
    </row>
    <row r="1271" spans="1:8">
      <c r="A1271" t="str">
        <f t="shared" si="19"/>
        <v>secal_6_ipcNABouar</v>
      </c>
      <c r="B1271" t="s">
        <v>1566</v>
      </c>
      <c r="C1271" t="s">
        <v>266</v>
      </c>
      <c r="D1271" t="s">
        <v>1553</v>
      </c>
      <c r="E1271" t="s">
        <v>1553</v>
      </c>
      <c r="F1271" t="s">
        <v>1554</v>
      </c>
      <c r="G1271" t="s">
        <v>91</v>
      </c>
      <c r="H1271" s="144">
        <v>0.769551116195616</v>
      </c>
    </row>
    <row r="1272" spans="1:8">
      <c r="A1272" t="str">
        <f t="shared" si="19"/>
        <v>secal_6_ipcNABocaranga</v>
      </c>
      <c r="B1272" t="s">
        <v>1566</v>
      </c>
      <c r="C1272" t="s">
        <v>266</v>
      </c>
      <c r="D1272" t="s">
        <v>1553</v>
      </c>
      <c r="E1272" t="s">
        <v>1553</v>
      </c>
      <c r="F1272" t="s">
        <v>1554</v>
      </c>
      <c r="G1272" t="s">
        <v>117</v>
      </c>
      <c r="H1272" s="144">
        <v>0.81879989166285305</v>
      </c>
    </row>
    <row r="1273" spans="1:8">
      <c r="A1273" t="str">
        <f t="shared" si="19"/>
        <v>secal_6_ipcNABossangoa</v>
      </c>
      <c r="B1273" t="s">
        <v>1566</v>
      </c>
      <c r="C1273" t="s">
        <v>266</v>
      </c>
      <c r="D1273" t="s">
        <v>1553</v>
      </c>
      <c r="E1273" t="s">
        <v>1553</v>
      </c>
      <c r="F1273" t="s">
        <v>1554</v>
      </c>
      <c r="G1273" t="s">
        <v>110</v>
      </c>
      <c r="H1273" s="144">
        <v>0.68676242124377296</v>
      </c>
    </row>
    <row r="1274" spans="1:8">
      <c r="A1274" t="str">
        <f t="shared" si="19"/>
        <v>secal_6_ipcNAKaga_Bandoro</v>
      </c>
      <c r="B1274" t="s">
        <v>1566</v>
      </c>
      <c r="C1274" t="s">
        <v>266</v>
      </c>
      <c r="D1274" t="s">
        <v>1553</v>
      </c>
      <c r="E1274" t="s">
        <v>1553</v>
      </c>
      <c r="F1274" t="s">
        <v>1554</v>
      </c>
      <c r="G1274" t="s">
        <v>93</v>
      </c>
      <c r="H1274" s="144">
        <v>0.40432700059652799</v>
      </c>
    </row>
    <row r="1275" spans="1:8">
      <c r="A1275" t="str">
        <f t="shared" si="19"/>
        <v>secal_6_ipcNAKoui</v>
      </c>
      <c r="B1275" t="s">
        <v>1566</v>
      </c>
      <c r="C1275" t="s">
        <v>266</v>
      </c>
      <c r="D1275" t="s">
        <v>1553</v>
      </c>
      <c r="E1275" t="s">
        <v>1553</v>
      </c>
      <c r="F1275" t="s">
        <v>1554</v>
      </c>
      <c r="G1275" t="s">
        <v>120</v>
      </c>
      <c r="H1275" s="144">
        <v>0.73510305385619701</v>
      </c>
    </row>
    <row r="1276" spans="1:8">
      <c r="A1276" t="str">
        <f t="shared" si="19"/>
        <v>secal_6_ipcNABakala</v>
      </c>
      <c r="B1276" t="s">
        <v>1566</v>
      </c>
      <c r="C1276" t="s">
        <v>266</v>
      </c>
      <c r="D1276" t="s">
        <v>1553</v>
      </c>
      <c r="E1276" t="s">
        <v>1553</v>
      </c>
      <c r="F1276" t="s">
        <v>1554</v>
      </c>
      <c r="G1276" t="s">
        <v>103</v>
      </c>
      <c r="H1276" s="144">
        <v>0.63216726084247798</v>
      </c>
    </row>
    <row r="1277" spans="1:8">
      <c r="A1277" t="str">
        <f t="shared" si="19"/>
        <v>secal_6_ipcNABangassou</v>
      </c>
      <c r="B1277" t="s">
        <v>1566</v>
      </c>
      <c r="C1277" t="s">
        <v>266</v>
      </c>
      <c r="D1277" t="s">
        <v>1553</v>
      </c>
      <c r="E1277" t="s">
        <v>1553</v>
      </c>
      <c r="F1277" t="s">
        <v>1554</v>
      </c>
      <c r="G1277" t="s">
        <v>83</v>
      </c>
      <c r="H1277" s="144">
        <v>0.93036053338537805</v>
      </c>
    </row>
    <row r="1278" spans="1:8">
      <c r="A1278" t="str">
        <f t="shared" si="19"/>
        <v>secal_6_ipcNANana_Bakassa</v>
      </c>
      <c r="B1278" t="s">
        <v>1566</v>
      </c>
      <c r="C1278" t="s">
        <v>266</v>
      </c>
      <c r="D1278" t="s">
        <v>1553</v>
      </c>
      <c r="E1278" t="s">
        <v>1553</v>
      </c>
      <c r="F1278" t="s">
        <v>1554</v>
      </c>
      <c r="G1278" t="s">
        <v>114</v>
      </c>
      <c r="H1278" s="144">
        <v>0.79288432268224196</v>
      </c>
    </row>
    <row r="1279" spans="1:8">
      <c r="A1279" t="str">
        <f t="shared" si="19"/>
        <v>secal_6_ipcNARafai</v>
      </c>
      <c r="B1279" t="s">
        <v>1566</v>
      </c>
      <c r="C1279" t="s">
        <v>266</v>
      </c>
      <c r="D1279" t="s">
        <v>1553</v>
      </c>
      <c r="E1279" t="s">
        <v>1553</v>
      </c>
      <c r="F1279" t="s">
        <v>1554</v>
      </c>
      <c r="G1279" t="s">
        <v>86</v>
      </c>
      <c r="H1279" s="144">
        <v>0.74146201942827406</v>
      </c>
    </row>
    <row r="1280" spans="1:8">
      <c r="A1280" t="str">
        <f t="shared" si="19"/>
        <v>secal_6_ipcNANgaoundaye</v>
      </c>
      <c r="B1280" t="s">
        <v>1566</v>
      </c>
      <c r="C1280" t="s">
        <v>266</v>
      </c>
      <c r="D1280" t="s">
        <v>1553</v>
      </c>
      <c r="E1280" t="s">
        <v>1553</v>
      </c>
      <c r="F1280" t="s">
        <v>1554</v>
      </c>
      <c r="G1280" t="s">
        <v>121</v>
      </c>
      <c r="H1280" s="144">
        <v>0.79691302240031903</v>
      </c>
    </row>
    <row r="1281" spans="1:8">
      <c r="A1281" t="str">
        <f t="shared" si="19"/>
        <v>secal_6_ipcNAIppy</v>
      </c>
      <c r="B1281" t="s">
        <v>1566</v>
      </c>
      <c r="C1281" t="s">
        <v>266</v>
      </c>
      <c r="D1281" t="s">
        <v>1553</v>
      </c>
      <c r="E1281" t="s">
        <v>1553</v>
      </c>
      <c r="F1281" t="s">
        <v>1554</v>
      </c>
      <c r="G1281" t="s">
        <v>106</v>
      </c>
      <c r="H1281" s="144">
        <v>0.45546844933976299</v>
      </c>
    </row>
    <row r="1282" spans="1:8">
      <c r="A1282" t="str">
        <f t="shared" si="19"/>
        <v>secal_6_ipcNABerberati</v>
      </c>
      <c r="B1282" t="s">
        <v>1566</v>
      </c>
      <c r="C1282" t="s">
        <v>266</v>
      </c>
      <c r="D1282" t="s">
        <v>1553</v>
      </c>
      <c r="E1282" t="s">
        <v>1553</v>
      </c>
      <c r="F1282" t="s">
        <v>1554</v>
      </c>
      <c r="G1282" t="s">
        <v>75</v>
      </c>
      <c r="H1282" s="144">
        <v>0.54986134485610205</v>
      </c>
    </row>
    <row r="1283" spans="1:8">
      <c r="A1283" t="str">
        <f t="shared" ref="A1283:A1346" si="20">CONCATENATE(B1283,C1283,G1283)</f>
        <v>secal_6_ipcNAMbres</v>
      </c>
      <c r="B1283" t="s">
        <v>1566</v>
      </c>
      <c r="C1283" t="s">
        <v>266</v>
      </c>
      <c r="D1283" t="s">
        <v>1553</v>
      </c>
      <c r="E1283" t="s">
        <v>1553</v>
      </c>
      <c r="F1283" t="s">
        <v>1554</v>
      </c>
      <c r="G1283" t="s">
        <v>94</v>
      </c>
      <c r="H1283" s="144">
        <v>0.85514473209319297</v>
      </c>
    </row>
    <row r="1284" spans="1:8">
      <c r="A1284" t="str">
        <f t="shared" si="20"/>
        <v>secal_6_ipcNABimbo</v>
      </c>
      <c r="B1284" t="s">
        <v>1566</v>
      </c>
      <c r="C1284" t="s">
        <v>266</v>
      </c>
      <c r="D1284" t="s">
        <v>1553</v>
      </c>
      <c r="E1284" t="s">
        <v>1553</v>
      </c>
      <c r="F1284" t="s">
        <v>1554</v>
      </c>
      <c r="G1284" t="s">
        <v>96</v>
      </c>
      <c r="H1284" s="144">
        <v>0.85943139472651897</v>
      </c>
    </row>
    <row r="1285" spans="1:8">
      <c r="A1285" t="str">
        <f t="shared" si="20"/>
        <v>secal_6_ipcNAGrimari</v>
      </c>
      <c r="B1285" t="s">
        <v>1566</v>
      </c>
      <c r="C1285" t="s">
        <v>266</v>
      </c>
      <c r="D1285" t="s">
        <v>1553</v>
      </c>
      <c r="E1285" t="s">
        <v>1553</v>
      </c>
      <c r="F1285" t="s">
        <v>1554</v>
      </c>
      <c r="G1285" t="s">
        <v>105</v>
      </c>
      <c r="H1285" s="144">
        <v>0.82530057754729802</v>
      </c>
    </row>
    <row r="1286" spans="1:8">
      <c r="A1286" t="str">
        <f t="shared" si="20"/>
        <v>secal_6_ipcNASibut</v>
      </c>
      <c r="B1286" t="s">
        <v>1566</v>
      </c>
      <c r="C1286" t="s">
        <v>266</v>
      </c>
      <c r="D1286" t="s">
        <v>1553</v>
      </c>
      <c r="E1286" t="s">
        <v>1553</v>
      </c>
      <c r="F1286" t="s">
        <v>1554</v>
      </c>
      <c r="G1286" t="s">
        <v>66</v>
      </c>
      <c r="H1286" s="144">
        <v>0.84710599799485897</v>
      </c>
    </row>
    <row r="1287" spans="1:8">
      <c r="A1287" t="str">
        <f t="shared" si="20"/>
        <v>secal_6_ipcNANdjoukou</v>
      </c>
      <c r="B1287" t="s">
        <v>1566</v>
      </c>
      <c r="C1287" t="s">
        <v>266</v>
      </c>
      <c r="D1287" t="s">
        <v>1553</v>
      </c>
      <c r="E1287" t="s">
        <v>1553</v>
      </c>
      <c r="F1287" t="s">
        <v>1554</v>
      </c>
      <c r="G1287" t="s">
        <v>65</v>
      </c>
      <c r="H1287" s="144">
        <v>0.86818618649260004</v>
      </c>
    </row>
    <row r="1288" spans="1:8">
      <c r="A1288" t="str">
        <f t="shared" si="20"/>
        <v>secal_6_ipcNABaboua</v>
      </c>
      <c r="B1288" t="s">
        <v>1566</v>
      </c>
      <c r="C1288" t="s">
        <v>266</v>
      </c>
      <c r="D1288" t="s">
        <v>1553</v>
      </c>
      <c r="E1288" t="s">
        <v>1553</v>
      </c>
      <c r="F1288" t="s">
        <v>1554</v>
      </c>
      <c r="G1288" t="s">
        <v>89</v>
      </c>
      <c r="H1288" s="144">
        <v>0.76950056899366703</v>
      </c>
    </row>
    <row r="1289" spans="1:8">
      <c r="A1289" t="str">
        <f t="shared" si="20"/>
        <v>secal_6_ipcNAAbba</v>
      </c>
      <c r="B1289" t="s">
        <v>1566</v>
      </c>
      <c r="C1289" t="s">
        <v>266</v>
      </c>
      <c r="D1289" t="s">
        <v>1553</v>
      </c>
      <c r="E1289" t="s">
        <v>1553</v>
      </c>
      <c r="F1289" t="s">
        <v>1554</v>
      </c>
      <c r="G1289" t="s">
        <v>88</v>
      </c>
      <c r="H1289" s="144">
        <v>0.69525737776417995</v>
      </c>
    </row>
    <row r="1290" spans="1:8">
      <c r="A1290" t="str">
        <f t="shared" si="20"/>
        <v>secal_6_ipcNAObo</v>
      </c>
      <c r="B1290" t="s">
        <v>1566</v>
      </c>
      <c r="C1290" t="s">
        <v>266</v>
      </c>
      <c r="D1290" t="s">
        <v>1553</v>
      </c>
      <c r="E1290" t="s">
        <v>1553</v>
      </c>
      <c r="F1290" t="s">
        <v>1554</v>
      </c>
      <c r="G1290" t="s">
        <v>60</v>
      </c>
      <c r="H1290" s="144">
        <v>0.65505060838074902</v>
      </c>
    </row>
    <row r="1291" spans="1:8">
      <c r="A1291" t="str">
        <f t="shared" si="20"/>
        <v>secal_6_ipcNAKabo</v>
      </c>
      <c r="B1291" t="s">
        <v>1566</v>
      </c>
      <c r="C1291" t="s">
        <v>266</v>
      </c>
      <c r="D1291" t="s">
        <v>1553</v>
      </c>
      <c r="E1291" t="s">
        <v>1553</v>
      </c>
      <c r="F1291" t="s">
        <v>1554</v>
      </c>
      <c r="G1291" t="s">
        <v>112</v>
      </c>
      <c r="H1291" s="144">
        <v>0.49566918513692299</v>
      </c>
    </row>
    <row r="1292" spans="1:8">
      <c r="A1292" t="str">
        <f t="shared" si="20"/>
        <v>secal_6_ipcNAKouango</v>
      </c>
      <c r="B1292" t="s">
        <v>1566</v>
      </c>
      <c r="C1292" t="s">
        <v>266</v>
      </c>
      <c r="D1292" t="s">
        <v>1553</v>
      </c>
      <c r="E1292" t="s">
        <v>1553</v>
      </c>
      <c r="F1292" t="s">
        <v>1554</v>
      </c>
      <c r="G1292" t="s">
        <v>107</v>
      </c>
      <c r="H1292" s="144">
        <v>0.56125994765175602</v>
      </c>
    </row>
    <row r="1293" spans="1:8">
      <c r="A1293" t="str">
        <f t="shared" si="20"/>
        <v>secal_6_ipcNAOuango</v>
      </c>
      <c r="B1293" t="s">
        <v>1566</v>
      </c>
      <c r="C1293" t="s">
        <v>266</v>
      </c>
      <c r="D1293" t="s">
        <v>1553</v>
      </c>
      <c r="E1293" t="s">
        <v>1553</v>
      </c>
      <c r="F1293" t="s">
        <v>1554</v>
      </c>
      <c r="G1293" t="s">
        <v>85</v>
      </c>
      <c r="H1293" s="144">
        <v>0.955528164980744</v>
      </c>
    </row>
    <row r="1294" spans="1:8">
      <c r="A1294" t="str">
        <f t="shared" si="20"/>
        <v>secal_6_ipcNAGambo</v>
      </c>
      <c r="B1294" t="s">
        <v>1566</v>
      </c>
      <c r="C1294" t="s">
        <v>266</v>
      </c>
      <c r="D1294" t="s">
        <v>1553</v>
      </c>
      <c r="E1294" t="s">
        <v>1553</v>
      </c>
      <c r="F1294" t="s">
        <v>1554</v>
      </c>
      <c r="G1294" t="s">
        <v>84</v>
      </c>
      <c r="H1294" s="144">
        <v>0.88275348094499895</v>
      </c>
    </row>
    <row r="1295" spans="1:8">
      <c r="A1295" t="str">
        <f t="shared" si="20"/>
        <v>secal_6_ipcNANangha_Boguila</v>
      </c>
      <c r="B1295" t="s">
        <v>1566</v>
      </c>
      <c r="C1295" t="s">
        <v>266</v>
      </c>
      <c r="D1295" t="s">
        <v>1553</v>
      </c>
      <c r="E1295" t="s">
        <v>1553</v>
      </c>
      <c r="F1295" t="s">
        <v>1554</v>
      </c>
      <c r="G1295" t="s">
        <v>115</v>
      </c>
      <c r="H1295" s="144">
        <v>0.75530579994523805</v>
      </c>
    </row>
    <row r="1296" spans="1:8">
      <c r="A1296" t="str">
        <f t="shared" si="20"/>
        <v>secal_6_ipcNADamara</v>
      </c>
      <c r="B1296" t="s">
        <v>1566</v>
      </c>
      <c r="C1296" t="s">
        <v>266</v>
      </c>
      <c r="D1296" t="s">
        <v>1553</v>
      </c>
      <c r="E1296" t="s">
        <v>1553</v>
      </c>
      <c r="F1296" t="s">
        <v>1554</v>
      </c>
      <c r="G1296" t="s">
        <v>100</v>
      </c>
      <c r="H1296" s="144">
        <v>0.83823148968831995</v>
      </c>
    </row>
    <row r="1297" spans="1:8">
      <c r="A1297" t="str">
        <f t="shared" si="20"/>
        <v>secal_6_ipcNABozoum</v>
      </c>
      <c r="B1297" t="s">
        <v>1566</v>
      </c>
      <c r="C1297" t="s">
        <v>266</v>
      </c>
      <c r="D1297" t="s">
        <v>1553</v>
      </c>
      <c r="E1297" t="s">
        <v>1553</v>
      </c>
      <c r="F1297" t="s">
        <v>1554</v>
      </c>
      <c r="G1297" t="s">
        <v>119</v>
      </c>
      <c r="H1297" s="144">
        <v>0.86991398848531298</v>
      </c>
    </row>
    <row r="1298" spans="1:8">
      <c r="A1298" t="str">
        <f t="shared" si="20"/>
        <v>secal_6_ipcNABossemtele</v>
      </c>
      <c r="B1298" t="s">
        <v>1566</v>
      </c>
      <c r="C1298" t="s">
        <v>266</v>
      </c>
      <c r="D1298" t="s">
        <v>1553</v>
      </c>
      <c r="E1298" t="s">
        <v>1553</v>
      </c>
      <c r="F1298" t="s">
        <v>1554</v>
      </c>
      <c r="G1298" t="s">
        <v>118</v>
      </c>
      <c r="H1298" s="144">
        <v>0.74186705860095303</v>
      </c>
    </row>
    <row r="1299" spans="1:8">
      <c r="A1299" t="str">
        <f t="shared" si="20"/>
        <v>secal_6_ipcNAPaoua</v>
      </c>
      <c r="B1299" t="s">
        <v>1566</v>
      </c>
      <c r="C1299" t="s">
        <v>266</v>
      </c>
      <c r="D1299" t="s">
        <v>1553</v>
      </c>
      <c r="E1299" t="s">
        <v>1553</v>
      </c>
      <c r="F1299" t="s">
        <v>1554</v>
      </c>
      <c r="G1299" t="s">
        <v>122</v>
      </c>
      <c r="H1299" s="144">
        <v>0.83801008228376805</v>
      </c>
    </row>
    <row r="1300" spans="1:8">
      <c r="A1300" t="str">
        <f t="shared" si="20"/>
        <v>secal_6_ipcNADekoa</v>
      </c>
      <c r="B1300" t="s">
        <v>1566</v>
      </c>
      <c r="C1300" t="s">
        <v>266</v>
      </c>
      <c r="D1300" t="s">
        <v>1553</v>
      </c>
      <c r="E1300" t="s">
        <v>1553</v>
      </c>
      <c r="F1300" t="s">
        <v>1554</v>
      </c>
      <c r="G1300" t="s">
        <v>63</v>
      </c>
      <c r="H1300" s="144">
        <v>0.82395041651509704</v>
      </c>
    </row>
    <row r="1301" spans="1:8">
      <c r="A1301" t="str">
        <f t="shared" si="20"/>
        <v>secal_6_ipcNAMala</v>
      </c>
      <c r="B1301" t="s">
        <v>1566</v>
      </c>
      <c r="C1301" t="s">
        <v>266</v>
      </c>
      <c r="D1301" t="s">
        <v>1553</v>
      </c>
      <c r="E1301" t="s">
        <v>1553</v>
      </c>
      <c r="F1301" t="s">
        <v>1554</v>
      </c>
      <c r="G1301" t="s">
        <v>64</v>
      </c>
      <c r="H1301" s="144">
        <v>0.88621508252518</v>
      </c>
    </row>
    <row r="1302" spans="1:8">
      <c r="A1302" t="str">
        <f t="shared" si="20"/>
        <v>secal_6_ipcNABria</v>
      </c>
      <c r="B1302" t="s">
        <v>1566</v>
      </c>
      <c r="C1302" t="s">
        <v>266</v>
      </c>
      <c r="D1302" t="s">
        <v>1553</v>
      </c>
      <c r="E1302" t="s">
        <v>1553</v>
      </c>
      <c r="F1302" t="s">
        <v>1554</v>
      </c>
      <c r="G1302" t="s">
        <v>58</v>
      </c>
      <c r="H1302" s="144">
        <v>0.24809326327620501</v>
      </c>
    </row>
    <row r="1303" spans="1:8">
      <c r="A1303" t="str">
        <f t="shared" si="20"/>
        <v>secal_6_ipcNABakouma</v>
      </c>
      <c r="B1303" t="s">
        <v>1566</v>
      </c>
      <c r="C1303" t="s">
        <v>266</v>
      </c>
      <c r="D1303" t="s">
        <v>1553</v>
      </c>
      <c r="E1303" t="s">
        <v>1553</v>
      </c>
      <c r="F1303" t="s">
        <v>1554</v>
      </c>
      <c r="G1303" t="s">
        <v>82</v>
      </c>
      <c r="H1303" s="144">
        <v>0.73101545274801905</v>
      </c>
    </row>
    <row r="1304" spans="1:8">
      <c r="A1304" t="str">
        <f t="shared" si="20"/>
        <v>secal_6_ipcNABoali</v>
      </c>
      <c r="B1304" t="s">
        <v>1566</v>
      </c>
      <c r="C1304" t="s">
        <v>266</v>
      </c>
      <c r="D1304" t="s">
        <v>1553</v>
      </c>
      <c r="E1304" t="s">
        <v>1553</v>
      </c>
      <c r="F1304" t="s">
        <v>1554</v>
      </c>
      <c r="G1304" t="s">
        <v>97</v>
      </c>
      <c r="H1304" s="144">
        <v>0.94810678163328399</v>
      </c>
    </row>
    <row r="1305" spans="1:8">
      <c r="A1305" t="str">
        <f t="shared" si="20"/>
        <v>secal_6_ipcNABamingui</v>
      </c>
      <c r="B1305" t="s">
        <v>1566</v>
      </c>
      <c r="C1305" t="s">
        <v>266</v>
      </c>
      <c r="D1305" t="s">
        <v>1553</v>
      </c>
      <c r="E1305" t="s">
        <v>1553</v>
      </c>
      <c r="F1305" t="s">
        <v>1554</v>
      </c>
      <c r="G1305" t="s">
        <v>48</v>
      </c>
      <c r="H1305" s="144">
        <v>0.84407042311891001</v>
      </c>
    </row>
    <row r="1306" spans="1:8">
      <c r="A1306" t="str">
        <f t="shared" si="20"/>
        <v>secal_6_ipcNABaoro</v>
      </c>
      <c r="B1306" t="s">
        <v>1566</v>
      </c>
      <c r="C1306" t="s">
        <v>266</v>
      </c>
      <c r="D1306" t="s">
        <v>1553</v>
      </c>
      <c r="E1306" t="s">
        <v>1553</v>
      </c>
      <c r="F1306" t="s">
        <v>1554</v>
      </c>
      <c r="G1306" t="s">
        <v>90</v>
      </c>
      <c r="H1306" s="144">
        <v>0.70499319274580097</v>
      </c>
    </row>
    <row r="1307" spans="1:8">
      <c r="A1307" t="str">
        <f t="shared" si="20"/>
        <v>secal_6_ipcNAMbaiki</v>
      </c>
      <c r="B1307" t="s">
        <v>1566</v>
      </c>
      <c r="C1307" t="s">
        <v>266</v>
      </c>
      <c r="D1307" t="s">
        <v>1553</v>
      </c>
      <c r="E1307" t="s">
        <v>1553</v>
      </c>
      <c r="F1307" t="s">
        <v>1554</v>
      </c>
      <c r="G1307" t="s">
        <v>71</v>
      </c>
      <c r="H1307" s="144">
        <v>0.74022935381987898</v>
      </c>
    </row>
    <row r="1308" spans="1:8">
      <c r="A1308" t="str">
        <f t="shared" si="20"/>
        <v>secal_6_ipcNAZangba</v>
      </c>
      <c r="B1308" t="s">
        <v>1566</v>
      </c>
      <c r="C1308" t="s">
        <v>266</v>
      </c>
      <c r="D1308" t="s">
        <v>1553</v>
      </c>
      <c r="E1308" t="s">
        <v>1553</v>
      </c>
      <c r="F1308" t="s">
        <v>1554</v>
      </c>
      <c r="G1308" t="s">
        <v>56</v>
      </c>
      <c r="H1308" s="144">
        <v>0.49166448942194102</v>
      </c>
    </row>
    <row r="1309" spans="1:8">
      <c r="A1309" t="str">
        <f t="shared" si="20"/>
        <v>secal_6_ipcNAZemio</v>
      </c>
      <c r="B1309" t="s">
        <v>1566</v>
      </c>
      <c r="C1309" t="s">
        <v>266</v>
      </c>
      <c r="D1309" t="s">
        <v>1553</v>
      </c>
      <c r="E1309" t="s">
        <v>1553</v>
      </c>
      <c r="F1309" t="s">
        <v>1554</v>
      </c>
      <c r="G1309" t="s">
        <v>61</v>
      </c>
      <c r="H1309" s="144">
        <v>0.77460093199076596</v>
      </c>
    </row>
    <row r="1310" spans="1:8">
      <c r="A1310" t="str">
        <f t="shared" si="20"/>
        <v>secal_6_ipcNABatangafo</v>
      </c>
      <c r="B1310" t="s">
        <v>1566</v>
      </c>
      <c r="C1310" t="s">
        <v>266</v>
      </c>
      <c r="D1310" t="s">
        <v>1553</v>
      </c>
      <c r="E1310" t="s">
        <v>1553</v>
      </c>
      <c r="F1310" t="s">
        <v>1554</v>
      </c>
      <c r="G1310" t="s">
        <v>109</v>
      </c>
      <c r="H1310" s="144">
        <v>0.61846081859417401</v>
      </c>
    </row>
    <row r="1311" spans="1:8">
      <c r="A1311" t="str">
        <f t="shared" si="20"/>
        <v>secal_6_ipcNAYaloke</v>
      </c>
      <c r="B1311" t="s">
        <v>1566</v>
      </c>
      <c r="C1311" t="s">
        <v>266</v>
      </c>
      <c r="D1311" t="s">
        <v>1553</v>
      </c>
      <c r="E1311" t="s">
        <v>1553</v>
      </c>
      <c r="F1311" t="s">
        <v>1554</v>
      </c>
      <c r="G1311" t="s">
        <v>101</v>
      </c>
      <c r="H1311" s="144">
        <v>0.75778313026643596</v>
      </c>
    </row>
    <row r="1312" spans="1:8">
      <c r="A1312" t="str">
        <f t="shared" si="20"/>
        <v>secal_6_ipcNABossembele</v>
      </c>
      <c r="B1312" t="s">
        <v>1566</v>
      </c>
      <c r="C1312" t="s">
        <v>266</v>
      </c>
      <c r="D1312" t="s">
        <v>1553</v>
      </c>
      <c r="E1312" t="s">
        <v>1553</v>
      </c>
      <c r="F1312" t="s">
        <v>1554</v>
      </c>
      <c r="G1312" t="s">
        <v>99</v>
      </c>
      <c r="H1312" s="144">
        <v>0.954342337269242</v>
      </c>
    </row>
    <row r="1313" spans="1:8">
      <c r="A1313" t="str">
        <f t="shared" si="20"/>
        <v>secal_6_ipcNACarnot</v>
      </c>
      <c r="B1313" t="s">
        <v>1566</v>
      </c>
      <c r="C1313" t="s">
        <v>266</v>
      </c>
      <c r="D1313" t="s">
        <v>1553</v>
      </c>
      <c r="E1313" t="s">
        <v>1553</v>
      </c>
      <c r="F1313" t="s">
        <v>1554</v>
      </c>
      <c r="G1313" t="s">
        <v>76</v>
      </c>
      <c r="H1313" s="144">
        <v>0.58137376076810898</v>
      </c>
    </row>
    <row r="1314" spans="1:8">
      <c r="A1314" t="str">
        <f t="shared" si="20"/>
        <v>secal_6_ipcNAGadzi</v>
      </c>
      <c r="B1314" t="s">
        <v>1566</v>
      </c>
      <c r="C1314" t="s">
        <v>266</v>
      </c>
      <c r="D1314" t="s">
        <v>1553</v>
      </c>
      <c r="E1314" t="s">
        <v>1553</v>
      </c>
      <c r="F1314" t="s">
        <v>1554</v>
      </c>
      <c r="G1314" t="s">
        <v>78</v>
      </c>
      <c r="H1314" s="144">
        <v>0.27302217005447799</v>
      </c>
    </row>
    <row r="1315" spans="1:8">
      <c r="A1315" t="str">
        <f t="shared" si="20"/>
        <v>secal_6_ipcNAGamboula</v>
      </c>
      <c r="B1315" t="s">
        <v>1566</v>
      </c>
      <c r="C1315" t="s">
        <v>266</v>
      </c>
      <c r="D1315" t="s">
        <v>1553</v>
      </c>
      <c r="E1315" t="s">
        <v>1553</v>
      </c>
      <c r="F1315" t="s">
        <v>1554</v>
      </c>
      <c r="G1315" t="s">
        <v>79</v>
      </c>
      <c r="H1315" s="144">
        <v>0.438168421351747</v>
      </c>
    </row>
    <row r="1316" spans="1:8">
      <c r="A1316" t="str">
        <f t="shared" si="20"/>
        <v>secal_6_ipcNABambio</v>
      </c>
      <c r="B1316" t="s">
        <v>1566</v>
      </c>
      <c r="C1316" t="s">
        <v>266</v>
      </c>
      <c r="D1316" t="s">
        <v>1553</v>
      </c>
      <c r="E1316" t="s">
        <v>1553</v>
      </c>
      <c r="F1316" t="s">
        <v>1554</v>
      </c>
      <c r="G1316" t="s">
        <v>124</v>
      </c>
      <c r="H1316" s="144">
        <v>0.28606339894573002</v>
      </c>
    </row>
    <row r="1317" spans="1:8">
      <c r="A1317" t="str">
        <f t="shared" si="20"/>
        <v>secal_6_ipcNABoganda</v>
      </c>
      <c r="B1317" t="s">
        <v>1566</v>
      </c>
      <c r="C1317" t="s">
        <v>266</v>
      </c>
      <c r="D1317" t="s">
        <v>1553</v>
      </c>
      <c r="E1317" t="s">
        <v>1553</v>
      </c>
      <c r="F1317" t="s">
        <v>1554</v>
      </c>
      <c r="G1317" t="s">
        <v>69</v>
      </c>
      <c r="H1317" s="144">
        <v>0.65208172668543196</v>
      </c>
    </row>
    <row r="1318" spans="1:8">
      <c r="A1318" t="str">
        <f t="shared" si="20"/>
        <v>secal_6_ipcNAKembe</v>
      </c>
      <c r="B1318" t="s">
        <v>1566</v>
      </c>
      <c r="C1318" t="s">
        <v>266</v>
      </c>
      <c r="D1318" t="s">
        <v>1553</v>
      </c>
      <c r="E1318" t="s">
        <v>1553</v>
      </c>
      <c r="F1318" t="s">
        <v>1554</v>
      </c>
      <c r="G1318" t="s">
        <v>53</v>
      </c>
      <c r="H1318" s="144">
        <v>0.82020391939347104</v>
      </c>
    </row>
    <row r="1319" spans="1:8">
      <c r="A1319" t="str">
        <f t="shared" si="20"/>
        <v>secal_6_ipcNASatema</v>
      </c>
      <c r="B1319" t="s">
        <v>1566</v>
      </c>
      <c r="C1319" t="s">
        <v>266</v>
      </c>
      <c r="D1319" t="s">
        <v>1553</v>
      </c>
      <c r="E1319" t="s">
        <v>1553</v>
      </c>
      <c r="F1319" t="s">
        <v>1554</v>
      </c>
      <c r="G1319" t="s">
        <v>55</v>
      </c>
      <c r="H1319" s="144">
        <v>0.951830550268013</v>
      </c>
    </row>
    <row r="1320" spans="1:8">
      <c r="A1320" t="str">
        <f t="shared" si="20"/>
        <v>secal_6_ipcNAMarkounda</v>
      </c>
      <c r="B1320" t="s">
        <v>1566</v>
      </c>
      <c r="C1320" t="s">
        <v>266</v>
      </c>
      <c r="D1320" t="s">
        <v>1553</v>
      </c>
      <c r="E1320" t="s">
        <v>1553</v>
      </c>
      <c r="F1320" t="s">
        <v>1554</v>
      </c>
      <c r="G1320" t="s">
        <v>113</v>
      </c>
      <c r="H1320" s="144">
        <v>0.68689041394540296</v>
      </c>
    </row>
    <row r="1321" spans="1:8">
      <c r="A1321" t="str">
        <f t="shared" si="20"/>
        <v>secal_6_ipcNAMongoumba</v>
      </c>
      <c r="B1321" t="s">
        <v>1566</v>
      </c>
      <c r="C1321" t="s">
        <v>266</v>
      </c>
      <c r="D1321" t="s">
        <v>1553</v>
      </c>
      <c r="E1321" t="s">
        <v>1553</v>
      </c>
      <c r="F1321" t="s">
        <v>1554</v>
      </c>
      <c r="G1321" t="s">
        <v>72</v>
      </c>
      <c r="H1321" s="144">
        <v>0.72673190338754201</v>
      </c>
    </row>
    <row r="1322" spans="1:8">
      <c r="A1322" t="str">
        <f t="shared" si="20"/>
        <v>secal_6_ipcNADede_Mokouba</v>
      </c>
      <c r="B1322" t="s">
        <v>1566</v>
      </c>
      <c r="C1322" t="s">
        <v>266</v>
      </c>
      <c r="D1322" t="s">
        <v>1553</v>
      </c>
      <c r="E1322" t="s">
        <v>1553</v>
      </c>
      <c r="F1322" t="s">
        <v>1554</v>
      </c>
      <c r="G1322" t="s">
        <v>77</v>
      </c>
      <c r="H1322" s="144">
        <v>0.96428884108965196</v>
      </c>
    </row>
    <row r="1323" spans="1:8">
      <c r="A1323" t="str">
        <f t="shared" si="20"/>
        <v>secal_6_ipcNASosso-Nakombo</v>
      </c>
      <c r="B1323" t="s">
        <v>1566</v>
      </c>
      <c r="C1323" t="s">
        <v>266</v>
      </c>
      <c r="D1323" t="s">
        <v>1553</v>
      </c>
      <c r="E1323" t="s">
        <v>1553</v>
      </c>
      <c r="F1323" t="s">
        <v>1554</v>
      </c>
      <c r="G1323" t="s">
        <v>80</v>
      </c>
      <c r="H1323" s="144">
        <v>0.86148054649295702</v>
      </c>
    </row>
    <row r="1324" spans="1:8">
      <c r="A1324" t="str">
        <f t="shared" si="20"/>
        <v>secal_6_ipcNANola</v>
      </c>
      <c r="B1324" t="s">
        <v>1566</v>
      </c>
      <c r="C1324" t="s">
        <v>266</v>
      </c>
      <c r="D1324" t="s">
        <v>1553</v>
      </c>
      <c r="E1324" t="s">
        <v>1553</v>
      </c>
      <c r="F1324" t="s">
        <v>1554</v>
      </c>
      <c r="G1324" t="s">
        <v>126</v>
      </c>
      <c r="H1324" s="144">
        <v>0.86374508539992201</v>
      </c>
    </row>
    <row r="1325" spans="1:8">
      <c r="A1325" t="str">
        <f t="shared" si="20"/>
        <v>secal_6_ipcNABogangone</v>
      </c>
      <c r="B1325" t="s">
        <v>1566</v>
      </c>
      <c r="C1325" t="s">
        <v>266</v>
      </c>
      <c r="D1325" t="s">
        <v>1553</v>
      </c>
      <c r="E1325" t="s">
        <v>1553</v>
      </c>
      <c r="F1325" t="s">
        <v>1554</v>
      </c>
      <c r="G1325" t="s">
        <v>70</v>
      </c>
      <c r="H1325" s="144">
        <v>0.91969966098922296</v>
      </c>
    </row>
    <row r="1326" spans="1:8">
      <c r="A1326" t="str">
        <f t="shared" si="20"/>
        <v>secal_6_ipcNABoda</v>
      </c>
      <c r="B1326" t="s">
        <v>1566</v>
      </c>
      <c r="C1326" t="s">
        <v>266</v>
      </c>
      <c r="D1326" t="s">
        <v>1553</v>
      </c>
      <c r="E1326" t="s">
        <v>1553</v>
      </c>
      <c r="F1326" t="s">
        <v>1554</v>
      </c>
      <c r="G1326" t="s">
        <v>68</v>
      </c>
      <c r="H1326" s="144">
        <v>0.49537302387176102</v>
      </c>
    </row>
    <row r="1327" spans="1:8">
      <c r="A1327" t="str">
        <f t="shared" si="20"/>
        <v>secal_6_ipcNAAmada_Gaza</v>
      </c>
      <c r="B1327" t="s">
        <v>1566</v>
      </c>
      <c r="C1327" t="s">
        <v>266</v>
      </c>
      <c r="D1327" t="s">
        <v>1553</v>
      </c>
      <c r="E1327" t="s">
        <v>1553</v>
      </c>
      <c r="F1327" t="s">
        <v>1554</v>
      </c>
      <c r="G1327" t="s">
        <v>74</v>
      </c>
      <c r="H1327" s="144">
        <v>0.87986994957095299</v>
      </c>
    </row>
    <row r="1328" spans="1:8">
      <c r="A1328" t="str">
        <f t="shared" si="20"/>
        <v>secal_6_ipcNABayanga</v>
      </c>
      <c r="B1328" t="s">
        <v>1566</v>
      </c>
      <c r="C1328" t="s">
        <v>266</v>
      </c>
      <c r="D1328" t="s">
        <v>1553</v>
      </c>
      <c r="E1328" t="s">
        <v>1553</v>
      </c>
      <c r="F1328" t="s">
        <v>1554</v>
      </c>
      <c r="G1328" t="s">
        <v>125</v>
      </c>
      <c r="H1328" s="144">
        <v>0.87307433405898205</v>
      </c>
    </row>
    <row r="1329" spans="1:8">
      <c r="A1329" t="str">
        <f t="shared" si="20"/>
        <v>secal_6_ipcNABogangolo</v>
      </c>
      <c r="B1329" t="s">
        <v>1566</v>
      </c>
      <c r="C1329" t="s">
        <v>266</v>
      </c>
      <c r="D1329" t="s">
        <v>1553</v>
      </c>
      <c r="E1329" t="s">
        <v>1553</v>
      </c>
      <c r="F1329" t="s">
        <v>1554</v>
      </c>
      <c r="G1329" t="s">
        <v>98</v>
      </c>
      <c r="H1329" s="144">
        <v>0.892103570339838</v>
      </c>
    </row>
    <row r="1330" spans="1:8">
      <c r="A1330" t="str">
        <f t="shared" si="20"/>
        <v>secal_6_raisons_ipcautre_activiteNdele</v>
      </c>
      <c r="B1330" t="s">
        <v>1567</v>
      </c>
      <c r="C1330" t="s">
        <v>363</v>
      </c>
      <c r="D1330" t="s">
        <v>1553</v>
      </c>
      <c r="E1330" t="s">
        <v>1553</v>
      </c>
      <c r="F1330" t="s">
        <v>1554</v>
      </c>
      <c r="G1330" t="s">
        <v>49</v>
      </c>
      <c r="H1330" s="144">
        <v>2.9576204279043401E-2</v>
      </c>
    </row>
    <row r="1331" spans="1:8">
      <c r="A1331" t="str">
        <f t="shared" si="20"/>
        <v>secal_6_raisons_ipcinsecuriteNdele</v>
      </c>
      <c r="B1331" t="s">
        <v>1567</v>
      </c>
      <c r="C1331" t="s">
        <v>365</v>
      </c>
      <c r="D1331" t="s">
        <v>1553</v>
      </c>
      <c r="E1331" t="s">
        <v>1553</v>
      </c>
      <c r="F1331" t="s">
        <v>1554</v>
      </c>
      <c r="G1331" t="s">
        <v>49</v>
      </c>
      <c r="H1331" s="144">
        <v>0.14479817761178099</v>
      </c>
    </row>
    <row r="1332" spans="1:8">
      <c r="A1332" t="str">
        <f t="shared" si="20"/>
        <v>secal_6_raisons_ipcmanque_semences_staff_fin_naturNdele</v>
      </c>
      <c r="B1332" t="s">
        <v>1567</v>
      </c>
      <c r="C1332" t="s">
        <v>1568</v>
      </c>
      <c r="D1332" t="s">
        <v>1553</v>
      </c>
      <c r="E1332" t="s">
        <v>1553</v>
      </c>
      <c r="F1332" t="s">
        <v>1554</v>
      </c>
      <c r="G1332" t="s">
        <v>49</v>
      </c>
      <c r="H1332" s="144">
        <v>0.82562561810917601</v>
      </c>
    </row>
    <row r="1333" spans="1:8">
      <c r="A1333" t="str">
        <f t="shared" si="20"/>
        <v>secal_6_raisons_ipcinsecuriteBouca</v>
      </c>
      <c r="B1333" t="s">
        <v>1567</v>
      </c>
      <c r="C1333" t="s">
        <v>365</v>
      </c>
      <c r="D1333" t="s">
        <v>1553</v>
      </c>
      <c r="E1333" t="s">
        <v>1553</v>
      </c>
      <c r="F1333" t="s">
        <v>1554</v>
      </c>
      <c r="G1333" t="s">
        <v>111</v>
      </c>
      <c r="H1333" s="144">
        <v>3.9609590640172297E-2</v>
      </c>
    </row>
    <row r="1334" spans="1:8">
      <c r="A1334" t="str">
        <f t="shared" si="20"/>
        <v>secal_6_raisons_ipcmanque_semences_staff_fin_naturBouca</v>
      </c>
      <c r="B1334" t="s">
        <v>1567</v>
      </c>
      <c r="C1334" t="s">
        <v>1568</v>
      </c>
      <c r="D1334" t="s">
        <v>1553</v>
      </c>
      <c r="E1334" t="s">
        <v>1553</v>
      </c>
      <c r="F1334" t="s">
        <v>1554</v>
      </c>
      <c r="G1334" t="s">
        <v>111</v>
      </c>
      <c r="H1334" s="144">
        <v>0.960390409359828</v>
      </c>
    </row>
    <row r="1335" spans="1:8">
      <c r="A1335" t="str">
        <f t="shared" si="20"/>
        <v>secal_6_raisons_ipcinsecuriteAlindao</v>
      </c>
      <c r="B1335" t="s">
        <v>1567</v>
      </c>
      <c r="C1335" t="s">
        <v>365</v>
      </c>
      <c r="D1335" t="s">
        <v>1553</v>
      </c>
      <c r="E1335" t="s">
        <v>1553</v>
      </c>
      <c r="F1335" t="s">
        <v>1554</v>
      </c>
      <c r="G1335" t="s">
        <v>52</v>
      </c>
      <c r="H1335" s="144">
        <v>0.27006956226726803</v>
      </c>
    </row>
    <row r="1336" spans="1:8">
      <c r="A1336" t="str">
        <f t="shared" si="20"/>
        <v>secal_6_raisons_ipcmanque_semences_staff_fin_naturAlindao</v>
      </c>
      <c r="B1336" t="s">
        <v>1567</v>
      </c>
      <c r="C1336" t="s">
        <v>1568</v>
      </c>
      <c r="D1336" t="s">
        <v>1553</v>
      </c>
      <c r="E1336" t="s">
        <v>1553</v>
      </c>
      <c r="F1336" t="s">
        <v>1554</v>
      </c>
      <c r="G1336" t="s">
        <v>52</v>
      </c>
      <c r="H1336" s="144">
        <v>0.72993043773273203</v>
      </c>
    </row>
    <row r="1337" spans="1:8">
      <c r="A1337" t="str">
        <f t="shared" si="20"/>
        <v>secal_6_raisons_ipcinsecuriteBirao</v>
      </c>
      <c r="B1337" t="s">
        <v>1567</v>
      </c>
      <c r="C1337" t="s">
        <v>365</v>
      </c>
      <c r="D1337" t="s">
        <v>1553</v>
      </c>
      <c r="E1337" t="s">
        <v>1553</v>
      </c>
      <c r="F1337" t="s">
        <v>1554</v>
      </c>
      <c r="G1337" t="s">
        <v>128</v>
      </c>
      <c r="H1337" s="144">
        <v>0.329073659330057</v>
      </c>
    </row>
    <row r="1338" spans="1:8">
      <c r="A1338" t="str">
        <f t="shared" si="20"/>
        <v>secal_6_raisons_ipcmanque_semences_staff_fin_naturBirao</v>
      </c>
      <c r="B1338" t="s">
        <v>1567</v>
      </c>
      <c r="C1338" t="s">
        <v>1568</v>
      </c>
      <c r="D1338" t="s">
        <v>1553</v>
      </c>
      <c r="E1338" t="s">
        <v>1553</v>
      </c>
      <c r="F1338" t="s">
        <v>1554</v>
      </c>
      <c r="G1338" t="s">
        <v>128</v>
      </c>
      <c r="H1338" s="144">
        <v>0.67092634066994306</v>
      </c>
    </row>
    <row r="1339" spans="1:8">
      <c r="A1339" t="str">
        <f t="shared" si="20"/>
        <v>secal_6_raisons_ipcautre_activiteBangui</v>
      </c>
      <c r="B1339" t="s">
        <v>1567</v>
      </c>
      <c r="C1339" t="s">
        <v>363</v>
      </c>
      <c r="D1339" t="s">
        <v>1553</v>
      </c>
      <c r="E1339" t="s">
        <v>1553</v>
      </c>
      <c r="F1339" t="s">
        <v>1554</v>
      </c>
      <c r="G1339" t="s">
        <v>50</v>
      </c>
      <c r="H1339" s="144">
        <v>0.101152128084117</v>
      </c>
    </row>
    <row r="1340" spans="1:8">
      <c r="A1340" t="str">
        <f t="shared" si="20"/>
        <v>secal_6_raisons_ipcinsecuriteBangui</v>
      </c>
      <c r="B1340" t="s">
        <v>1567</v>
      </c>
      <c r="C1340" t="s">
        <v>365</v>
      </c>
      <c r="D1340" t="s">
        <v>1553</v>
      </c>
      <c r="E1340" t="s">
        <v>1553</v>
      </c>
      <c r="F1340" t="s">
        <v>1554</v>
      </c>
      <c r="G1340" t="s">
        <v>50</v>
      </c>
      <c r="H1340" s="144">
        <v>2.8809604129435201E-2</v>
      </c>
    </row>
    <row r="1341" spans="1:8">
      <c r="A1341" t="str">
        <f t="shared" si="20"/>
        <v>secal_6_raisons_ipcmanque_semences_staff_fin_naturBangui</v>
      </c>
      <c r="B1341" t="s">
        <v>1567</v>
      </c>
      <c r="C1341" t="s">
        <v>1568</v>
      </c>
      <c r="D1341" t="s">
        <v>1553</v>
      </c>
      <c r="E1341" t="s">
        <v>1553</v>
      </c>
      <c r="F1341" t="s">
        <v>1554</v>
      </c>
      <c r="G1341" t="s">
        <v>50</v>
      </c>
      <c r="H1341" s="144">
        <v>0.87003826778644699</v>
      </c>
    </row>
    <row r="1342" spans="1:8">
      <c r="A1342" t="str">
        <f t="shared" si="20"/>
        <v>secal_6_raisons_ipcautre_activiteMobaye</v>
      </c>
      <c r="B1342" t="s">
        <v>1567</v>
      </c>
      <c r="C1342" t="s">
        <v>363</v>
      </c>
      <c r="D1342" t="s">
        <v>1553</v>
      </c>
      <c r="E1342" t="s">
        <v>1553</v>
      </c>
      <c r="F1342" t="s">
        <v>1554</v>
      </c>
      <c r="G1342" t="s">
        <v>54</v>
      </c>
      <c r="H1342" s="144">
        <v>7.3947971623729803E-3</v>
      </c>
    </row>
    <row r="1343" spans="1:8">
      <c r="A1343" t="str">
        <f t="shared" si="20"/>
        <v>secal_6_raisons_ipcinsecuriteMobaye</v>
      </c>
      <c r="B1343" t="s">
        <v>1567</v>
      </c>
      <c r="C1343" t="s">
        <v>365</v>
      </c>
      <c r="D1343" t="s">
        <v>1553</v>
      </c>
      <c r="E1343" t="s">
        <v>1553</v>
      </c>
      <c r="F1343" t="s">
        <v>1554</v>
      </c>
      <c r="G1343" t="s">
        <v>54</v>
      </c>
      <c r="H1343" s="144">
        <v>0.45782225699718998</v>
      </c>
    </row>
    <row r="1344" spans="1:8">
      <c r="A1344" t="str">
        <f t="shared" si="20"/>
        <v>secal_6_raisons_ipcmanque_semences_staff_fin_naturMobaye</v>
      </c>
      <c r="B1344" t="s">
        <v>1567</v>
      </c>
      <c r="C1344" t="s">
        <v>1568</v>
      </c>
      <c r="D1344" t="s">
        <v>1553</v>
      </c>
      <c r="E1344" t="s">
        <v>1553</v>
      </c>
      <c r="F1344" t="s">
        <v>1554</v>
      </c>
      <c r="G1344" t="s">
        <v>54</v>
      </c>
      <c r="H1344" s="144">
        <v>0.53478294584043695</v>
      </c>
    </row>
    <row r="1345" spans="1:8">
      <c r="A1345" t="str">
        <f t="shared" si="20"/>
        <v>secal_6_raisons_ipcautre_activiteBambari</v>
      </c>
      <c r="B1345" t="s">
        <v>1567</v>
      </c>
      <c r="C1345" t="s">
        <v>363</v>
      </c>
      <c r="D1345" t="s">
        <v>1553</v>
      </c>
      <c r="E1345" t="s">
        <v>1553</v>
      </c>
      <c r="F1345" t="s">
        <v>1554</v>
      </c>
      <c r="G1345" t="s">
        <v>104</v>
      </c>
      <c r="H1345" s="144">
        <v>0.10607873765569401</v>
      </c>
    </row>
    <row r="1346" spans="1:8">
      <c r="A1346" t="str">
        <f t="shared" si="20"/>
        <v>secal_6_raisons_ipcinsecuriteBambari</v>
      </c>
      <c r="B1346" t="s">
        <v>1567</v>
      </c>
      <c r="C1346" t="s">
        <v>365</v>
      </c>
      <c r="D1346" t="s">
        <v>1553</v>
      </c>
      <c r="E1346" t="s">
        <v>1553</v>
      </c>
      <c r="F1346" t="s">
        <v>1554</v>
      </c>
      <c r="G1346" t="s">
        <v>104</v>
      </c>
      <c r="H1346" s="144">
        <v>4.16592960313465E-2</v>
      </c>
    </row>
    <row r="1347" spans="1:8">
      <c r="A1347" t="str">
        <f t="shared" ref="A1347:A1410" si="21">CONCATENATE(B1347,C1347,G1347)</f>
        <v>secal_6_raisons_ipcmanque_semences_staff_fin_naturBambari</v>
      </c>
      <c r="B1347" t="s">
        <v>1567</v>
      </c>
      <c r="C1347" t="s">
        <v>1568</v>
      </c>
      <c r="D1347" t="s">
        <v>1553</v>
      </c>
      <c r="E1347" t="s">
        <v>1553</v>
      </c>
      <c r="F1347" t="s">
        <v>1554</v>
      </c>
      <c r="G1347" t="s">
        <v>104</v>
      </c>
      <c r="H1347" s="144">
        <v>0.85226196631296003</v>
      </c>
    </row>
    <row r="1348" spans="1:8">
      <c r="A1348" t="str">
        <f t="shared" si="21"/>
        <v>secal_6_raisons_ipcautre_activiteBouar</v>
      </c>
      <c r="B1348" t="s">
        <v>1567</v>
      </c>
      <c r="C1348" t="s">
        <v>363</v>
      </c>
      <c r="D1348" t="s">
        <v>1553</v>
      </c>
      <c r="E1348" t="s">
        <v>1553</v>
      </c>
      <c r="F1348" t="s">
        <v>1554</v>
      </c>
      <c r="G1348" t="s">
        <v>91</v>
      </c>
      <c r="H1348" s="144">
        <v>1.40958585632693E-2</v>
      </c>
    </row>
    <row r="1349" spans="1:8">
      <c r="A1349" t="str">
        <f t="shared" si="21"/>
        <v>secal_6_raisons_ipcinsecuriteBouar</v>
      </c>
      <c r="B1349" t="s">
        <v>1567</v>
      </c>
      <c r="C1349" t="s">
        <v>365</v>
      </c>
      <c r="D1349" t="s">
        <v>1553</v>
      </c>
      <c r="E1349" t="s">
        <v>1553</v>
      </c>
      <c r="F1349" t="s">
        <v>1554</v>
      </c>
      <c r="G1349" t="s">
        <v>91</v>
      </c>
      <c r="H1349" s="144">
        <v>8.2789836958905797E-3</v>
      </c>
    </row>
    <row r="1350" spans="1:8">
      <c r="A1350" t="str">
        <f t="shared" si="21"/>
        <v>secal_6_raisons_ipcmanque_semences_staff_fin_naturBouar</v>
      </c>
      <c r="B1350" t="s">
        <v>1567</v>
      </c>
      <c r="C1350" t="s">
        <v>1568</v>
      </c>
      <c r="D1350" t="s">
        <v>1553</v>
      </c>
      <c r="E1350" t="s">
        <v>1553</v>
      </c>
      <c r="F1350" t="s">
        <v>1554</v>
      </c>
      <c r="G1350" t="s">
        <v>91</v>
      </c>
      <c r="H1350" s="144">
        <v>0.97762515774084002</v>
      </c>
    </row>
    <row r="1351" spans="1:8">
      <c r="A1351" t="str">
        <f t="shared" si="21"/>
        <v>secal_6_raisons_ipcautre_activiteBocaranga</v>
      </c>
      <c r="B1351" t="s">
        <v>1567</v>
      </c>
      <c r="C1351" t="s">
        <v>363</v>
      </c>
      <c r="D1351" t="s">
        <v>1553</v>
      </c>
      <c r="E1351" t="s">
        <v>1553</v>
      </c>
      <c r="F1351" t="s">
        <v>1554</v>
      </c>
      <c r="G1351" t="s">
        <v>117</v>
      </c>
      <c r="H1351" s="144">
        <v>9.6645098332440005E-2</v>
      </c>
    </row>
    <row r="1352" spans="1:8">
      <c r="A1352" t="str">
        <f t="shared" si="21"/>
        <v>secal_6_raisons_ipcinsecuriteBocaranga</v>
      </c>
      <c r="B1352" t="s">
        <v>1567</v>
      </c>
      <c r="C1352" t="s">
        <v>365</v>
      </c>
      <c r="D1352" t="s">
        <v>1553</v>
      </c>
      <c r="E1352" t="s">
        <v>1553</v>
      </c>
      <c r="F1352" t="s">
        <v>1554</v>
      </c>
      <c r="G1352" t="s">
        <v>117</v>
      </c>
      <c r="H1352" s="144">
        <v>0.45419605628451498</v>
      </c>
    </row>
    <row r="1353" spans="1:8">
      <c r="A1353" t="str">
        <f t="shared" si="21"/>
        <v>secal_6_raisons_ipcmanque_semences_staff_fin_naturBocaranga</v>
      </c>
      <c r="B1353" t="s">
        <v>1567</v>
      </c>
      <c r="C1353" t="s">
        <v>1568</v>
      </c>
      <c r="D1353" t="s">
        <v>1553</v>
      </c>
      <c r="E1353" t="s">
        <v>1553</v>
      </c>
      <c r="F1353" t="s">
        <v>1554</v>
      </c>
      <c r="G1353" t="s">
        <v>117</v>
      </c>
      <c r="H1353" s="144">
        <v>0.44915884538304501</v>
      </c>
    </row>
    <row r="1354" spans="1:8">
      <c r="A1354" t="str">
        <f t="shared" si="21"/>
        <v>secal_6_raisons_ipcautre_activiteBossangoa</v>
      </c>
      <c r="B1354" t="s">
        <v>1567</v>
      </c>
      <c r="C1354" t="s">
        <v>363</v>
      </c>
      <c r="D1354" t="s">
        <v>1553</v>
      </c>
      <c r="E1354" t="s">
        <v>1553</v>
      </c>
      <c r="F1354" t="s">
        <v>1554</v>
      </c>
      <c r="G1354" t="s">
        <v>110</v>
      </c>
      <c r="H1354" s="144">
        <v>5.6033975312851099E-2</v>
      </c>
    </row>
    <row r="1355" spans="1:8">
      <c r="A1355" t="str">
        <f t="shared" si="21"/>
        <v>secal_6_raisons_ipcmanque_semences_staff_fin_naturBossangoa</v>
      </c>
      <c r="B1355" t="s">
        <v>1567</v>
      </c>
      <c r="C1355" t="s">
        <v>1568</v>
      </c>
      <c r="D1355" t="s">
        <v>1553</v>
      </c>
      <c r="E1355" t="s">
        <v>1553</v>
      </c>
      <c r="F1355" t="s">
        <v>1554</v>
      </c>
      <c r="G1355" t="s">
        <v>110</v>
      </c>
      <c r="H1355" s="144">
        <v>0.94396602468714896</v>
      </c>
    </row>
    <row r="1356" spans="1:8">
      <c r="A1356" t="str">
        <f t="shared" si="21"/>
        <v>secal_6_raisons_ipcautre_activiteKaga_Bandoro</v>
      </c>
      <c r="B1356" t="s">
        <v>1567</v>
      </c>
      <c r="C1356" t="s">
        <v>363</v>
      </c>
      <c r="D1356" t="s">
        <v>1553</v>
      </c>
      <c r="E1356" t="s">
        <v>1553</v>
      </c>
      <c r="F1356" t="s">
        <v>1554</v>
      </c>
      <c r="G1356" t="s">
        <v>93</v>
      </c>
      <c r="H1356" s="144">
        <v>1.13046681153049E-2</v>
      </c>
    </row>
    <row r="1357" spans="1:8">
      <c r="A1357" t="str">
        <f t="shared" si="21"/>
        <v>secal_6_raisons_ipcinsecuriteKaga_Bandoro</v>
      </c>
      <c r="B1357" t="s">
        <v>1567</v>
      </c>
      <c r="C1357" t="s">
        <v>365</v>
      </c>
      <c r="D1357" t="s">
        <v>1553</v>
      </c>
      <c r="E1357" t="s">
        <v>1553</v>
      </c>
      <c r="F1357" t="s">
        <v>1554</v>
      </c>
      <c r="G1357" t="s">
        <v>93</v>
      </c>
      <c r="H1357" s="144">
        <v>0.40766925043795699</v>
      </c>
    </row>
    <row r="1358" spans="1:8">
      <c r="A1358" t="str">
        <f t="shared" si="21"/>
        <v>secal_6_raisons_ipcmanque_semences_staff_fin_naturKaga_Bandoro</v>
      </c>
      <c r="B1358" t="s">
        <v>1567</v>
      </c>
      <c r="C1358" t="s">
        <v>1568</v>
      </c>
      <c r="D1358" t="s">
        <v>1553</v>
      </c>
      <c r="E1358" t="s">
        <v>1553</v>
      </c>
      <c r="F1358" t="s">
        <v>1554</v>
      </c>
      <c r="G1358" t="s">
        <v>93</v>
      </c>
      <c r="H1358" s="144">
        <v>0.58102608144673795</v>
      </c>
    </row>
    <row r="1359" spans="1:8">
      <c r="A1359" t="str">
        <f t="shared" si="21"/>
        <v>secal_6_raisons_ipcautre_activiteKoui</v>
      </c>
      <c r="B1359" t="s">
        <v>1567</v>
      </c>
      <c r="C1359" t="s">
        <v>363</v>
      </c>
      <c r="D1359" t="s">
        <v>1553</v>
      </c>
      <c r="E1359" t="s">
        <v>1553</v>
      </c>
      <c r="F1359" t="s">
        <v>1554</v>
      </c>
      <c r="G1359" t="s">
        <v>120</v>
      </c>
      <c r="H1359" s="144">
        <v>0.183973687705734</v>
      </c>
    </row>
    <row r="1360" spans="1:8">
      <c r="A1360" t="str">
        <f t="shared" si="21"/>
        <v>secal_6_raisons_ipcinsecuriteKoui</v>
      </c>
      <c r="B1360" t="s">
        <v>1567</v>
      </c>
      <c r="C1360" t="s">
        <v>365</v>
      </c>
      <c r="D1360" t="s">
        <v>1553</v>
      </c>
      <c r="E1360" t="s">
        <v>1553</v>
      </c>
      <c r="F1360" t="s">
        <v>1554</v>
      </c>
      <c r="G1360" t="s">
        <v>120</v>
      </c>
      <c r="H1360" s="144">
        <v>0.32647245814453801</v>
      </c>
    </row>
    <row r="1361" spans="1:8">
      <c r="A1361" t="str">
        <f t="shared" si="21"/>
        <v>secal_6_raisons_ipcmanque_semences_staff_fin_naturKoui</v>
      </c>
      <c r="B1361" t="s">
        <v>1567</v>
      </c>
      <c r="C1361" t="s">
        <v>1568</v>
      </c>
      <c r="D1361" t="s">
        <v>1553</v>
      </c>
      <c r="E1361" t="s">
        <v>1553</v>
      </c>
      <c r="F1361" t="s">
        <v>1554</v>
      </c>
      <c r="G1361" t="s">
        <v>120</v>
      </c>
      <c r="H1361" s="144">
        <v>0.48955385414972702</v>
      </c>
    </row>
    <row r="1362" spans="1:8">
      <c r="A1362" t="str">
        <f t="shared" si="21"/>
        <v>secal_6_raisons_ipcinsecuriteBakala</v>
      </c>
      <c r="B1362" t="s">
        <v>1567</v>
      </c>
      <c r="C1362" t="s">
        <v>365</v>
      </c>
      <c r="D1362" t="s">
        <v>1553</v>
      </c>
      <c r="E1362" t="s">
        <v>1553</v>
      </c>
      <c r="F1362" t="s">
        <v>1554</v>
      </c>
      <c r="G1362" t="s">
        <v>103</v>
      </c>
      <c r="H1362" s="144">
        <v>0.13609676308277999</v>
      </c>
    </row>
    <row r="1363" spans="1:8">
      <c r="A1363" t="str">
        <f t="shared" si="21"/>
        <v>secal_6_raisons_ipcmanque_semences_staff_fin_naturBakala</v>
      </c>
      <c r="B1363" t="s">
        <v>1567</v>
      </c>
      <c r="C1363" t="s">
        <v>1568</v>
      </c>
      <c r="D1363" t="s">
        <v>1553</v>
      </c>
      <c r="E1363" t="s">
        <v>1553</v>
      </c>
      <c r="F1363" t="s">
        <v>1554</v>
      </c>
      <c r="G1363" t="s">
        <v>103</v>
      </c>
      <c r="H1363" s="144">
        <v>0.86390323691722004</v>
      </c>
    </row>
    <row r="1364" spans="1:8">
      <c r="A1364" t="str">
        <f t="shared" si="21"/>
        <v>secal_6_raisons_ipcmanque_semences_staff_fin_naturBangassou</v>
      </c>
      <c r="B1364" t="s">
        <v>1567</v>
      </c>
      <c r="C1364" t="s">
        <v>1568</v>
      </c>
      <c r="D1364" t="s">
        <v>1553</v>
      </c>
      <c r="E1364" t="s">
        <v>1553</v>
      </c>
      <c r="F1364" t="s">
        <v>1554</v>
      </c>
      <c r="G1364" t="s">
        <v>83</v>
      </c>
      <c r="H1364" s="144">
        <v>1</v>
      </c>
    </row>
    <row r="1365" spans="1:8">
      <c r="A1365" t="str">
        <f t="shared" si="21"/>
        <v>secal_6_raisons_ipcinsecuriteNana_Bakassa</v>
      </c>
      <c r="B1365" t="s">
        <v>1567</v>
      </c>
      <c r="C1365" t="s">
        <v>365</v>
      </c>
      <c r="D1365" t="s">
        <v>1553</v>
      </c>
      <c r="E1365" t="s">
        <v>1553</v>
      </c>
      <c r="F1365" t="s">
        <v>1554</v>
      </c>
      <c r="G1365" t="s">
        <v>114</v>
      </c>
      <c r="H1365" s="144">
        <v>0.205153294196325</v>
      </c>
    </row>
    <row r="1366" spans="1:8">
      <c r="A1366" t="str">
        <f t="shared" si="21"/>
        <v>secal_6_raisons_ipcmanque_semences_staff_fin_naturNana_Bakassa</v>
      </c>
      <c r="B1366" t="s">
        <v>1567</v>
      </c>
      <c r="C1366" t="s">
        <v>1568</v>
      </c>
      <c r="D1366" t="s">
        <v>1553</v>
      </c>
      <c r="E1366" t="s">
        <v>1553</v>
      </c>
      <c r="F1366" t="s">
        <v>1554</v>
      </c>
      <c r="G1366" t="s">
        <v>114</v>
      </c>
      <c r="H1366" s="144">
        <v>0.794846705803675</v>
      </c>
    </row>
    <row r="1367" spans="1:8">
      <c r="A1367" t="str">
        <f t="shared" si="21"/>
        <v>secal_6_raisons_ipcmanque_semences_staff_fin_naturRafai</v>
      </c>
      <c r="B1367" t="s">
        <v>1567</v>
      </c>
      <c r="C1367" t="s">
        <v>1568</v>
      </c>
      <c r="D1367" t="s">
        <v>1553</v>
      </c>
      <c r="E1367" t="s">
        <v>1553</v>
      </c>
      <c r="F1367" t="s">
        <v>1554</v>
      </c>
      <c r="G1367" t="s">
        <v>86</v>
      </c>
      <c r="H1367" s="144">
        <v>1</v>
      </c>
    </row>
    <row r="1368" spans="1:8">
      <c r="A1368" t="str">
        <f t="shared" si="21"/>
        <v>secal_6_raisons_ipcinsecuriteNgaoundaye</v>
      </c>
      <c r="B1368" t="s">
        <v>1567</v>
      </c>
      <c r="C1368" t="s">
        <v>365</v>
      </c>
      <c r="D1368" t="s">
        <v>1553</v>
      </c>
      <c r="E1368" t="s">
        <v>1553</v>
      </c>
      <c r="F1368" t="s">
        <v>1554</v>
      </c>
      <c r="G1368" t="s">
        <v>121</v>
      </c>
      <c r="H1368" s="144">
        <v>0.27278096308334998</v>
      </c>
    </row>
    <row r="1369" spans="1:8">
      <c r="A1369" t="str">
        <f t="shared" si="21"/>
        <v>secal_6_raisons_ipcmanque_semences_staff_fin_naturNgaoundaye</v>
      </c>
      <c r="B1369" t="s">
        <v>1567</v>
      </c>
      <c r="C1369" t="s">
        <v>1568</v>
      </c>
      <c r="D1369" t="s">
        <v>1553</v>
      </c>
      <c r="E1369" t="s">
        <v>1553</v>
      </c>
      <c r="F1369" t="s">
        <v>1554</v>
      </c>
      <c r="G1369" t="s">
        <v>121</v>
      </c>
      <c r="H1369" s="144">
        <v>0.72721903691665002</v>
      </c>
    </row>
    <row r="1370" spans="1:8">
      <c r="A1370" t="str">
        <f t="shared" si="21"/>
        <v>secal_6_raisons_ipcautre_activiteIppy</v>
      </c>
      <c r="B1370" t="s">
        <v>1567</v>
      </c>
      <c r="C1370" t="s">
        <v>363</v>
      </c>
      <c r="D1370" t="s">
        <v>1553</v>
      </c>
      <c r="E1370" t="s">
        <v>1553</v>
      </c>
      <c r="F1370" t="s">
        <v>1554</v>
      </c>
      <c r="G1370" t="s">
        <v>106</v>
      </c>
      <c r="H1370" s="144">
        <v>5.7808746662687698E-2</v>
      </c>
    </row>
    <row r="1371" spans="1:8">
      <c r="A1371" t="str">
        <f t="shared" si="21"/>
        <v>secal_6_raisons_ipcinsecuriteIppy</v>
      </c>
      <c r="B1371" t="s">
        <v>1567</v>
      </c>
      <c r="C1371" t="s">
        <v>365</v>
      </c>
      <c r="D1371" t="s">
        <v>1553</v>
      </c>
      <c r="E1371" t="s">
        <v>1553</v>
      </c>
      <c r="F1371" t="s">
        <v>1554</v>
      </c>
      <c r="G1371" t="s">
        <v>106</v>
      </c>
      <c r="H1371" s="144">
        <v>0.321234873415916</v>
      </c>
    </row>
    <row r="1372" spans="1:8">
      <c r="A1372" t="str">
        <f t="shared" si="21"/>
        <v>secal_6_raisons_ipcmanque_semences_staff_fin_naturIppy</v>
      </c>
      <c r="B1372" t="s">
        <v>1567</v>
      </c>
      <c r="C1372" t="s">
        <v>1568</v>
      </c>
      <c r="D1372" t="s">
        <v>1553</v>
      </c>
      <c r="E1372" t="s">
        <v>1553</v>
      </c>
      <c r="F1372" t="s">
        <v>1554</v>
      </c>
      <c r="G1372" t="s">
        <v>106</v>
      </c>
      <c r="H1372" s="144">
        <v>0.62095637992139596</v>
      </c>
    </row>
    <row r="1373" spans="1:8">
      <c r="A1373" t="str">
        <f t="shared" si="21"/>
        <v>secal_6_raisons_ipcautre_activiteBerberati</v>
      </c>
      <c r="B1373" t="s">
        <v>1567</v>
      </c>
      <c r="C1373" t="s">
        <v>363</v>
      </c>
      <c r="D1373" t="s">
        <v>1553</v>
      </c>
      <c r="E1373" t="s">
        <v>1553</v>
      </c>
      <c r="F1373" t="s">
        <v>1554</v>
      </c>
      <c r="G1373" t="s">
        <v>75</v>
      </c>
      <c r="H1373" s="144">
        <v>3.55755243511982E-2</v>
      </c>
    </row>
    <row r="1374" spans="1:8">
      <c r="A1374" t="str">
        <f t="shared" si="21"/>
        <v>secal_6_raisons_ipcinsecuriteBerberati</v>
      </c>
      <c r="B1374" t="s">
        <v>1567</v>
      </c>
      <c r="C1374" t="s">
        <v>365</v>
      </c>
      <c r="D1374" t="s">
        <v>1553</v>
      </c>
      <c r="E1374" t="s">
        <v>1553</v>
      </c>
      <c r="F1374" t="s">
        <v>1554</v>
      </c>
      <c r="G1374" t="s">
        <v>75</v>
      </c>
      <c r="H1374" s="144">
        <v>9.9791574377759998E-2</v>
      </c>
    </row>
    <row r="1375" spans="1:8">
      <c r="A1375" t="str">
        <f t="shared" si="21"/>
        <v>secal_6_raisons_ipcmanque_semences_staff_fin_naturBerberati</v>
      </c>
      <c r="B1375" t="s">
        <v>1567</v>
      </c>
      <c r="C1375" t="s">
        <v>1568</v>
      </c>
      <c r="D1375" t="s">
        <v>1553</v>
      </c>
      <c r="E1375" t="s">
        <v>1553</v>
      </c>
      <c r="F1375" t="s">
        <v>1554</v>
      </c>
      <c r="G1375" t="s">
        <v>75</v>
      </c>
      <c r="H1375" s="144">
        <v>0.86463290127104198</v>
      </c>
    </row>
    <row r="1376" spans="1:8">
      <c r="A1376" t="str">
        <f t="shared" si="21"/>
        <v>secal_6_raisons_ipcinsecuriteMbres</v>
      </c>
      <c r="B1376" t="s">
        <v>1567</v>
      </c>
      <c r="C1376" t="s">
        <v>365</v>
      </c>
      <c r="D1376" t="s">
        <v>1553</v>
      </c>
      <c r="E1376" t="s">
        <v>1553</v>
      </c>
      <c r="F1376" t="s">
        <v>1554</v>
      </c>
      <c r="G1376" t="s">
        <v>94</v>
      </c>
      <c r="H1376" s="144">
        <v>0.566189624339827</v>
      </c>
    </row>
    <row r="1377" spans="1:8">
      <c r="A1377" t="str">
        <f t="shared" si="21"/>
        <v>secal_6_raisons_ipcmanque_semences_staff_fin_naturMbres</v>
      </c>
      <c r="B1377" t="s">
        <v>1567</v>
      </c>
      <c r="C1377" t="s">
        <v>1568</v>
      </c>
      <c r="D1377" t="s">
        <v>1553</v>
      </c>
      <c r="E1377" t="s">
        <v>1553</v>
      </c>
      <c r="F1377" t="s">
        <v>1554</v>
      </c>
      <c r="G1377" t="s">
        <v>94</v>
      </c>
      <c r="H1377" s="144">
        <v>0.433810375660173</v>
      </c>
    </row>
    <row r="1378" spans="1:8">
      <c r="A1378" t="str">
        <f t="shared" si="21"/>
        <v>secal_6_raisons_ipcmanque_semences_staff_fin_naturBimbo</v>
      </c>
      <c r="B1378" t="s">
        <v>1567</v>
      </c>
      <c r="C1378" t="s">
        <v>1568</v>
      </c>
      <c r="D1378" t="s">
        <v>1553</v>
      </c>
      <c r="E1378" t="s">
        <v>1553</v>
      </c>
      <c r="F1378" t="s">
        <v>1554</v>
      </c>
      <c r="G1378" t="s">
        <v>96</v>
      </c>
      <c r="H1378" s="144">
        <v>1</v>
      </c>
    </row>
    <row r="1379" spans="1:8">
      <c r="A1379" t="str">
        <f t="shared" si="21"/>
        <v>secal_6_raisons_ipcmanque_semences_staff_fin_naturGrimari</v>
      </c>
      <c r="B1379" t="s">
        <v>1567</v>
      </c>
      <c r="C1379" t="s">
        <v>1568</v>
      </c>
      <c r="D1379" t="s">
        <v>1553</v>
      </c>
      <c r="E1379" t="s">
        <v>1553</v>
      </c>
      <c r="F1379" t="s">
        <v>1554</v>
      </c>
      <c r="G1379" t="s">
        <v>105</v>
      </c>
      <c r="H1379" s="144">
        <v>1</v>
      </c>
    </row>
    <row r="1380" spans="1:8">
      <c r="A1380" t="str">
        <f t="shared" si="21"/>
        <v>secal_6_raisons_ipcautre_activiteSibut</v>
      </c>
      <c r="B1380" t="s">
        <v>1567</v>
      </c>
      <c r="C1380" t="s">
        <v>363</v>
      </c>
      <c r="D1380" t="s">
        <v>1553</v>
      </c>
      <c r="E1380" t="s">
        <v>1553</v>
      </c>
      <c r="F1380" t="s">
        <v>1554</v>
      </c>
      <c r="G1380" t="s">
        <v>66</v>
      </c>
      <c r="H1380" s="144">
        <v>4.1247782670198102E-2</v>
      </c>
    </row>
    <row r="1381" spans="1:8">
      <c r="A1381" t="str">
        <f t="shared" si="21"/>
        <v>secal_6_raisons_ipcmanque_semences_staff_fin_naturSibut</v>
      </c>
      <c r="B1381" t="s">
        <v>1567</v>
      </c>
      <c r="C1381" t="s">
        <v>1568</v>
      </c>
      <c r="D1381" t="s">
        <v>1553</v>
      </c>
      <c r="E1381" t="s">
        <v>1553</v>
      </c>
      <c r="F1381" t="s">
        <v>1554</v>
      </c>
      <c r="G1381" t="s">
        <v>66</v>
      </c>
      <c r="H1381" s="144">
        <v>0.95875221732980198</v>
      </c>
    </row>
    <row r="1382" spans="1:8">
      <c r="A1382" t="str">
        <f t="shared" si="21"/>
        <v>secal_6_raisons_ipcinsecuriteNdjoukou</v>
      </c>
      <c r="B1382" t="s">
        <v>1567</v>
      </c>
      <c r="C1382" t="s">
        <v>365</v>
      </c>
      <c r="D1382" t="s">
        <v>1553</v>
      </c>
      <c r="E1382" t="s">
        <v>1553</v>
      </c>
      <c r="F1382" t="s">
        <v>1554</v>
      </c>
      <c r="G1382" t="s">
        <v>65</v>
      </c>
      <c r="H1382" s="144">
        <v>0.11039739196850699</v>
      </c>
    </row>
    <row r="1383" spans="1:8">
      <c r="A1383" t="str">
        <f t="shared" si="21"/>
        <v>secal_6_raisons_ipcmanque_semences_staff_fin_naturNdjoukou</v>
      </c>
      <c r="B1383" t="s">
        <v>1567</v>
      </c>
      <c r="C1383" t="s">
        <v>1568</v>
      </c>
      <c r="D1383" t="s">
        <v>1553</v>
      </c>
      <c r="E1383" t="s">
        <v>1553</v>
      </c>
      <c r="F1383" t="s">
        <v>1554</v>
      </c>
      <c r="G1383" t="s">
        <v>65</v>
      </c>
      <c r="H1383" s="144">
        <v>0.88960260803149305</v>
      </c>
    </row>
    <row r="1384" spans="1:8">
      <c r="A1384" t="str">
        <f t="shared" si="21"/>
        <v>secal_6_raisons_ipcautre_activiteBaboua</v>
      </c>
      <c r="B1384" t="s">
        <v>1567</v>
      </c>
      <c r="C1384" t="s">
        <v>363</v>
      </c>
      <c r="D1384" t="s">
        <v>1553</v>
      </c>
      <c r="E1384" t="s">
        <v>1553</v>
      </c>
      <c r="F1384" t="s">
        <v>1554</v>
      </c>
      <c r="G1384" t="s">
        <v>89</v>
      </c>
      <c r="H1384" s="144">
        <v>6.9077002996546302E-2</v>
      </c>
    </row>
    <row r="1385" spans="1:8">
      <c r="A1385" t="str">
        <f t="shared" si="21"/>
        <v>secal_6_raisons_ipcinsecuriteBaboua</v>
      </c>
      <c r="B1385" t="s">
        <v>1567</v>
      </c>
      <c r="C1385" t="s">
        <v>365</v>
      </c>
      <c r="D1385" t="s">
        <v>1553</v>
      </c>
      <c r="E1385" t="s">
        <v>1553</v>
      </c>
      <c r="F1385" t="s">
        <v>1554</v>
      </c>
      <c r="G1385" t="s">
        <v>89</v>
      </c>
      <c r="H1385" s="144">
        <v>0.25626734521212102</v>
      </c>
    </row>
    <row r="1386" spans="1:8">
      <c r="A1386" t="str">
        <f t="shared" si="21"/>
        <v>secal_6_raisons_ipcmanque_semences_staff_fin_naturBaboua</v>
      </c>
      <c r="B1386" t="s">
        <v>1567</v>
      </c>
      <c r="C1386" t="s">
        <v>1568</v>
      </c>
      <c r="D1386" t="s">
        <v>1553</v>
      </c>
      <c r="E1386" t="s">
        <v>1553</v>
      </c>
      <c r="F1386" t="s">
        <v>1554</v>
      </c>
      <c r="G1386" t="s">
        <v>89</v>
      </c>
      <c r="H1386" s="144">
        <v>0.67465565179133202</v>
      </c>
    </row>
    <row r="1387" spans="1:8">
      <c r="A1387" t="str">
        <f t="shared" si="21"/>
        <v>secal_6_raisons_ipcautre_activiteAbba</v>
      </c>
      <c r="B1387" t="s">
        <v>1567</v>
      </c>
      <c r="C1387" t="s">
        <v>363</v>
      </c>
      <c r="D1387" t="s">
        <v>1553</v>
      </c>
      <c r="E1387" t="s">
        <v>1553</v>
      </c>
      <c r="F1387" t="s">
        <v>1554</v>
      </c>
      <c r="G1387" t="s">
        <v>88</v>
      </c>
      <c r="H1387" s="144">
        <v>9.6462943674650095E-2</v>
      </c>
    </row>
    <row r="1388" spans="1:8">
      <c r="A1388" t="str">
        <f t="shared" si="21"/>
        <v>secal_6_raisons_ipcinsecuriteAbba</v>
      </c>
      <c r="B1388" t="s">
        <v>1567</v>
      </c>
      <c r="C1388" t="s">
        <v>365</v>
      </c>
      <c r="D1388" t="s">
        <v>1553</v>
      </c>
      <c r="E1388" t="s">
        <v>1553</v>
      </c>
      <c r="F1388" t="s">
        <v>1554</v>
      </c>
      <c r="G1388" t="s">
        <v>88</v>
      </c>
      <c r="H1388" s="144">
        <v>4.2249273792452399E-2</v>
      </c>
    </row>
    <row r="1389" spans="1:8">
      <c r="A1389" t="str">
        <f t="shared" si="21"/>
        <v>secal_6_raisons_ipcmanque_semences_staff_fin_naturAbba</v>
      </c>
      <c r="B1389" t="s">
        <v>1567</v>
      </c>
      <c r="C1389" t="s">
        <v>1568</v>
      </c>
      <c r="D1389" t="s">
        <v>1553</v>
      </c>
      <c r="E1389" t="s">
        <v>1553</v>
      </c>
      <c r="F1389" t="s">
        <v>1554</v>
      </c>
      <c r="G1389" t="s">
        <v>88</v>
      </c>
      <c r="H1389" s="144">
        <v>0.86128778253289795</v>
      </c>
    </row>
    <row r="1390" spans="1:8">
      <c r="A1390" t="str">
        <f t="shared" si="21"/>
        <v>secal_6_raisons_ipcautre_activiteObo</v>
      </c>
      <c r="B1390" t="s">
        <v>1567</v>
      </c>
      <c r="C1390" t="s">
        <v>363</v>
      </c>
      <c r="D1390" t="s">
        <v>1553</v>
      </c>
      <c r="E1390" t="s">
        <v>1553</v>
      </c>
      <c r="F1390" t="s">
        <v>1554</v>
      </c>
      <c r="G1390" t="s">
        <v>60</v>
      </c>
      <c r="H1390" s="144">
        <v>0.114754851451077</v>
      </c>
    </row>
    <row r="1391" spans="1:8">
      <c r="A1391" t="str">
        <f t="shared" si="21"/>
        <v>secal_6_raisons_ipcinsecuriteObo</v>
      </c>
      <c r="B1391" t="s">
        <v>1567</v>
      </c>
      <c r="C1391" t="s">
        <v>365</v>
      </c>
      <c r="D1391" t="s">
        <v>1553</v>
      </c>
      <c r="E1391" t="s">
        <v>1553</v>
      </c>
      <c r="F1391" t="s">
        <v>1554</v>
      </c>
      <c r="G1391" t="s">
        <v>60</v>
      </c>
      <c r="H1391" s="144">
        <v>0.44003339813025899</v>
      </c>
    </row>
    <row r="1392" spans="1:8">
      <c r="A1392" t="str">
        <f t="shared" si="21"/>
        <v>secal_6_raisons_ipcmanque_semences_staff_fin_naturObo</v>
      </c>
      <c r="B1392" t="s">
        <v>1567</v>
      </c>
      <c r="C1392" t="s">
        <v>1568</v>
      </c>
      <c r="D1392" t="s">
        <v>1553</v>
      </c>
      <c r="E1392" t="s">
        <v>1553</v>
      </c>
      <c r="F1392" t="s">
        <v>1554</v>
      </c>
      <c r="G1392" t="s">
        <v>60</v>
      </c>
      <c r="H1392" s="144">
        <v>0.44521175041866401</v>
      </c>
    </row>
    <row r="1393" spans="1:8">
      <c r="A1393" t="str">
        <f t="shared" si="21"/>
        <v>secal_6_raisons_ipcinsecuriteKabo</v>
      </c>
      <c r="B1393" t="s">
        <v>1567</v>
      </c>
      <c r="C1393" t="s">
        <v>365</v>
      </c>
      <c r="D1393" t="s">
        <v>1553</v>
      </c>
      <c r="E1393" t="s">
        <v>1553</v>
      </c>
      <c r="F1393" t="s">
        <v>1554</v>
      </c>
      <c r="G1393" t="s">
        <v>112</v>
      </c>
      <c r="H1393" s="144">
        <v>0.52766439719441605</v>
      </c>
    </row>
    <row r="1394" spans="1:8">
      <c r="A1394" t="str">
        <f t="shared" si="21"/>
        <v>secal_6_raisons_ipcmanque_semences_staff_fin_naturKabo</v>
      </c>
      <c r="B1394" t="s">
        <v>1567</v>
      </c>
      <c r="C1394" t="s">
        <v>1568</v>
      </c>
      <c r="D1394" t="s">
        <v>1553</v>
      </c>
      <c r="E1394" t="s">
        <v>1553</v>
      </c>
      <c r="F1394" t="s">
        <v>1554</v>
      </c>
      <c r="G1394" t="s">
        <v>112</v>
      </c>
      <c r="H1394" s="144">
        <v>0.47233560280558401</v>
      </c>
    </row>
    <row r="1395" spans="1:8">
      <c r="A1395" t="str">
        <f t="shared" si="21"/>
        <v>secal_6_raisons_ipcinsecuriteKouango</v>
      </c>
      <c r="B1395" t="s">
        <v>1567</v>
      </c>
      <c r="C1395" t="s">
        <v>365</v>
      </c>
      <c r="D1395" t="s">
        <v>1553</v>
      </c>
      <c r="E1395" t="s">
        <v>1553</v>
      </c>
      <c r="F1395" t="s">
        <v>1554</v>
      </c>
      <c r="G1395" t="s">
        <v>107</v>
      </c>
      <c r="H1395" s="144">
        <v>0.10964180101585699</v>
      </c>
    </row>
    <row r="1396" spans="1:8">
      <c r="A1396" t="str">
        <f t="shared" si="21"/>
        <v>secal_6_raisons_ipcmanque_semences_staff_fin_naturKouango</v>
      </c>
      <c r="B1396" t="s">
        <v>1567</v>
      </c>
      <c r="C1396" t="s">
        <v>1568</v>
      </c>
      <c r="D1396" t="s">
        <v>1553</v>
      </c>
      <c r="E1396" t="s">
        <v>1553</v>
      </c>
      <c r="F1396" t="s">
        <v>1554</v>
      </c>
      <c r="G1396" t="s">
        <v>107</v>
      </c>
      <c r="H1396" s="144">
        <v>0.89035819898414303</v>
      </c>
    </row>
    <row r="1397" spans="1:8">
      <c r="A1397" t="str">
        <f t="shared" si="21"/>
        <v>secal_6_raisons_ipcmanque_semences_staff_fin_naturOuango</v>
      </c>
      <c r="B1397" t="s">
        <v>1567</v>
      </c>
      <c r="C1397" t="s">
        <v>1568</v>
      </c>
      <c r="D1397" t="s">
        <v>1553</v>
      </c>
      <c r="E1397" t="s">
        <v>1553</v>
      </c>
      <c r="F1397" t="s">
        <v>1554</v>
      </c>
      <c r="G1397" t="s">
        <v>85</v>
      </c>
      <c r="H1397" s="144">
        <v>1</v>
      </c>
    </row>
    <row r="1398" spans="1:8">
      <c r="A1398" t="str">
        <f t="shared" si="21"/>
        <v>secal_6_raisons_ipcinsecuriteGambo</v>
      </c>
      <c r="B1398" t="s">
        <v>1567</v>
      </c>
      <c r="C1398" t="s">
        <v>365</v>
      </c>
      <c r="D1398" t="s">
        <v>1553</v>
      </c>
      <c r="E1398" t="s">
        <v>1553</v>
      </c>
      <c r="F1398" t="s">
        <v>1554</v>
      </c>
      <c r="G1398" t="s">
        <v>84</v>
      </c>
      <c r="H1398" s="144">
        <v>0.80386608092955003</v>
      </c>
    </row>
    <row r="1399" spans="1:8">
      <c r="A1399" t="str">
        <f t="shared" si="21"/>
        <v>secal_6_raisons_ipcmanque_semences_staff_fin_naturGambo</v>
      </c>
      <c r="B1399" t="s">
        <v>1567</v>
      </c>
      <c r="C1399" t="s">
        <v>1568</v>
      </c>
      <c r="D1399" t="s">
        <v>1553</v>
      </c>
      <c r="E1399" t="s">
        <v>1553</v>
      </c>
      <c r="F1399" t="s">
        <v>1554</v>
      </c>
      <c r="G1399" t="s">
        <v>84</v>
      </c>
      <c r="H1399" s="144">
        <v>0.19613391907045</v>
      </c>
    </row>
    <row r="1400" spans="1:8">
      <c r="A1400" t="str">
        <f t="shared" si="21"/>
        <v>secal_6_raisons_ipcinsecuriteNangha_Boguila</v>
      </c>
      <c r="B1400" t="s">
        <v>1567</v>
      </c>
      <c r="C1400" t="s">
        <v>365</v>
      </c>
      <c r="D1400" t="s">
        <v>1553</v>
      </c>
      <c r="E1400" t="s">
        <v>1553</v>
      </c>
      <c r="F1400" t="s">
        <v>1554</v>
      </c>
      <c r="G1400" t="s">
        <v>115</v>
      </c>
      <c r="H1400" s="144">
        <v>8.3188908144396195E-2</v>
      </c>
    </row>
    <row r="1401" spans="1:8">
      <c r="A1401" t="str">
        <f t="shared" si="21"/>
        <v>secal_6_raisons_ipcmanque_semences_staff_fin_naturNangha_Boguila</v>
      </c>
      <c r="B1401" t="s">
        <v>1567</v>
      </c>
      <c r="C1401" t="s">
        <v>1568</v>
      </c>
      <c r="D1401" t="s">
        <v>1553</v>
      </c>
      <c r="E1401" t="s">
        <v>1553</v>
      </c>
      <c r="F1401" t="s">
        <v>1554</v>
      </c>
      <c r="G1401" t="s">
        <v>115</v>
      </c>
      <c r="H1401" s="144">
        <v>0.91681109185560405</v>
      </c>
    </row>
    <row r="1402" spans="1:8">
      <c r="A1402" t="str">
        <f t="shared" si="21"/>
        <v>secal_6_raisons_ipcautre_activiteDamara</v>
      </c>
      <c r="B1402" t="s">
        <v>1567</v>
      </c>
      <c r="C1402" t="s">
        <v>363</v>
      </c>
      <c r="D1402" t="s">
        <v>1553</v>
      </c>
      <c r="E1402" t="s">
        <v>1553</v>
      </c>
      <c r="F1402" t="s">
        <v>1554</v>
      </c>
      <c r="G1402" t="s">
        <v>100</v>
      </c>
      <c r="H1402" s="144">
        <v>0.105680119580162</v>
      </c>
    </row>
    <row r="1403" spans="1:8">
      <c r="A1403" t="str">
        <f t="shared" si="21"/>
        <v>secal_6_raisons_ipcmanque_semences_staff_fin_naturDamara</v>
      </c>
      <c r="B1403" t="s">
        <v>1567</v>
      </c>
      <c r="C1403" t="s">
        <v>1568</v>
      </c>
      <c r="D1403" t="s">
        <v>1553</v>
      </c>
      <c r="E1403" t="s">
        <v>1553</v>
      </c>
      <c r="F1403" t="s">
        <v>1554</v>
      </c>
      <c r="G1403" t="s">
        <v>100</v>
      </c>
      <c r="H1403" s="144">
        <v>0.89431988041983901</v>
      </c>
    </row>
    <row r="1404" spans="1:8">
      <c r="A1404" t="str">
        <f t="shared" si="21"/>
        <v>secal_6_raisons_ipcmanque_semences_staff_fin_naturBozoum</v>
      </c>
      <c r="B1404" t="s">
        <v>1567</v>
      </c>
      <c r="C1404" t="s">
        <v>1568</v>
      </c>
      <c r="D1404" t="s">
        <v>1553</v>
      </c>
      <c r="E1404" t="s">
        <v>1553</v>
      </c>
      <c r="F1404" t="s">
        <v>1554</v>
      </c>
      <c r="G1404" t="s">
        <v>119</v>
      </c>
      <c r="H1404" s="144">
        <v>1</v>
      </c>
    </row>
    <row r="1405" spans="1:8">
      <c r="A1405" t="str">
        <f t="shared" si="21"/>
        <v>secal_6_raisons_ipcautre_activiteBossemtele</v>
      </c>
      <c r="B1405" t="s">
        <v>1567</v>
      </c>
      <c r="C1405" t="s">
        <v>363</v>
      </c>
      <c r="D1405" t="s">
        <v>1553</v>
      </c>
      <c r="E1405" t="s">
        <v>1553</v>
      </c>
      <c r="F1405" t="s">
        <v>1554</v>
      </c>
      <c r="G1405" t="s">
        <v>118</v>
      </c>
      <c r="H1405" s="144">
        <v>0.142372080878713</v>
      </c>
    </row>
    <row r="1406" spans="1:8">
      <c r="A1406" t="str">
        <f t="shared" si="21"/>
        <v>secal_6_raisons_ipcmanque_semences_staff_fin_naturBossemtele</v>
      </c>
      <c r="B1406" t="s">
        <v>1567</v>
      </c>
      <c r="C1406" t="s">
        <v>1568</v>
      </c>
      <c r="D1406" t="s">
        <v>1553</v>
      </c>
      <c r="E1406" t="s">
        <v>1553</v>
      </c>
      <c r="F1406" t="s">
        <v>1554</v>
      </c>
      <c r="G1406" t="s">
        <v>118</v>
      </c>
      <c r="H1406" s="144">
        <v>0.857627919121287</v>
      </c>
    </row>
    <row r="1407" spans="1:8">
      <c r="A1407" t="str">
        <f t="shared" si="21"/>
        <v>secal_6_raisons_ipcautre_activitePaoua</v>
      </c>
      <c r="B1407" t="s">
        <v>1567</v>
      </c>
      <c r="C1407" t="s">
        <v>363</v>
      </c>
      <c r="D1407" t="s">
        <v>1553</v>
      </c>
      <c r="E1407" t="s">
        <v>1553</v>
      </c>
      <c r="F1407" t="s">
        <v>1554</v>
      </c>
      <c r="G1407" t="s">
        <v>122</v>
      </c>
      <c r="H1407" s="144">
        <v>7.1110416645841001E-2</v>
      </c>
    </row>
    <row r="1408" spans="1:8">
      <c r="A1408" t="str">
        <f t="shared" si="21"/>
        <v>secal_6_raisons_ipcinsecuritePaoua</v>
      </c>
      <c r="B1408" t="s">
        <v>1567</v>
      </c>
      <c r="C1408" t="s">
        <v>365</v>
      </c>
      <c r="D1408" t="s">
        <v>1553</v>
      </c>
      <c r="E1408" t="s">
        <v>1553</v>
      </c>
      <c r="F1408" t="s">
        <v>1554</v>
      </c>
      <c r="G1408" t="s">
        <v>122</v>
      </c>
      <c r="H1408" s="144">
        <v>5.5557525292910699E-2</v>
      </c>
    </row>
    <row r="1409" spans="1:8">
      <c r="A1409" t="str">
        <f t="shared" si="21"/>
        <v>secal_6_raisons_ipcmanque_semences_staff_fin_naturPaoua</v>
      </c>
      <c r="B1409" t="s">
        <v>1567</v>
      </c>
      <c r="C1409" t="s">
        <v>1568</v>
      </c>
      <c r="D1409" t="s">
        <v>1553</v>
      </c>
      <c r="E1409" t="s">
        <v>1553</v>
      </c>
      <c r="F1409" t="s">
        <v>1554</v>
      </c>
      <c r="G1409" t="s">
        <v>122</v>
      </c>
      <c r="H1409" s="144">
        <v>0.87333205806124803</v>
      </c>
    </row>
    <row r="1410" spans="1:8">
      <c r="A1410" t="str">
        <f t="shared" si="21"/>
        <v>secal_6_raisons_ipcautre_activiteDekoa</v>
      </c>
      <c r="B1410" t="s">
        <v>1567</v>
      </c>
      <c r="C1410" t="s">
        <v>363</v>
      </c>
      <c r="D1410" t="s">
        <v>1553</v>
      </c>
      <c r="E1410" t="s">
        <v>1553</v>
      </c>
      <c r="F1410" t="s">
        <v>1554</v>
      </c>
      <c r="G1410" t="s">
        <v>63</v>
      </c>
      <c r="H1410" s="144">
        <v>5.3720835413717097E-2</v>
      </c>
    </row>
    <row r="1411" spans="1:8">
      <c r="A1411" t="str">
        <f t="shared" ref="A1411:A1474" si="22">CONCATENATE(B1411,C1411,G1411)</f>
        <v>secal_6_raisons_ipcmanque_semences_staff_fin_naturDekoa</v>
      </c>
      <c r="B1411" t="s">
        <v>1567</v>
      </c>
      <c r="C1411" t="s">
        <v>1568</v>
      </c>
      <c r="D1411" t="s">
        <v>1553</v>
      </c>
      <c r="E1411" t="s">
        <v>1553</v>
      </c>
      <c r="F1411" t="s">
        <v>1554</v>
      </c>
      <c r="G1411" t="s">
        <v>63</v>
      </c>
      <c r="H1411" s="144">
        <v>0.94627916458628303</v>
      </c>
    </row>
    <row r="1412" spans="1:8">
      <c r="A1412" t="str">
        <f t="shared" si="22"/>
        <v>secal_6_raisons_ipcmanque_semences_staff_fin_naturMala</v>
      </c>
      <c r="B1412" t="s">
        <v>1567</v>
      </c>
      <c r="C1412" t="s">
        <v>1568</v>
      </c>
      <c r="D1412" t="s">
        <v>1553</v>
      </c>
      <c r="E1412" t="s">
        <v>1553</v>
      </c>
      <c r="F1412" t="s">
        <v>1554</v>
      </c>
      <c r="G1412" t="s">
        <v>64</v>
      </c>
      <c r="H1412" s="144">
        <v>1</v>
      </c>
    </row>
    <row r="1413" spans="1:8">
      <c r="A1413" t="str">
        <f t="shared" si="22"/>
        <v>secal_6_raisons_ipcautre_activiteBria</v>
      </c>
      <c r="B1413" t="s">
        <v>1567</v>
      </c>
      <c r="C1413" t="s">
        <v>363</v>
      </c>
      <c r="D1413" t="s">
        <v>1553</v>
      </c>
      <c r="E1413" t="s">
        <v>1553</v>
      </c>
      <c r="F1413" t="s">
        <v>1554</v>
      </c>
      <c r="G1413" t="s">
        <v>58</v>
      </c>
      <c r="H1413" s="144">
        <v>5.6680438056958202E-2</v>
      </c>
    </row>
    <row r="1414" spans="1:8">
      <c r="A1414" t="str">
        <f t="shared" si="22"/>
        <v>secal_6_raisons_ipcinsecuriteBria</v>
      </c>
      <c r="B1414" t="s">
        <v>1567</v>
      </c>
      <c r="C1414" t="s">
        <v>365</v>
      </c>
      <c r="D1414" t="s">
        <v>1553</v>
      </c>
      <c r="E1414" t="s">
        <v>1553</v>
      </c>
      <c r="F1414" t="s">
        <v>1554</v>
      </c>
      <c r="G1414" t="s">
        <v>58</v>
      </c>
      <c r="H1414" s="144">
        <v>0.44125417671687001</v>
      </c>
    </row>
    <row r="1415" spans="1:8">
      <c r="A1415" t="str">
        <f t="shared" si="22"/>
        <v>secal_6_raisons_ipcmanque_semences_staff_fin_naturBria</v>
      </c>
      <c r="B1415" t="s">
        <v>1567</v>
      </c>
      <c r="C1415" t="s">
        <v>1568</v>
      </c>
      <c r="D1415" t="s">
        <v>1553</v>
      </c>
      <c r="E1415" t="s">
        <v>1553</v>
      </c>
      <c r="F1415" t="s">
        <v>1554</v>
      </c>
      <c r="G1415" t="s">
        <v>58</v>
      </c>
      <c r="H1415" s="144">
        <v>0.50206538522617195</v>
      </c>
    </row>
    <row r="1416" spans="1:8">
      <c r="A1416" t="str">
        <f t="shared" si="22"/>
        <v>secal_6_raisons_ipcinsecuriteBakouma</v>
      </c>
      <c r="B1416" t="s">
        <v>1567</v>
      </c>
      <c r="C1416" t="s">
        <v>365</v>
      </c>
      <c r="D1416" t="s">
        <v>1553</v>
      </c>
      <c r="E1416" t="s">
        <v>1553</v>
      </c>
      <c r="F1416" t="s">
        <v>1554</v>
      </c>
      <c r="G1416" t="s">
        <v>82</v>
      </c>
      <c r="H1416" s="144">
        <v>0.75040460634775996</v>
      </c>
    </row>
    <row r="1417" spans="1:8">
      <c r="A1417" t="str">
        <f t="shared" si="22"/>
        <v>secal_6_raisons_ipcmanque_semences_staff_fin_naturBakouma</v>
      </c>
      <c r="B1417" t="s">
        <v>1567</v>
      </c>
      <c r="C1417" t="s">
        <v>1568</v>
      </c>
      <c r="D1417" t="s">
        <v>1553</v>
      </c>
      <c r="E1417" t="s">
        <v>1553</v>
      </c>
      <c r="F1417" t="s">
        <v>1554</v>
      </c>
      <c r="G1417" t="s">
        <v>82</v>
      </c>
      <c r="H1417" s="144">
        <v>0.24959539365224001</v>
      </c>
    </row>
    <row r="1418" spans="1:8">
      <c r="A1418" t="str">
        <f t="shared" si="22"/>
        <v>secal_6_raisons_ipcmanque_semences_staff_fin_naturBoali</v>
      </c>
      <c r="B1418" t="s">
        <v>1567</v>
      </c>
      <c r="C1418" t="s">
        <v>1568</v>
      </c>
      <c r="D1418" t="s">
        <v>1553</v>
      </c>
      <c r="E1418" t="s">
        <v>1553</v>
      </c>
      <c r="F1418" t="s">
        <v>1554</v>
      </c>
      <c r="G1418" t="s">
        <v>97</v>
      </c>
      <c r="H1418" s="144">
        <v>1</v>
      </c>
    </row>
    <row r="1419" spans="1:8">
      <c r="A1419" t="str">
        <f t="shared" si="22"/>
        <v>secal_6_raisons_ipcautre_activiteBamingui</v>
      </c>
      <c r="B1419" t="s">
        <v>1567</v>
      </c>
      <c r="C1419" t="s">
        <v>363</v>
      </c>
      <c r="D1419" t="s">
        <v>1553</v>
      </c>
      <c r="E1419" t="s">
        <v>1553</v>
      </c>
      <c r="F1419" t="s">
        <v>1554</v>
      </c>
      <c r="G1419" t="s">
        <v>48</v>
      </c>
      <c r="H1419" s="144">
        <v>7.5503128470947502E-3</v>
      </c>
    </row>
    <row r="1420" spans="1:8">
      <c r="A1420" t="str">
        <f t="shared" si="22"/>
        <v>secal_6_raisons_ipcinsecuriteBamingui</v>
      </c>
      <c r="B1420" t="s">
        <v>1567</v>
      </c>
      <c r="C1420" t="s">
        <v>365</v>
      </c>
      <c r="D1420" t="s">
        <v>1553</v>
      </c>
      <c r="E1420" t="s">
        <v>1553</v>
      </c>
      <c r="F1420" t="s">
        <v>1554</v>
      </c>
      <c r="G1420" t="s">
        <v>48</v>
      </c>
      <c r="H1420" s="144">
        <v>1.68715766807572E-2</v>
      </c>
    </row>
    <row r="1421" spans="1:8">
      <c r="A1421" t="str">
        <f t="shared" si="22"/>
        <v>secal_6_raisons_ipcmanque_semences_staff_fin_naturBamingui</v>
      </c>
      <c r="B1421" t="s">
        <v>1567</v>
      </c>
      <c r="C1421" t="s">
        <v>1568</v>
      </c>
      <c r="D1421" t="s">
        <v>1553</v>
      </c>
      <c r="E1421" t="s">
        <v>1553</v>
      </c>
      <c r="F1421" t="s">
        <v>1554</v>
      </c>
      <c r="G1421" t="s">
        <v>48</v>
      </c>
      <c r="H1421" s="144">
        <v>0.97557811047214804</v>
      </c>
    </row>
    <row r="1422" spans="1:8">
      <c r="A1422" t="str">
        <f t="shared" si="22"/>
        <v>secal_6_raisons_ipcinsecuriteBaoro</v>
      </c>
      <c r="B1422" t="s">
        <v>1567</v>
      </c>
      <c r="C1422" t="s">
        <v>365</v>
      </c>
      <c r="D1422" t="s">
        <v>1553</v>
      </c>
      <c r="E1422" t="s">
        <v>1553</v>
      </c>
      <c r="F1422" t="s">
        <v>1554</v>
      </c>
      <c r="G1422" t="s">
        <v>90</v>
      </c>
      <c r="H1422" s="144">
        <v>7.4863152550964193E-2</v>
      </c>
    </row>
    <row r="1423" spans="1:8">
      <c r="A1423" t="str">
        <f t="shared" si="22"/>
        <v>secal_6_raisons_ipcmanque_semences_staff_fin_naturBaoro</v>
      </c>
      <c r="B1423" t="s">
        <v>1567</v>
      </c>
      <c r="C1423" t="s">
        <v>1568</v>
      </c>
      <c r="D1423" t="s">
        <v>1553</v>
      </c>
      <c r="E1423" t="s">
        <v>1553</v>
      </c>
      <c r="F1423" t="s">
        <v>1554</v>
      </c>
      <c r="G1423" t="s">
        <v>90</v>
      </c>
      <c r="H1423" s="144">
        <v>0.92513684744903601</v>
      </c>
    </row>
    <row r="1424" spans="1:8">
      <c r="A1424" t="str">
        <f t="shared" si="22"/>
        <v>secal_6_raisons_ipcautre_activiteMbaiki</v>
      </c>
      <c r="B1424" t="s">
        <v>1567</v>
      </c>
      <c r="C1424" t="s">
        <v>363</v>
      </c>
      <c r="D1424" t="s">
        <v>1553</v>
      </c>
      <c r="E1424" t="s">
        <v>1553</v>
      </c>
      <c r="F1424" t="s">
        <v>1554</v>
      </c>
      <c r="G1424" t="s">
        <v>71</v>
      </c>
      <c r="H1424" s="144">
        <v>8.0158626083369905E-2</v>
      </c>
    </row>
    <row r="1425" spans="1:8">
      <c r="A1425" t="str">
        <f t="shared" si="22"/>
        <v>secal_6_raisons_ipcinsecuriteMbaiki</v>
      </c>
      <c r="B1425" t="s">
        <v>1567</v>
      </c>
      <c r="C1425" t="s">
        <v>365</v>
      </c>
      <c r="D1425" t="s">
        <v>1553</v>
      </c>
      <c r="E1425" t="s">
        <v>1553</v>
      </c>
      <c r="F1425" t="s">
        <v>1554</v>
      </c>
      <c r="G1425" t="s">
        <v>71</v>
      </c>
      <c r="H1425" s="144">
        <v>2.2828860043289601E-2</v>
      </c>
    </row>
    <row r="1426" spans="1:8">
      <c r="A1426" t="str">
        <f t="shared" si="22"/>
        <v>secal_6_raisons_ipcmanque_semences_staff_fin_naturMbaiki</v>
      </c>
      <c r="B1426" t="s">
        <v>1567</v>
      </c>
      <c r="C1426" t="s">
        <v>1568</v>
      </c>
      <c r="D1426" t="s">
        <v>1553</v>
      </c>
      <c r="E1426" t="s">
        <v>1553</v>
      </c>
      <c r="F1426" t="s">
        <v>1554</v>
      </c>
      <c r="G1426" t="s">
        <v>71</v>
      </c>
      <c r="H1426" s="144">
        <v>0.89701251387334102</v>
      </c>
    </row>
    <row r="1427" spans="1:8">
      <c r="A1427" t="str">
        <f t="shared" si="22"/>
        <v>secal_6_raisons_ipcautre_activiteZangba</v>
      </c>
      <c r="B1427" t="s">
        <v>1567</v>
      </c>
      <c r="C1427" t="s">
        <v>363</v>
      </c>
      <c r="D1427" t="s">
        <v>1553</v>
      </c>
      <c r="E1427" t="s">
        <v>1553</v>
      </c>
      <c r="F1427" t="s">
        <v>1554</v>
      </c>
      <c r="G1427" t="s">
        <v>56</v>
      </c>
      <c r="H1427" s="144">
        <v>1.6986343729141502E-2</v>
      </c>
    </row>
    <row r="1428" spans="1:8">
      <c r="A1428" t="str">
        <f t="shared" si="22"/>
        <v>secal_6_raisons_ipcinsecuriteZangba</v>
      </c>
      <c r="B1428" t="s">
        <v>1567</v>
      </c>
      <c r="C1428" t="s">
        <v>365</v>
      </c>
      <c r="D1428" t="s">
        <v>1553</v>
      </c>
      <c r="E1428" t="s">
        <v>1553</v>
      </c>
      <c r="F1428" t="s">
        <v>1554</v>
      </c>
      <c r="G1428" t="s">
        <v>56</v>
      </c>
      <c r="H1428" s="144">
        <v>0.11306253835254899</v>
      </c>
    </row>
    <row r="1429" spans="1:8">
      <c r="A1429" t="str">
        <f t="shared" si="22"/>
        <v>secal_6_raisons_ipcmanque_semences_staff_fin_naturZangba</v>
      </c>
      <c r="B1429" t="s">
        <v>1567</v>
      </c>
      <c r="C1429" t="s">
        <v>1568</v>
      </c>
      <c r="D1429" t="s">
        <v>1553</v>
      </c>
      <c r="E1429" t="s">
        <v>1553</v>
      </c>
      <c r="F1429" t="s">
        <v>1554</v>
      </c>
      <c r="G1429" t="s">
        <v>56</v>
      </c>
      <c r="H1429" s="144">
        <v>0.86995111791831004</v>
      </c>
    </row>
    <row r="1430" spans="1:8">
      <c r="A1430" t="str">
        <f t="shared" si="22"/>
        <v>secal_6_raisons_ipcautre_activiteZemio</v>
      </c>
      <c r="B1430" t="s">
        <v>1567</v>
      </c>
      <c r="C1430" t="s">
        <v>363</v>
      </c>
      <c r="D1430" t="s">
        <v>1553</v>
      </c>
      <c r="E1430" t="s">
        <v>1553</v>
      </c>
      <c r="F1430" t="s">
        <v>1554</v>
      </c>
      <c r="G1430" t="s">
        <v>61</v>
      </c>
      <c r="H1430" s="144">
        <v>1.24181804787155E-2</v>
      </c>
    </row>
    <row r="1431" spans="1:8">
      <c r="A1431" t="str">
        <f t="shared" si="22"/>
        <v>secal_6_raisons_ipcinsecuriteZemio</v>
      </c>
      <c r="B1431" t="s">
        <v>1567</v>
      </c>
      <c r="C1431" t="s">
        <v>365</v>
      </c>
      <c r="D1431" t="s">
        <v>1553</v>
      </c>
      <c r="E1431" t="s">
        <v>1553</v>
      </c>
      <c r="F1431" t="s">
        <v>1554</v>
      </c>
      <c r="G1431" t="s">
        <v>61</v>
      </c>
      <c r="H1431" s="144">
        <v>0.61545810474286999</v>
      </c>
    </row>
    <row r="1432" spans="1:8">
      <c r="A1432" t="str">
        <f t="shared" si="22"/>
        <v>secal_6_raisons_ipcmanque_semences_staff_fin_naturZemio</v>
      </c>
      <c r="B1432" t="s">
        <v>1567</v>
      </c>
      <c r="C1432" t="s">
        <v>1568</v>
      </c>
      <c r="D1432" t="s">
        <v>1553</v>
      </c>
      <c r="E1432" t="s">
        <v>1553</v>
      </c>
      <c r="F1432" t="s">
        <v>1554</v>
      </c>
      <c r="G1432" t="s">
        <v>61</v>
      </c>
      <c r="H1432" s="144">
        <v>0.37212371477841499</v>
      </c>
    </row>
    <row r="1433" spans="1:8">
      <c r="A1433" t="str">
        <f t="shared" si="22"/>
        <v>secal_6_raisons_ipcinsecuriteBatangafo</v>
      </c>
      <c r="B1433" t="s">
        <v>1567</v>
      </c>
      <c r="C1433" t="s">
        <v>365</v>
      </c>
      <c r="D1433" t="s">
        <v>1553</v>
      </c>
      <c r="E1433" t="s">
        <v>1553</v>
      </c>
      <c r="F1433" t="s">
        <v>1554</v>
      </c>
      <c r="G1433" t="s">
        <v>109</v>
      </c>
      <c r="H1433" s="144">
        <v>0.16003102542257899</v>
      </c>
    </row>
    <row r="1434" spans="1:8">
      <c r="A1434" t="str">
        <f t="shared" si="22"/>
        <v>secal_6_raisons_ipcmanque_semences_staff_fin_naturBatangafo</v>
      </c>
      <c r="B1434" t="s">
        <v>1567</v>
      </c>
      <c r="C1434" t="s">
        <v>1568</v>
      </c>
      <c r="D1434" t="s">
        <v>1553</v>
      </c>
      <c r="E1434" t="s">
        <v>1553</v>
      </c>
      <c r="F1434" t="s">
        <v>1554</v>
      </c>
      <c r="G1434" t="s">
        <v>109</v>
      </c>
      <c r="H1434" s="144">
        <v>0.83996897457742103</v>
      </c>
    </row>
    <row r="1435" spans="1:8">
      <c r="A1435" t="str">
        <f t="shared" si="22"/>
        <v>secal_6_raisons_ipcautre_activiteYaloke</v>
      </c>
      <c r="B1435" t="s">
        <v>1567</v>
      </c>
      <c r="C1435" t="s">
        <v>363</v>
      </c>
      <c r="D1435" t="s">
        <v>1553</v>
      </c>
      <c r="E1435" t="s">
        <v>1553</v>
      </c>
      <c r="F1435" t="s">
        <v>1554</v>
      </c>
      <c r="G1435" t="s">
        <v>101</v>
      </c>
      <c r="H1435" s="144">
        <v>5.9702812218423003E-2</v>
      </c>
    </row>
    <row r="1436" spans="1:8">
      <c r="A1436" t="str">
        <f t="shared" si="22"/>
        <v>secal_6_raisons_ipcmanque_semences_staff_fin_naturYaloke</v>
      </c>
      <c r="B1436" t="s">
        <v>1567</v>
      </c>
      <c r="C1436" t="s">
        <v>1568</v>
      </c>
      <c r="D1436" t="s">
        <v>1553</v>
      </c>
      <c r="E1436" t="s">
        <v>1553</v>
      </c>
      <c r="F1436" t="s">
        <v>1554</v>
      </c>
      <c r="G1436" t="s">
        <v>101</v>
      </c>
      <c r="H1436" s="144">
        <v>0.940297187781577</v>
      </c>
    </row>
    <row r="1437" spans="1:8">
      <c r="A1437" t="str">
        <f t="shared" si="22"/>
        <v>secal_6_raisons_ipcmanque_semences_staff_fin_naturBossembele</v>
      </c>
      <c r="B1437" t="s">
        <v>1567</v>
      </c>
      <c r="C1437" t="s">
        <v>1568</v>
      </c>
      <c r="D1437" t="s">
        <v>1553</v>
      </c>
      <c r="E1437" t="s">
        <v>1553</v>
      </c>
      <c r="F1437" t="s">
        <v>1554</v>
      </c>
      <c r="G1437" t="s">
        <v>99</v>
      </c>
      <c r="H1437" s="144">
        <v>1</v>
      </c>
    </row>
    <row r="1438" spans="1:8">
      <c r="A1438" t="str">
        <f t="shared" si="22"/>
        <v>secal_6_raisons_ipcmanque_semences_staff_fin_naturCarnot</v>
      </c>
      <c r="B1438" t="s">
        <v>1567</v>
      </c>
      <c r="C1438" t="s">
        <v>1568</v>
      </c>
      <c r="D1438" t="s">
        <v>1553</v>
      </c>
      <c r="E1438" t="s">
        <v>1553</v>
      </c>
      <c r="F1438" t="s">
        <v>1554</v>
      </c>
      <c r="G1438" t="s">
        <v>76</v>
      </c>
      <c r="H1438" s="144">
        <v>1</v>
      </c>
    </row>
    <row r="1439" spans="1:8">
      <c r="A1439" t="str">
        <f t="shared" si="22"/>
        <v>secal_6_raisons_ipcinsecuriteGadzi</v>
      </c>
      <c r="B1439" t="s">
        <v>1567</v>
      </c>
      <c r="C1439" t="s">
        <v>365</v>
      </c>
      <c r="D1439" t="s">
        <v>1553</v>
      </c>
      <c r="E1439" t="s">
        <v>1553</v>
      </c>
      <c r="F1439" t="s">
        <v>1554</v>
      </c>
      <c r="G1439" t="s">
        <v>78</v>
      </c>
      <c r="H1439" s="144">
        <v>9.1470944941149605E-3</v>
      </c>
    </row>
    <row r="1440" spans="1:8">
      <c r="A1440" t="str">
        <f t="shared" si="22"/>
        <v>secal_6_raisons_ipcmanque_semences_staff_fin_naturGadzi</v>
      </c>
      <c r="B1440" t="s">
        <v>1567</v>
      </c>
      <c r="C1440" t="s">
        <v>1568</v>
      </c>
      <c r="D1440" t="s">
        <v>1553</v>
      </c>
      <c r="E1440" t="s">
        <v>1553</v>
      </c>
      <c r="F1440" t="s">
        <v>1554</v>
      </c>
      <c r="G1440" t="s">
        <v>78</v>
      </c>
      <c r="H1440" s="144">
        <v>0.99085290550588501</v>
      </c>
    </row>
    <row r="1441" spans="1:8">
      <c r="A1441" t="str">
        <f t="shared" si="22"/>
        <v>secal_6_raisons_ipcinsecuriteGamboula</v>
      </c>
      <c r="B1441" t="s">
        <v>1567</v>
      </c>
      <c r="C1441" t="s">
        <v>365</v>
      </c>
      <c r="D1441" t="s">
        <v>1553</v>
      </c>
      <c r="E1441" t="s">
        <v>1553</v>
      </c>
      <c r="F1441" t="s">
        <v>1554</v>
      </c>
      <c r="G1441" t="s">
        <v>79</v>
      </c>
      <c r="H1441" s="144">
        <v>7.5357757424936098E-2</v>
      </c>
    </row>
    <row r="1442" spans="1:8">
      <c r="A1442" t="str">
        <f t="shared" si="22"/>
        <v>secal_6_raisons_ipcmanque_semences_staff_fin_naturGamboula</v>
      </c>
      <c r="B1442" t="s">
        <v>1567</v>
      </c>
      <c r="C1442" t="s">
        <v>1568</v>
      </c>
      <c r="D1442" t="s">
        <v>1553</v>
      </c>
      <c r="E1442" t="s">
        <v>1553</v>
      </c>
      <c r="F1442" t="s">
        <v>1554</v>
      </c>
      <c r="G1442" t="s">
        <v>79</v>
      </c>
      <c r="H1442" s="144">
        <v>0.924642242575064</v>
      </c>
    </row>
    <row r="1443" spans="1:8">
      <c r="A1443" t="str">
        <f t="shared" si="22"/>
        <v>secal_6_raisons_ipcautre_activiteBambio</v>
      </c>
      <c r="B1443" t="s">
        <v>1567</v>
      </c>
      <c r="C1443" t="s">
        <v>363</v>
      </c>
      <c r="D1443" t="s">
        <v>1553</v>
      </c>
      <c r="E1443" t="s">
        <v>1553</v>
      </c>
      <c r="F1443" t="s">
        <v>1554</v>
      </c>
      <c r="G1443" t="s">
        <v>124</v>
      </c>
      <c r="H1443" s="144">
        <v>4.1474654382980002E-2</v>
      </c>
    </row>
    <row r="1444" spans="1:8">
      <c r="A1444" t="str">
        <f t="shared" si="22"/>
        <v>secal_6_raisons_ipcmanque_semences_staff_fin_naturBambio</v>
      </c>
      <c r="B1444" t="s">
        <v>1567</v>
      </c>
      <c r="C1444" t="s">
        <v>1568</v>
      </c>
      <c r="D1444" t="s">
        <v>1553</v>
      </c>
      <c r="E1444" t="s">
        <v>1553</v>
      </c>
      <c r="F1444" t="s">
        <v>1554</v>
      </c>
      <c r="G1444" t="s">
        <v>124</v>
      </c>
      <c r="H1444" s="144">
        <v>0.95852534561701996</v>
      </c>
    </row>
    <row r="1445" spans="1:8">
      <c r="A1445" t="str">
        <f t="shared" si="22"/>
        <v>secal_6_raisons_ipcautre_activiteBoganda</v>
      </c>
      <c r="B1445" t="s">
        <v>1567</v>
      </c>
      <c r="C1445" t="s">
        <v>363</v>
      </c>
      <c r="D1445" t="s">
        <v>1553</v>
      </c>
      <c r="E1445" t="s">
        <v>1553</v>
      </c>
      <c r="F1445" t="s">
        <v>1554</v>
      </c>
      <c r="G1445" t="s">
        <v>69</v>
      </c>
      <c r="H1445" s="144">
        <v>0.105617977525686</v>
      </c>
    </row>
    <row r="1446" spans="1:8">
      <c r="A1446" t="str">
        <f t="shared" si="22"/>
        <v>secal_6_raisons_ipcmanque_semences_staff_fin_naturBoganda</v>
      </c>
      <c r="B1446" t="s">
        <v>1567</v>
      </c>
      <c r="C1446" t="s">
        <v>1568</v>
      </c>
      <c r="D1446" t="s">
        <v>1553</v>
      </c>
      <c r="E1446" t="s">
        <v>1553</v>
      </c>
      <c r="F1446" t="s">
        <v>1554</v>
      </c>
      <c r="G1446" t="s">
        <v>69</v>
      </c>
      <c r="H1446" s="144">
        <v>0.89438202247431398</v>
      </c>
    </row>
    <row r="1447" spans="1:8">
      <c r="A1447" t="str">
        <f t="shared" si="22"/>
        <v>secal_6_raisons_ipcinsecuriteKembe</v>
      </c>
      <c r="B1447" t="s">
        <v>1567</v>
      </c>
      <c r="C1447" t="s">
        <v>365</v>
      </c>
      <c r="D1447" t="s">
        <v>1553</v>
      </c>
      <c r="E1447" t="s">
        <v>1553</v>
      </c>
      <c r="F1447" t="s">
        <v>1554</v>
      </c>
      <c r="G1447" t="s">
        <v>53</v>
      </c>
      <c r="H1447" s="144">
        <v>0.25458116669884601</v>
      </c>
    </row>
    <row r="1448" spans="1:8">
      <c r="A1448" t="str">
        <f t="shared" si="22"/>
        <v>secal_6_raisons_ipcmanque_semences_staff_fin_naturKembe</v>
      </c>
      <c r="B1448" t="s">
        <v>1567</v>
      </c>
      <c r="C1448" t="s">
        <v>1568</v>
      </c>
      <c r="D1448" t="s">
        <v>1553</v>
      </c>
      <c r="E1448" t="s">
        <v>1553</v>
      </c>
      <c r="F1448" t="s">
        <v>1554</v>
      </c>
      <c r="G1448" t="s">
        <v>53</v>
      </c>
      <c r="H1448" s="144">
        <v>0.74541883330115399</v>
      </c>
    </row>
    <row r="1449" spans="1:8">
      <c r="A1449" t="str">
        <f t="shared" si="22"/>
        <v>secal_6_raisons_ipcautre_activiteSatema</v>
      </c>
      <c r="B1449" t="s">
        <v>1567</v>
      </c>
      <c r="C1449" t="s">
        <v>363</v>
      </c>
      <c r="D1449" t="s">
        <v>1553</v>
      </c>
      <c r="E1449" t="s">
        <v>1553</v>
      </c>
      <c r="F1449" t="s">
        <v>1554</v>
      </c>
      <c r="G1449" t="s">
        <v>55</v>
      </c>
      <c r="H1449" s="144">
        <v>0.168237022548098</v>
      </c>
    </row>
    <row r="1450" spans="1:8">
      <c r="A1450" t="str">
        <f t="shared" si="22"/>
        <v>secal_6_raisons_ipcinsecuriteSatema</v>
      </c>
      <c r="B1450" t="s">
        <v>1567</v>
      </c>
      <c r="C1450" t="s">
        <v>365</v>
      </c>
      <c r="D1450" t="s">
        <v>1553</v>
      </c>
      <c r="E1450" t="s">
        <v>1553</v>
      </c>
      <c r="F1450" t="s">
        <v>1554</v>
      </c>
      <c r="G1450" t="s">
        <v>55</v>
      </c>
      <c r="H1450" s="144">
        <v>0.32705190980760901</v>
      </c>
    </row>
    <row r="1451" spans="1:8">
      <c r="A1451" t="str">
        <f t="shared" si="22"/>
        <v>secal_6_raisons_ipcmanque_semences_staff_fin_naturSatema</v>
      </c>
      <c r="B1451" t="s">
        <v>1567</v>
      </c>
      <c r="C1451" t="s">
        <v>1568</v>
      </c>
      <c r="D1451" t="s">
        <v>1553</v>
      </c>
      <c r="E1451" t="s">
        <v>1553</v>
      </c>
      <c r="F1451" t="s">
        <v>1554</v>
      </c>
      <c r="G1451" t="s">
        <v>55</v>
      </c>
      <c r="H1451" s="144">
        <v>0.50471106764429297</v>
      </c>
    </row>
    <row r="1452" spans="1:8">
      <c r="A1452" t="str">
        <f t="shared" si="22"/>
        <v>secal_6_raisons_ipcinsecuriteMarkounda</v>
      </c>
      <c r="B1452" t="s">
        <v>1567</v>
      </c>
      <c r="C1452" t="s">
        <v>365</v>
      </c>
      <c r="D1452" t="s">
        <v>1553</v>
      </c>
      <c r="E1452" t="s">
        <v>1553</v>
      </c>
      <c r="F1452" t="s">
        <v>1554</v>
      </c>
      <c r="G1452" t="s">
        <v>113</v>
      </c>
      <c r="H1452" s="144">
        <v>0.112315803298664</v>
      </c>
    </row>
    <row r="1453" spans="1:8">
      <c r="A1453" t="str">
        <f t="shared" si="22"/>
        <v>secal_6_raisons_ipcmanque_semences_staff_fin_naturMarkounda</v>
      </c>
      <c r="B1453" t="s">
        <v>1567</v>
      </c>
      <c r="C1453" t="s">
        <v>1568</v>
      </c>
      <c r="D1453" t="s">
        <v>1553</v>
      </c>
      <c r="E1453" t="s">
        <v>1553</v>
      </c>
      <c r="F1453" t="s">
        <v>1554</v>
      </c>
      <c r="G1453" t="s">
        <v>113</v>
      </c>
      <c r="H1453" s="144">
        <v>0.88768419670133603</v>
      </c>
    </row>
    <row r="1454" spans="1:8">
      <c r="A1454" t="str">
        <f t="shared" si="22"/>
        <v>secal_6_raisons_ipcmanque_semences_staff_fin_naturMongoumba</v>
      </c>
      <c r="B1454" t="s">
        <v>1567</v>
      </c>
      <c r="C1454" t="s">
        <v>1568</v>
      </c>
      <c r="D1454" t="s">
        <v>1553</v>
      </c>
      <c r="E1454" t="s">
        <v>1553</v>
      </c>
      <c r="F1454" t="s">
        <v>1554</v>
      </c>
      <c r="G1454" t="s">
        <v>72</v>
      </c>
      <c r="H1454" s="144">
        <v>1</v>
      </c>
    </row>
    <row r="1455" spans="1:8">
      <c r="A1455" t="str">
        <f t="shared" si="22"/>
        <v>secal_6_raisons_ipcmanque_semences_staff_fin_naturDede_Mokouba</v>
      </c>
      <c r="B1455" t="s">
        <v>1567</v>
      </c>
      <c r="C1455" t="s">
        <v>1568</v>
      </c>
      <c r="D1455" t="s">
        <v>1553</v>
      </c>
      <c r="E1455" t="s">
        <v>1553</v>
      </c>
      <c r="F1455" t="s">
        <v>1554</v>
      </c>
      <c r="G1455" t="s">
        <v>77</v>
      </c>
      <c r="H1455" s="144">
        <v>1</v>
      </c>
    </row>
    <row r="1456" spans="1:8">
      <c r="A1456" t="str">
        <f t="shared" si="22"/>
        <v>secal_6_raisons_ipcautre_activiteSosso-Nakombo</v>
      </c>
      <c r="B1456" t="s">
        <v>1567</v>
      </c>
      <c r="C1456" t="s">
        <v>363</v>
      </c>
      <c r="D1456" t="s">
        <v>1553</v>
      </c>
      <c r="E1456" t="s">
        <v>1553</v>
      </c>
      <c r="F1456" t="s">
        <v>1554</v>
      </c>
      <c r="G1456" t="s">
        <v>80</v>
      </c>
      <c r="H1456" s="144">
        <v>8.4971910118758404E-2</v>
      </c>
    </row>
    <row r="1457" spans="1:8">
      <c r="A1457" t="str">
        <f t="shared" si="22"/>
        <v>secal_6_raisons_ipcmanque_semences_staff_fin_naturSosso-Nakombo</v>
      </c>
      <c r="B1457" t="s">
        <v>1567</v>
      </c>
      <c r="C1457" t="s">
        <v>1568</v>
      </c>
      <c r="D1457" t="s">
        <v>1553</v>
      </c>
      <c r="E1457" t="s">
        <v>1553</v>
      </c>
      <c r="F1457" t="s">
        <v>1554</v>
      </c>
      <c r="G1457" t="s">
        <v>80</v>
      </c>
      <c r="H1457" s="144">
        <v>0.91502808988124196</v>
      </c>
    </row>
    <row r="1458" spans="1:8">
      <c r="A1458" t="str">
        <f t="shared" si="22"/>
        <v>secal_6_raisons_ipcinsecuriteNola</v>
      </c>
      <c r="B1458" t="s">
        <v>1567</v>
      </c>
      <c r="C1458" t="s">
        <v>365</v>
      </c>
      <c r="D1458" t="s">
        <v>1553</v>
      </c>
      <c r="E1458" t="s">
        <v>1553</v>
      </c>
      <c r="F1458" t="s">
        <v>1554</v>
      </c>
      <c r="G1458" t="s">
        <v>126</v>
      </c>
      <c r="H1458" s="144">
        <v>4.4131747767671398E-2</v>
      </c>
    </row>
    <row r="1459" spans="1:8">
      <c r="A1459" t="str">
        <f t="shared" si="22"/>
        <v>secal_6_raisons_ipcmanque_semences_staff_fin_naturNola</v>
      </c>
      <c r="B1459" t="s">
        <v>1567</v>
      </c>
      <c r="C1459" t="s">
        <v>1568</v>
      </c>
      <c r="D1459" t="s">
        <v>1553</v>
      </c>
      <c r="E1459" t="s">
        <v>1553</v>
      </c>
      <c r="F1459" t="s">
        <v>1554</v>
      </c>
      <c r="G1459" t="s">
        <v>126</v>
      </c>
      <c r="H1459" s="144">
        <v>0.95586825223232896</v>
      </c>
    </row>
    <row r="1460" spans="1:8">
      <c r="A1460" t="str">
        <f t="shared" si="22"/>
        <v>secal_6_raisons_ipcautre_activiteBogangone</v>
      </c>
      <c r="B1460" t="s">
        <v>1567</v>
      </c>
      <c r="C1460" t="s">
        <v>363</v>
      </c>
      <c r="D1460" t="s">
        <v>1553</v>
      </c>
      <c r="E1460" t="s">
        <v>1553</v>
      </c>
      <c r="F1460" t="s">
        <v>1554</v>
      </c>
      <c r="G1460" t="s">
        <v>70</v>
      </c>
      <c r="H1460" s="144">
        <v>4.6647230322269501E-2</v>
      </c>
    </row>
    <row r="1461" spans="1:8">
      <c r="A1461" t="str">
        <f t="shared" si="22"/>
        <v>secal_6_raisons_ipcmanque_semences_staff_fin_naturBogangone</v>
      </c>
      <c r="B1461" t="s">
        <v>1567</v>
      </c>
      <c r="C1461" t="s">
        <v>1568</v>
      </c>
      <c r="D1461" t="s">
        <v>1553</v>
      </c>
      <c r="E1461" t="s">
        <v>1553</v>
      </c>
      <c r="F1461" t="s">
        <v>1554</v>
      </c>
      <c r="G1461" t="s">
        <v>70</v>
      </c>
      <c r="H1461" s="144">
        <v>0.95335276967773097</v>
      </c>
    </row>
    <row r="1462" spans="1:8">
      <c r="A1462" t="str">
        <f t="shared" si="22"/>
        <v>secal_6_raisons_ipcautre_activiteBoda</v>
      </c>
      <c r="B1462" t="s">
        <v>1567</v>
      </c>
      <c r="C1462" t="s">
        <v>363</v>
      </c>
      <c r="D1462" t="s">
        <v>1553</v>
      </c>
      <c r="E1462" t="s">
        <v>1553</v>
      </c>
      <c r="F1462" t="s">
        <v>1554</v>
      </c>
      <c r="G1462" t="s">
        <v>68</v>
      </c>
      <c r="H1462" s="144">
        <v>8.9852648064783602E-2</v>
      </c>
    </row>
    <row r="1463" spans="1:8">
      <c r="A1463" t="str">
        <f t="shared" si="22"/>
        <v>secal_6_raisons_ipcinsecuriteBoda</v>
      </c>
      <c r="B1463" t="s">
        <v>1567</v>
      </c>
      <c r="C1463" t="s">
        <v>365</v>
      </c>
      <c r="D1463" t="s">
        <v>1553</v>
      </c>
      <c r="E1463" t="s">
        <v>1553</v>
      </c>
      <c r="F1463" t="s">
        <v>1554</v>
      </c>
      <c r="G1463" t="s">
        <v>68</v>
      </c>
      <c r="H1463" s="144">
        <v>5.7420228777064798E-2</v>
      </c>
    </row>
    <row r="1464" spans="1:8">
      <c r="A1464" t="str">
        <f t="shared" si="22"/>
        <v>secal_6_raisons_ipcmanque_semences_staff_fin_naturBoda</v>
      </c>
      <c r="B1464" t="s">
        <v>1567</v>
      </c>
      <c r="C1464" t="s">
        <v>1568</v>
      </c>
      <c r="D1464" t="s">
        <v>1553</v>
      </c>
      <c r="E1464" t="s">
        <v>1553</v>
      </c>
      <c r="F1464" t="s">
        <v>1554</v>
      </c>
      <c r="G1464" t="s">
        <v>68</v>
      </c>
      <c r="H1464" s="144">
        <v>0.85272712315815202</v>
      </c>
    </row>
    <row r="1465" spans="1:8">
      <c r="A1465" t="str">
        <f t="shared" si="22"/>
        <v>secal_6_raisons_ipcinsecuriteAmada_Gaza</v>
      </c>
      <c r="B1465" t="s">
        <v>1567</v>
      </c>
      <c r="C1465" t="s">
        <v>365</v>
      </c>
      <c r="D1465" t="s">
        <v>1553</v>
      </c>
      <c r="E1465" t="s">
        <v>1553</v>
      </c>
      <c r="F1465" t="s">
        <v>1554</v>
      </c>
      <c r="G1465" t="s">
        <v>74</v>
      </c>
      <c r="H1465" s="144">
        <v>0.49886363634631098</v>
      </c>
    </row>
    <row r="1466" spans="1:8">
      <c r="A1466" t="str">
        <f t="shared" si="22"/>
        <v>secal_6_raisons_ipcmanque_semences_staff_fin_naturAmada_Gaza</v>
      </c>
      <c r="B1466" t="s">
        <v>1567</v>
      </c>
      <c r="C1466" t="s">
        <v>1568</v>
      </c>
      <c r="D1466" t="s">
        <v>1553</v>
      </c>
      <c r="E1466" t="s">
        <v>1553</v>
      </c>
      <c r="F1466" t="s">
        <v>1554</v>
      </c>
      <c r="G1466" t="s">
        <v>74</v>
      </c>
      <c r="H1466" s="144">
        <v>0.50113636365368897</v>
      </c>
    </row>
    <row r="1467" spans="1:8">
      <c r="A1467" t="str">
        <f t="shared" si="22"/>
        <v>secal_6_raisons_ipcmanque_semences_staff_fin_naturBayanga</v>
      </c>
      <c r="B1467" t="s">
        <v>1567</v>
      </c>
      <c r="C1467" t="s">
        <v>1568</v>
      </c>
      <c r="D1467" t="s">
        <v>1553</v>
      </c>
      <c r="E1467" t="s">
        <v>1553</v>
      </c>
      <c r="F1467" t="s">
        <v>1554</v>
      </c>
      <c r="G1467" t="s">
        <v>125</v>
      </c>
      <c r="H1467" s="144">
        <v>1</v>
      </c>
    </row>
    <row r="1468" spans="1:8">
      <c r="A1468" t="str">
        <f t="shared" si="22"/>
        <v>secal_6_raisons_ipcmanque_semences_staff_fin_naturBogangolo</v>
      </c>
      <c r="B1468" t="s">
        <v>1567</v>
      </c>
      <c r="C1468" t="s">
        <v>1568</v>
      </c>
      <c r="D1468" t="s">
        <v>1553</v>
      </c>
      <c r="E1468" t="s">
        <v>1553</v>
      </c>
      <c r="F1468" t="s">
        <v>1554</v>
      </c>
      <c r="G1468" t="s">
        <v>98</v>
      </c>
      <c r="H1468" s="144">
        <v>1</v>
      </c>
    </row>
    <row r="1469" spans="1:8">
      <c r="A1469" t="str">
        <f t="shared" si="22"/>
        <v>wash_ipcSA_30-Ndele</v>
      </c>
      <c r="B1469" t="s">
        <v>1569</v>
      </c>
      <c r="C1469" t="s">
        <v>1570</v>
      </c>
      <c r="D1469" t="s">
        <v>1553</v>
      </c>
      <c r="E1469" t="s">
        <v>1553</v>
      </c>
      <c r="F1469" t="s">
        <v>1554</v>
      </c>
      <c r="G1469" t="s">
        <v>49</v>
      </c>
      <c r="H1469" s="144">
        <v>0.37251566838178601</v>
      </c>
    </row>
    <row r="1470" spans="1:8">
      <c r="A1470" t="str">
        <f t="shared" si="22"/>
        <v>wash_ipcSA_30+Ndele</v>
      </c>
      <c r="B1470" t="s">
        <v>1569</v>
      </c>
      <c r="C1470" t="s">
        <v>1571</v>
      </c>
      <c r="D1470" t="s">
        <v>1553</v>
      </c>
      <c r="E1470" t="s">
        <v>1553</v>
      </c>
      <c r="F1470" t="s">
        <v>1554</v>
      </c>
      <c r="G1470" t="s">
        <v>49</v>
      </c>
      <c r="H1470" s="144">
        <v>9.4826783035303994E-2</v>
      </c>
    </row>
    <row r="1471" spans="1:8">
      <c r="A1471" t="str">
        <f t="shared" si="22"/>
        <v>wash_ipcSA_surlelieuNdele</v>
      </c>
      <c r="B1471" t="s">
        <v>1569</v>
      </c>
      <c r="C1471" t="s">
        <v>1572</v>
      </c>
      <c r="D1471" t="s">
        <v>1553</v>
      </c>
      <c r="E1471" t="s">
        <v>1553</v>
      </c>
      <c r="F1471" t="s">
        <v>1554</v>
      </c>
      <c r="G1471" t="s">
        <v>49</v>
      </c>
      <c r="H1471" s="144">
        <v>0.125303706392486</v>
      </c>
    </row>
    <row r="1472" spans="1:8">
      <c r="A1472" t="str">
        <f t="shared" si="22"/>
        <v>wash_ipcSnANdele</v>
      </c>
      <c r="B1472" t="s">
        <v>1569</v>
      </c>
      <c r="C1472" t="s">
        <v>1573</v>
      </c>
      <c r="D1472" t="s">
        <v>1553</v>
      </c>
      <c r="E1472" t="s">
        <v>1553</v>
      </c>
      <c r="F1472" t="s">
        <v>1554</v>
      </c>
      <c r="G1472" t="s">
        <v>49</v>
      </c>
      <c r="H1472" s="144">
        <v>0.40582964422658202</v>
      </c>
    </row>
    <row r="1473" spans="1:8">
      <c r="A1473" t="str">
        <f t="shared" si="22"/>
        <v>wash_ipcSurfaceNdele</v>
      </c>
      <c r="B1473" t="s">
        <v>1569</v>
      </c>
      <c r="C1473" t="s">
        <v>1574</v>
      </c>
      <c r="D1473" t="s">
        <v>1553</v>
      </c>
      <c r="E1473" t="s">
        <v>1553</v>
      </c>
      <c r="F1473" t="s">
        <v>1554</v>
      </c>
      <c r="G1473" t="s">
        <v>49</v>
      </c>
      <c r="H1473" s="144">
        <v>1.5241979638422999E-3</v>
      </c>
    </row>
    <row r="1474" spans="1:8">
      <c r="A1474" t="str">
        <f t="shared" si="22"/>
        <v>wash_ipcSA_30-Bouca</v>
      </c>
      <c r="B1474" t="s">
        <v>1569</v>
      </c>
      <c r="C1474" t="s">
        <v>1570</v>
      </c>
      <c r="D1474" t="s">
        <v>1553</v>
      </c>
      <c r="E1474" t="s">
        <v>1553</v>
      </c>
      <c r="F1474" t="s">
        <v>1554</v>
      </c>
      <c r="G1474" t="s">
        <v>111</v>
      </c>
      <c r="H1474" s="144">
        <v>0.41877665081091198</v>
      </c>
    </row>
    <row r="1475" spans="1:8">
      <c r="A1475" t="str">
        <f t="shared" ref="A1475:A1538" si="23">CONCATENATE(B1475,C1475,G1475)</f>
        <v>wash_ipcSA_30+Bouca</v>
      </c>
      <c r="B1475" t="s">
        <v>1569</v>
      </c>
      <c r="C1475" t="s">
        <v>1571</v>
      </c>
      <c r="D1475" t="s">
        <v>1553</v>
      </c>
      <c r="E1475" t="s">
        <v>1553</v>
      </c>
      <c r="F1475" t="s">
        <v>1554</v>
      </c>
      <c r="G1475" t="s">
        <v>111</v>
      </c>
      <c r="H1475" s="144">
        <v>0.21753739826198801</v>
      </c>
    </row>
    <row r="1476" spans="1:8">
      <c r="A1476" t="str">
        <f t="shared" si="23"/>
        <v>wash_ipcSnABouca</v>
      </c>
      <c r="B1476" t="s">
        <v>1569</v>
      </c>
      <c r="C1476" t="s">
        <v>1573</v>
      </c>
      <c r="D1476" t="s">
        <v>1553</v>
      </c>
      <c r="E1476" t="s">
        <v>1553</v>
      </c>
      <c r="F1476" t="s">
        <v>1554</v>
      </c>
      <c r="G1476" t="s">
        <v>111</v>
      </c>
      <c r="H1476" s="144">
        <v>0.17028918020584699</v>
      </c>
    </row>
    <row r="1477" spans="1:8">
      <c r="A1477" t="str">
        <f t="shared" si="23"/>
        <v>wash_ipcSurfaceBouca</v>
      </c>
      <c r="B1477" t="s">
        <v>1569</v>
      </c>
      <c r="C1477" t="s">
        <v>1574</v>
      </c>
      <c r="D1477" t="s">
        <v>1553</v>
      </c>
      <c r="E1477" t="s">
        <v>1553</v>
      </c>
      <c r="F1477" t="s">
        <v>1554</v>
      </c>
      <c r="G1477" t="s">
        <v>111</v>
      </c>
      <c r="H1477" s="144">
        <v>0.193396770721253</v>
      </c>
    </row>
    <row r="1478" spans="1:8">
      <c r="A1478" t="str">
        <f t="shared" si="23"/>
        <v>wash_ipcSA_30-Alindao</v>
      </c>
      <c r="B1478" t="s">
        <v>1569</v>
      </c>
      <c r="C1478" t="s">
        <v>1570</v>
      </c>
      <c r="D1478" t="s">
        <v>1553</v>
      </c>
      <c r="E1478" t="s">
        <v>1553</v>
      </c>
      <c r="F1478" t="s">
        <v>1554</v>
      </c>
      <c r="G1478" t="s">
        <v>52</v>
      </c>
      <c r="H1478" s="144">
        <v>0.59641156019644204</v>
      </c>
    </row>
    <row r="1479" spans="1:8">
      <c r="A1479" t="str">
        <f t="shared" si="23"/>
        <v>wash_ipcSA_30+Alindao</v>
      </c>
      <c r="B1479" t="s">
        <v>1569</v>
      </c>
      <c r="C1479" t="s">
        <v>1571</v>
      </c>
      <c r="D1479" t="s">
        <v>1553</v>
      </c>
      <c r="E1479" t="s">
        <v>1553</v>
      </c>
      <c r="F1479" t="s">
        <v>1554</v>
      </c>
      <c r="G1479" t="s">
        <v>52</v>
      </c>
      <c r="H1479" s="144">
        <v>0.17217242075814801</v>
      </c>
    </row>
    <row r="1480" spans="1:8">
      <c r="A1480" t="str">
        <f t="shared" si="23"/>
        <v>wash_ipcSA_surlelieuAlindao</v>
      </c>
      <c r="B1480" t="s">
        <v>1569</v>
      </c>
      <c r="C1480" t="s">
        <v>1572</v>
      </c>
      <c r="D1480" t="s">
        <v>1553</v>
      </c>
      <c r="E1480" t="s">
        <v>1553</v>
      </c>
      <c r="F1480" t="s">
        <v>1554</v>
      </c>
      <c r="G1480" t="s">
        <v>52</v>
      </c>
      <c r="H1480" s="144">
        <v>5.8644697785186203E-2</v>
      </c>
    </row>
    <row r="1481" spans="1:8">
      <c r="A1481" t="str">
        <f t="shared" si="23"/>
        <v>wash_ipcSnAAlindao</v>
      </c>
      <c r="B1481" t="s">
        <v>1569</v>
      </c>
      <c r="C1481" t="s">
        <v>1573</v>
      </c>
      <c r="D1481" t="s">
        <v>1553</v>
      </c>
      <c r="E1481" t="s">
        <v>1553</v>
      </c>
      <c r="F1481" t="s">
        <v>1554</v>
      </c>
      <c r="G1481" t="s">
        <v>52</v>
      </c>
      <c r="H1481" s="144">
        <v>0.122939897989273</v>
      </c>
    </row>
    <row r="1482" spans="1:8">
      <c r="A1482" t="str">
        <f t="shared" si="23"/>
        <v>wash_ipcSurfaceAlindao</v>
      </c>
      <c r="B1482" t="s">
        <v>1569</v>
      </c>
      <c r="C1482" t="s">
        <v>1574</v>
      </c>
      <c r="D1482" t="s">
        <v>1553</v>
      </c>
      <c r="E1482" t="s">
        <v>1553</v>
      </c>
      <c r="F1482" t="s">
        <v>1554</v>
      </c>
      <c r="G1482" t="s">
        <v>52</v>
      </c>
      <c r="H1482" s="144">
        <v>4.9831423270950199E-2</v>
      </c>
    </row>
    <row r="1483" spans="1:8">
      <c r="A1483" t="str">
        <f t="shared" si="23"/>
        <v>wash_ipcSA_30-Birao</v>
      </c>
      <c r="B1483" t="s">
        <v>1569</v>
      </c>
      <c r="C1483" t="s">
        <v>1570</v>
      </c>
      <c r="D1483" t="s">
        <v>1553</v>
      </c>
      <c r="E1483" t="s">
        <v>1553</v>
      </c>
      <c r="F1483" t="s">
        <v>1554</v>
      </c>
      <c r="G1483" t="s">
        <v>128</v>
      </c>
      <c r="H1483" s="144">
        <v>0.33008072506283198</v>
      </c>
    </row>
    <row r="1484" spans="1:8">
      <c r="A1484" t="str">
        <f t="shared" si="23"/>
        <v>wash_ipcSA_30+Birao</v>
      </c>
      <c r="B1484" t="s">
        <v>1569</v>
      </c>
      <c r="C1484" t="s">
        <v>1571</v>
      </c>
      <c r="D1484" t="s">
        <v>1553</v>
      </c>
      <c r="E1484" t="s">
        <v>1553</v>
      </c>
      <c r="F1484" t="s">
        <v>1554</v>
      </c>
      <c r="G1484" t="s">
        <v>128</v>
      </c>
      <c r="H1484" s="144">
        <v>9.2447618491384206E-2</v>
      </c>
    </row>
    <row r="1485" spans="1:8">
      <c r="A1485" t="str">
        <f t="shared" si="23"/>
        <v>wash_ipcSnABirao</v>
      </c>
      <c r="B1485" t="s">
        <v>1569</v>
      </c>
      <c r="C1485" t="s">
        <v>1573</v>
      </c>
      <c r="D1485" t="s">
        <v>1553</v>
      </c>
      <c r="E1485" t="s">
        <v>1553</v>
      </c>
      <c r="F1485" t="s">
        <v>1554</v>
      </c>
      <c r="G1485" t="s">
        <v>128</v>
      </c>
      <c r="H1485" s="144">
        <v>0.54953464196125801</v>
      </c>
    </row>
    <row r="1486" spans="1:8">
      <c r="A1486" t="str">
        <f t="shared" si="23"/>
        <v>wash_ipcSurfaceBirao</v>
      </c>
      <c r="B1486" t="s">
        <v>1569</v>
      </c>
      <c r="C1486" t="s">
        <v>1574</v>
      </c>
      <c r="D1486" t="s">
        <v>1553</v>
      </c>
      <c r="E1486" t="s">
        <v>1553</v>
      </c>
      <c r="F1486" t="s">
        <v>1554</v>
      </c>
      <c r="G1486" t="s">
        <v>128</v>
      </c>
      <c r="H1486" s="144">
        <v>2.79370144845262E-2</v>
      </c>
    </row>
    <row r="1487" spans="1:8">
      <c r="A1487" t="str">
        <f t="shared" si="23"/>
        <v>wash_ipcSA_30-Bangui</v>
      </c>
      <c r="B1487" t="s">
        <v>1569</v>
      </c>
      <c r="C1487" t="s">
        <v>1570</v>
      </c>
      <c r="D1487" t="s">
        <v>1553</v>
      </c>
      <c r="E1487" t="s">
        <v>1553</v>
      </c>
      <c r="F1487" t="s">
        <v>1554</v>
      </c>
      <c r="G1487" t="s">
        <v>50</v>
      </c>
      <c r="H1487" s="144">
        <v>0.39062736254230601</v>
      </c>
    </row>
    <row r="1488" spans="1:8">
      <c r="A1488" t="str">
        <f t="shared" si="23"/>
        <v>wash_ipcSA_30+Bangui</v>
      </c>
      <c r="B1488" t="s">
        <v>1569</v>
      </c>
      <c r="C1488" t="s">
        <v>1571</v>
      </c>
      <c r="D1488" t="s">
        <v>1553</v>
      </c>
      <c r="E1488" t="s">
        <v>1553</v>
      </c>
      <c r="F1488" t="s">
        <v>1554</v>
      </c>
      <c r="G1488" t="s">
        <v>50</v>
      </c>
      <c r="H1488" s="144">
        <v>0.241584481329882</v>
      </c>
    </row>
    <row r="1489" spans="1:8">
      <c r="A1489" t="str">
        <f t="shared" si="23"/>
        <v>wash_ipcSA_surlelieuBangui</v>
      </c>
      <c r="B1489" t="s">
        <v>1569</v>
      </c>
      <c r="C1489" t="s">
        <v>1572</v>
      </c>
      <c r="D1489" t="s">
        <v>1553</v>
      </c>
      <c r="E1489" t="s">
        <v>1553</v>
      </c>
      <c r="F1489" t="s">
        <v>1554</v>
      </c>
      <c r="G1489" t="s">
        <v>50</v>
      </c>
      <c r="H1489" s="144">
        <v>1.44683216139931E-2</v>
      </c>
    </row>
    <row r="1490" spans="1:8">
      <c r="A1490" t="str">
        <f t="shared" si="23"/>
        <v>wash_ipcSnABangui</v>
      </c>
      <c r="B1490" t="s">
        <v>1569</v>
      </c>
      <c r="C1490" t="s">
        <v>1573</v>
      </c>
      <c r="D1490" t="s">
        <v>1553</v>
      </c>
      <c r="E1490" t="s">
        <v>1553</v>
      </c>
      <c r="F1490" t="s">
        <v>1554</v>
      </c>
      <c r="G1490" t="s">
        <v>50</v>
      </c>
      <c r="H1490" s="144">
        <v>0.35252469185539598</v>
      </c>
    </row>
    <row r="1491" spans="1:8">
      <c r="A1491" t="str">
        <f t="shared" si="23"/>
        <v>wash_ipcSurfaceBangui</v>
      </c>
      <c r="B1491" t="s">
        <v>1569</v>
      </c>
      <c r="C1491" t="s">
        <v>1574</v>
      </c>
      <c r="D1491" t="s">
        <v>1553</v>
      </c>
      <c r="E1491" t="s">
        <v>1553</v>
      </c>
      <c r="F1491" t="s">
        <v>1554</v>
      </c>
      <c r="G1491" t="s">
        <v>50</v>
      </c>
      <c r="H1491" s="144">
        <v>7.9514265842276595E-4</v>
      </c>
    </row>
    <row r="1492" spans="1:8">
      <c r="A1492" t="str">
        <f t="shared" si="23"/>
        <v>wash_ipcSA_30-Mobaye</v>
      </c>
      <c r="B1492" t="s">
        <v>1569</v>
      </c>
      <c r="C1492" t="s">
        <v>1570</v>
      </c>
      <c r="D1492" t="s">
        <v>1553</v>
      </c>
      <c r="E1492" t="s">
        <v>1553</v>
      </c>
      <c r="F1492" t="s">
        <v>1554</v>
      </c>
      <c r="G1492" t="s">
        <v>54</v>
      </c>
      <c r="H1492" s="144">
        <v>0.60377956469415095</v>
      </c>
    </row>
    <row r="1493" spans="1:8">
      <c r="A1493" t="str">
        <f t="shared" si="23"/>
        <v>wash_ipcSA_30+Mobaye</v>
      </c>
      <c r="B1493" t="s">
        <v>1569</v>
      </c>
      <c r="C1493" t="s">
        <v>1571</v>
      </c>
      <c r="D1493" t="s">
        <v>1553</v>
      </c>
      <c r="E1493" t="s">
        <v>1553</v>
      </c>
      <c r="F1493" t="s">
        <v>1554</v>
      </c>
      <c r="G1493" t="s">
        <v>54</v>
      </c>
      <c r="H1493" s="144">
        <v>6.02111554869681E-2</v>
      </c>
    </row>
    <row r="1494" spans="1:8">
      <c r="A1494" t="str">
        <f t="shared" si="23"/>
        <v>wash_ipcSnAMobaye</v>
      </c>
      <c r="B1494" t="s">
        <v>1569</v>
      </c>
      <c r="C1494" t="s">
        <v>1573</v>
      </c>
      <c r="D1494" t="s">
        <v>1553</v>
      </c>
      <c r="E1494" t="s">
        <v>1553</v>
      </c>
      <c r="F1494" t="s">
        <v>1554</v>
      </c>
      <c r="G1494" t="s">
        <v>54</v>
      </c>
      <c r="H1494" s="144">
        <v>0.24733007794211201</v>
      </c>
    </row>
    <row r="1495" spans="1:8">
      <c r="A1495" t="str">
        <f t="shared" si="23"/>
        <v>wash_ipcSurfaceMobaye</v>
      </c>
      <c r="B1495" t="s">
        <v>1569</v>
      </c>
      <c r="C1495" t="s">
        <v>1574</v>
      </c>
      <c r="D1495" t="s">
        <v>1553</v>
      </c>
      <c r="E1495" t="s">
        <v>1553</v>
      </c>
      <c r="F1495" t="s">
        <v>1554</v>
      </c>
      <c r="G1495" t="s">
        <v>54</v>
      </c>
      <c r="H1495" s="144">
        <v>8.8679201876768907E-2</v>
      </c>
    </row>
    <row r="1496" spans="1:8">
      <c r="A1496" t="str">
        <f t="shared" si="23"/>
        <v>wash_ipcSA_30-Bambari</v>
      </c>
      <c r="B1496" t="s">
        <v>1569</v>
      </c>
      <c r="C1496" t="s">
        <v>1570</v>
      </c>
      <c r="D1496" t="s">
        <v>1553</v>
      </c>
      <c r="E1496" t="s">
        <v>1553</v>
      </c>
      <c r="F1496" t="s">
        <v>1554</v>
      </c>
      <c r="G1496" t="s">
        <v>104</v>
      </c>
      <c r="H1496" s="144">
        <v>0.35734793814988902</v>
      </c>
    </row>
    <row r="1497" spans="1:8">
      <c r="A1497" t="str">
        <f t="shared" si="23"/>
        <v>wash_ipcSA_30+Bambari</v>
      </c>
      <c r="B1497" t="s">
        <v>1569</v>
      </c>
      <c r="C1497" t="s">
        <v>1571</v>
      </c>
      <c r="D1497" t="s">
        <v>1553</v>
      </c>
      <c r="E1497" t="s">
        <v>1553</v>
      </c>
      <c r="F1497" t="s">
        <v>1554</v>
      </c>
      <c r="G1497" t="s">
        <v>104</v>
      </c>
      <c r="H1497" s="144">
        <v>0.49255763962277699</v>
      </c>
    </row>
    <row r="1498" spans="1:8">
      <c r="A1498" t="str">
        <f t="shared" si="23"/>
        <v>wash_ipcSA_surlelieuBambari</v>
      </c>
      <c r="B1498" t="s">
        <v>1569</v>
      </c>
      <c r="C1498" t="s">
        <v>1572</v>
      </c>
      <c r="D1498" t="s">
        <v>1553</v>
      </c>
      <c r="E1498" t="s">
        <v>1553</v>
      </c>
      <c r="F1498" t="s">
        <v>1554</v>
      </c>
      <c r="G1498" t="s">
        <v>104</v>
      </c>
      <c r="H1498" s="144">
        <v>1.34771753555064E-2</v>
      </c>
    </row>
    <row r="1499" spans="1:8">
      <c r="A1499" t="str">
        <f t="shared" si="23"/>
        <v>wash_ipcSnABambari</v>
      </c>
      <c r="B1499" t="s">
        <v>1569</v>
      </c>
      <c r="C1499" t="s">
        <v>1573</v>
      </c>
      <c r="D1499" t="s">
        <v>1553</v>
      </c>
      <c r="E1499" t="s">
        <v>1553</v>
      </c>
      <c r="F1499" t="s">
        <v>1554</v>
      </c>
      <c r="G1499" t="s">
        <v>104</v>
      </c>
      <c r="H1499" s="144">
        <v>0.110747733977068</v>
      </c>
    </row>
    <row r="1500" spans="1:8">
      <c r="A1500" t="str">
        <f t="shared" si="23"/>
        <v>wash_ipcSurfaceBambari</v>
      </c>
      <c r="B1500" t="s">
        <v>1569</v>
      </c>
      <c r="C1500" t="s">
        <v>1574</v>
      </c>
      <c r="D1500" t="s">
        <v>1553</v>
      </c>
      <c r="E1500" t="s">
        <v>1553</v>
      </c>
      <c r="F1500" t="s">
        <v>1554</v>
      </c>
      <c r="G1500" t="s">
        <v>104</v>
      </c>
      <c r="H1500" s="144">
        <v>2.5869512894759802E-2</v>
      </c>
    </row>
    <row r="1501" spans="1:8">
      <c r="A1501" t="str">
        <f t="shared" si="23"/>
        <v>wash_ipcSA_30-Bouar</v>
      </c>
      <c r="B1501" t="s">
        <v>1569</v>
      </c>
      <c r="C1501" t="s">
        <v>1570</v>
      </c>
      <c r="D1501" t="s">
        <v>1553</v>
      </c>
      <c r="E1501" t="s">
        <v>1553</v>
      </c>
      <c r="F1501" t="s">
        <v>1554</v>
      </c>
      <c r="G1501" t="s">
        <v>91</v>
      </c>
      <c r="H1501" s="144">
        <v>0.85683739636963396</v>
      </c>
    </row>
    <row r="1502" spans="1:8">
      <c r="A1502" t="str">
        <f t="shared" si="23"/>
        <v>wash_ipcSA_30+Bouar</v>
      </c>
      <c r="B1502" t="s">
        <v>1569</v>
      </c>
      <c r="C1502" t="s">
        <v>1571</v>
      </c>
      <c r="D1502" t="s">
        <v>1553</v>
      </c>
      <c r="E1502" t="s">
        <v>1553</v>
      </c>
      <c r="F1502" t="s">
        <v>1554</v>
      </c>
      <c r="G1502" t="s">
        <v>91</v>
      </c>
      <c r="H1502" s="144">
        <v>1.8460650278532501E-2</v>
      </c>
    </row>
    <row r="1503" spans="1:8">
      <c r="A1503" t="str">
        <f t="shared" si="23"/>
        <v>wash_ipcSA_surlelieuBouar</v>
      </c>
      <c r="B1503" t="s">
        <v>1569</v>
      </c>
      <c r="C1503" t="s">
        <v>1572</v>
      </c>
      <c r="D1503" t="s">
        <v>1553</v>
      </c>
      <c r="E1503" t="s">
        <v>1553</v>
      </c>
      <c r="F1503" t="s">
        <v>1554</v>
      </c>
      <c r="G1503" t="s">
        <v>91</v>
      </c>
      <c r="H1503" s="144">
        <v>3.5531717496272403E-2</v>
      </c>
    </row>
    <row r="1504" spans="1:8">
      <c r="A1504" t="str">
        <f t="shared" si="23"/>
        <v>wash_ipcSnABouar</v>
      </c>
      <c r="B1504" t="s">
        <v>1569</v>
      </c>
      <c r="C1504" t="s">
        <v>1573</v>
      </c>
      <c r="D1504" t="s">
        <v>1553</v>
      </c>
      <c r="E1504" t="s">
        <v>1553</v>
      </c>
      <c r="F1504" t="s">
        <v>1554</v>
      </c>
      <c r="G1504" t="s">
        <v>91</v>
      </c>
      <c r="H1504" s="144">
        <v>5.8802939496225198E-2</v>
      </c>
    </row>
    <row r="1505" spans="1:8">
      <c r="A1505" t="str">
        <f t="shared" si="23"/>
        <v>wash_ipcSurfaceBouar</v>
      </c>
      <c r="B1505" t="s">
        <v>1569</v>
      </c>
      <c r="C1505" t="s">
        <v>1574</v>
      </c>
      <c r="D1505" t="s">
        <v>1553</v>
      </c>
      <c r="E1505" t="s">
        <v>1553</v>
      </c>
      <c r="F1505" t="s">
        <v>1554</v>
      </c>
      <c r="G1505" t="s">
        <v>91</v>
      </c>
      <c r="H1505" s="144">
        <v>3.0367296359336202E-2</v>
      </c>
    </row>
    <row r="1506" spans="1:8">
      <c r="A1506" t="str">
        <f t="shared" si="23"/>
        <v>wash_ipcSA_30-Bocaranga</v>
      </c>
      <c r="B1506" t="s">
        <v>1569</v>
      </c>
      <c r="C1506" t="s">
        <v>1570</v>
      </c>
      <c r="D1506" t="s">
        <v>1553</v>
      </c>
      <c r="E1506" t="s">
        <v>1553</v>
      </c>
      <c r="F1506" t="s">
        <v>1554</v>
      </c>
      <c r="G1506" t="s">
        <v>117</v>
      </c>
      <c r="H1506" s="144">
        <v>0.46252008811253797</v>
      </c>
    </row>
    <row r="1507" spans="1:8">
      <c r="A1507" t="str">
        <f t="shared" si="23"/>
        <v>wash_ipcSA_30+Bocaranga</v>
      </c>
      <c r="B1507" t="s">
        <v>1569</v>
      </c>
      <c r="C1507" t="s">
        <v>1571</v>
      </c>
      <c r="D1507" t="s">
        <v>1553</v>
      </c>
      <c r="E1507" t="s">
        <v>1553</v>
      </c>
      <c r="F1507" t="s">
        <v>1554</v>
      </c>
      <c r="G1507" t="s">
        <v>117</v>
      </c>
      <c r="H1507" s="144">
        <v>0.21203285231899199</v>
      </c>
    </row>
    <row r="1508" spans="1:8">
      <c r="A1508" t="str">
        <f t="shared" si="23"/>
        <v>wash_ipcSA_surlelieuBocaranga</v>
      </c>
      <c r="B1508" t="s">
        <v>1569</v>
      </c>
      <c r="C1508" t="s">
        <v>1572</v>
      </c>
      <c r="D1508" t="s">
        <v>1553</v>
      </c>
      <c r="E1508" t="s">
        <v>1553</v>
      </c>
      <c r="F1508" t="s">
        <v>1554</v>
      </c>
      <c r="G1508" t="s">
        <v>117</v>
      </c>
      <c r="H1508" s="144">
        <v>4.4249452201017801E-2</v>
      </c>
    </row>
    <row r="1509" spans="1:8">
      <c r="A1509" t="str">
        <f t="shared" si="23"/>
        <v>wash_ipcSnABocaranga</v>
      </c>
      <c r="B1509" t="s">
        <v>1569</v>
      </c>
      <c r="C1509" t="s">
        <v>1573</v>
      </c>
      <c r="D1509" t="s">
        <v>1553</v>
      </c>
      <c r="E1509" t="s">
        <v>1553</v>
      </c>
      <c r="F1509" t="s">
        <v>1554</v>
      </c>
      <c r="G1509" t="s">
        <v>117</v>
      </c>
      <c r="H1509" s="144">
        <v>0.120603844121566</v>
      </c>
    </row>
    <row r="1510" spans="1:8">
      <c r="A1510" t="str">
        <f t="shared" si="23"/>
        <v>wash_ipcSurfaceBocaranga</v>
      </c>
      <c r="B1510" t="s">
        <v>1569</v>
      </c>
      <c r="C1510" t="s">
        <v>1574</v>
      </c>
      <c r="D1510" t="s">
        <v>1553</v>
      </c>
      <c r="E1510" t="s">
        <v>1553</v>
      </c>
      <c r="F1510" t="s">
        <v>1554</v>
      </c>
      <c r="G1510" t="s">
        <v>117</v>
      </c>
      <c r="H1510" s="144">
        <v>0.16059376324588601</v>
      </c>
    </row>
    <row r="1511" spans="1:8">
      <c r="A1511" t="str">
        <f t="shared" si="23"/>
        <v>wash_ipcSA_30-Bossangoa</v>
      </c>
      <c r="B1511" t="s">
        <v>1569</v>
      </c>
      <c r="C1511" t="s">
        <v>1570</v>
      </c>
      <c r="D1511" t="s">
        <v>1553</v>
      </c>
      <c r="E1511" t="s">
        <v>1553</v>
      </c>
      <c r="F1511" t="s">
        <v>1554</v>
      </c>
      <c r="G1511" t="s">
        <v>110</v>
      </c>
      <c r="H1511" s="144">
        <v>0.39238180243106202</v>
      </c>
    </row>
    <row r="1512" spans="1:8">
      <c r="A1512" t="str">
        <f t="shared" si="23"/>
        <v>wash_ipcSA_30+Bossangoa</v>
      </c>
      <c r="B1512" t="s">
        <v>1569</v>
      </c>
      <c r="C1512" t="s">
        <v>1571</v>
      </c>
      <c r="D1512" t="s">
        <v>1553</v>
      </c>
      <c r="E1512" t="s">
        <v>1553</v>
      </c>
      <c r="F1512" t="s">
        <v>1554</v>
      </c>
      <c r="G1512" t="s">
        <v>110</v>
      </c>
      <c r="H1512" s="144">
        <v>0.26375534485672802</v>
      </c>
    </row>
    <row r="1513" spans="1:8">
      <c r="A1513" t="str">
        <f t="shared" si="23"/>
        <v>wash_ipcSA_surlelieuBossangoa</v>
      </c>
      <c r="B1513" t="s">
        <v>1569</v>
      </c>
      <c r="C1513" t="s">
        <v>1572</v>
      </c>
      <c r="D1513" t="s">
        <v>1553</v>
      </c>
      <c r="E1513" t="s">
        <v>1553</v>
      </c>
      <c r="F1513" t="s">
        <v>1554</v>
      </c>
      <c r="G1513" t="s">
        <v>110</v>
      </c>
      <c r="H1513" s="144">
        <v>2.8774683282910399E-2</v>
      </c>
    </row>
    <row r="1514" spans="1:8">
      <c r="A1514" t="str">
        <f t="shared" si="23"/>
        <v>wash_ipcSnABossangoa</v>
      </c>
      <c r="B1514" t="s">
        <v>1569</v>
      </c>
      <c r="C1514" t="s">
        <v>1573</v>
      </c>
      <c r="D1514" t="s">
        <v>1553</v>
      </c>
      <c r="E1514" t="s">
        <v>1553</v>
      </c>
      <c r="F1514" t="s">
        <v>1554</v>
      </c>
      <c r="G1514" t="s">
        <v>110</v>
      </c>
      <c r="H1514" s="144">
        <v>0.14777122966977899</v>
      </c>
    </row>
    <row r="1515" spans="1:8">
      <c r="A1515" t="str">
        <f t="shared" si="23"/>
        <v>wash_ipcSurfaceBossangoa</v>
      </c>
      <c r="B1515" t="s">
        <v>1569</v>
      </c>
      <c r="C1515" t="s">
        <v>1574</v>
      </c>
      <c r="D1515" t="s">
        <v>1553</v>
      </c>
      <c r="E1515" t="s">
        <v>1553</v>
      </c>
      <c r="F1515" t="s">
        <v>1554</v>
      </c>
      <c r="G1515" t="s">
        <v>110</v>
      </c>
      <c r="H1515" s="144">
        <v>0.167316939759521</v>
      </c>
    </row>
    <row r="1516" spans="1:8">
      <c r="A1516" t="str">
        <f t="shared" si="23"/>
        <v>wash_ipcSA_30-Kaga_Bandoro</v>
      </c>
      <c r="B1516" t="s">
        <v>1569</v>
      </c>
      <c r="C1516" t="s">
        <v>1570</v>
      </c>
      <c r="D1516" t="s">
        <v>1553</v>
      </c>
      <c r="E1516" t="s">
        <v>1553</v>
      </c>
      <c r="F1516" t="s">
        <v>1554</v>
      </c>
      <c r="G1516" t="s">
        <v>93</v>
      </c>
      <c r="H1516" s="144">
        <v>0.46242834874634098</v>
      </c>
    </row>
    <row r="1517" spans="1:8">
      <c r="A1517" t="str">
        <f t="shared" si="23"/>
        <v>wash_ipcSA_30+Kaga_Bandoro</v>
      </c>
      <c r="B1517" t="s">
        <v>1569</v>
      </c>
      <c r="C1517" t="s">
        <v>1571</v>
      </c>
      <c r="D1517" t="s">
        <v>1553</v>
      </c>
      <c r="E1517" t="s">
        <v>1553</v>
      </c>
      <c r="F1517" t="s">
        <v>1554</v>
      </c>
      <c r="G1517" t="s">
        <v>93</v>
      </c>
      <c r="H1517" s="144">
        <v>0.131097042411081</v>
      </c>
    </row>
    <row r="1518" spans="1:8">
      <c r="A1518" t="str">
        <f t="shared" si="23"/>
        <v>wash_ipcSnAKaga_Bandoro</v>
      </c>
      <c r="B1518" t="s">
        <v>1569</v>
      </c>
      <c r="C1518" t="s">
        <v>1573</v>
      </c>
      <c r="D1518" t="s">
        <v>1553</v>
      </c>
      <c r="E1518" t="s">
        <v>1553</v>
      </c>
      <c r="F1518" t="s">
        <v>1554</v>
      </c>
      <c r="G1518" t="s">
        <v>93</v>
      </c>
      <c r="H1518" s="144">
        <v>0.28967754716003302</v>
      </c>
    </row>
    <row r="1519" spans="1:8">
      <c r="A1519" t="str">
        <f t="shared" si="23"/>
        <v>wash_ipcSurfaceKaga_Bandoro</v>
      </c>
      <c r="B1519" t="s">
        <v>1569</v>
      </c>
      <c r="C1519" t="s">
        <v>1574</v>
      </c>
      <c r="D1519" t="s">
        <v>1553</v>
      </c>
      <c r="E1519" t="s">
        <v>1553</v>
      </c>
      <c r="F1519" t="s">
        <v>1554</v>
      </c>
      <c r="G1519" t="s">
        <v>93</v>
      </c>
      <c r="H1519" s="144">
        <v>0.116797061682545</v>
      </c>
    </row>
    <row r="1520" spans="1:8">
      <c r="A1520" t="str">
        <f t="shared" si="23"/>
        <v>wash_ipcSA_30-Koui</v>
      </c>
      <c r="B1520" t="s">
        <v>1569</v>
      </c>
      <c r="C1520" t="s">
        <v>1570</v>
      </c>
      <c r="D1520" t="s">
        <v>1553</v>
      </c>
      <c r="E1520" t="s">
        <v>1553</v>
      </c>
      <c r="F1520" t="s">
        <v>1554</v>
      </c>
      <c r="G1520" t="s">
        <v>120</v>
      </c>
      <c r="H1520" s="144">
        <v>0.57387170918934904</v>
      </c>
    </row>
    <row r="1521" spans="1:8">
      <c r="A1521" t="str">
        <f t="shared" si="23"/>
        <v>wash_ipcSA_30+Koui</v>
      </c>
      <c r="B1521" t="s">
        <v>1569</v>
      </c>
      <c r="C1521" t="s">
        <v>1571</v>
      </c>
      <c r="D1521" t="s">
        <v>1553</v>
      </c>
      <c r="E1521" t="s">
        <v>1553</v>
      </c>
      <c r="F1521" t="s">
        <v>1554</v>
      </c>
      <c r="G1521" t="s">
        <v>120</v>
      </c>
      <c r="H1521" s="144">
        <v>0.16648151228800001</v>
      </c>
    </row>
    <row r="1522" spans="1:8">
      <c r="A1522" t="str">
        <f t="shared" si="23"/>
        <v>wash_ipcSA_surlelieuKoui</v>
      </c>
      <c r="B1522" t="s">
        <v>1569</v>
      </c>
      <c r="C1522" t="s">
        <v>1572</v>
      </c>
      <c r="D1522" t="s">
        <v>1553</v>
      </c>
      <c r="E1522" t="s">
        <v>1553</v>
      </c>
      <c r="F1522" t="s">
        <v>1554</v>
      </c>
      <c r="G1522" t="s">
        <v>120</v>
      </c>
      <c r="H1522" s="144">
        <v>1.00279025654905E-2</v>
      </c>
    </row>
    <row r="1523" spans="1:8">
      <c r="A1523" t="str">
        <f t="shared" si="23"/>
        <v>wash_ipcSnAKoui</v>
      </c>
      <c r="B1523" t="s">
        <v>1569</v>
      </c>
      <c r="C1523" t="s">
        <v>1573</v>
      </c>
      <c r="D1523" t="s">
        <v>1553</v>
      </c>
      <c r="E1523" t="s">
        <v>1553</v>
      </c>
      <c r="F1523" t="s">
        <v>1554</v>
      </c>
      <c r="G1523" t="s">
        <v>120</v>
      </c>
      <c r="H1523" s="144">
        <v>8.8144820606806507E-2</v>
      </c>
    </row>
    <row r="1524" spans="1:8">
      <c r="A1524" t="str">
        <f t="shared" si="23"/>
        <v>wash_ipcSurfaceKoui</v>
      </c>
      <c r="B1524" t="s">
        <v>1569</v>
      </c>
      <c r="C1524" t="s">
        <v>1574</v>
      </c>
      <c r="D1524" t="s">
        <v>1553</v>
      </c>
      <c r="E1524" t="s">
        <v>1553</v>
      </c>
      <c r="F1524" t="s">
        <v>1554</v>
      </c>
      <c r="G1524" t="s">
        <v>120</v>
      </c>
      <c r="H1524" s="144">
        <v>0.161474055350354</v>
      </c>
    </row>
    <row r="1525" spans="1:8">
      <c r="A1525" t="str">
        <f t="shared" si="23"/>
        <v>wash_ipcSA_30-Bakala</v>
      </c>
      <c r="B1525" t="s">
        <v>1569</v>
      </c>
      <c r="C1525" t="s">
        <v>1570</v>
      </c>
      <c r="D1525" t="s">
        <v>1553</v>
      </c>
      <c r="E1525" t="s">
        <v>1553</v>
      </c>
      <c r="F1525" t="s">
        <v>1554</v>
      </c>
      <c r="G1525" t="s">
        <v>103</v>
      </c>
      <c r="H1525" s="144">
        <v>0.29081320028304902</v>
      </c>
    </row>
    <row r="1526" spans="1:8">
      <c r="A1526" t="str">
        <f t="shared" si="23"/>
        <v>wash_ipcSA_30+Bakala</v>
      </c>
      <c r="B1526" t="s">
        <v>1569</v>
      </c>
      <c r="C1526" t="s">
        <v>1571</v>
      </c>
      <c r="D1526" t="s">
        <v>1553</v>
      </c>
      <c r="E1526" t="s">
        <v>1553</v>
      </c>
      <c r="F1526" t="s">
        <v>1554</v>
      </c>
      <c r="G1526" t="s">
        <v>103</v>
      </c>
      <c r="H1526" s="144">
        <v>0.297814011968416</v>
      </c>
    </row>
    <row r="1527" spans="1:8">
      <c r="A1527" t="str">
        <f t="shared" si="23"/>
        <v>wash_ipcSnABakala</v>
      </c>
      <c r="B1527" t="s">
        <v>1569</v>
      </c>
      <c r="C1527" t="s">
        <v>1573</v>
      </c>
      <c r="D1527" t="s">
        <v>1553</v>
      </c>
      <c r="E1527" t="s">
        <v>1553</v>
      </c>
      <c r="F1527" t="s">
        <v>1554</v>
      </c>
      <c r="G1527" t="s">
        <v>103</v>
      </c>
      <c r="H1527" s="144">
        <v>0.22058127228126201</v>
      </c>
    </row>
    <row r="1528" spans="1:8">
      <c r="A1528" t="str">
        <f t="shared" si="23"/>
        <v>wash_ipcSurfaceBakala</v>
      </c>
      <c r="B1528" t="s">
        <v>1569</v>
      </c>
      <c r="C1528" t="s">
        <v>1574</v>
      </c>
      <c r="D1528" t="s">
        <v>1553</v>
      </c>
      <c r="E1528" t="s">
        <v>1553</v>
      </c>
      <c r="F1528" t="s">
        <v>1554</v>
      </c>
      <c r="G1528" t="s">
        <v>103</v>
      </c>
      <c r="H1528" s="144">
        <v>0.19079151546727299</v>
      </c>
    </row>
    <row r="1529" spans="1:8">
      <c r="A1529" t="str">
        <f t="shared" si="23"/>
        <v>wash_ipcSA_30-Bangassou</v>
      </c>
      <c r="B1529" t="s">
        <v>1569</v>
      </c>
      <c r="C1529" t="s">
        <v>1570</v>
      </c>
      <c r="D1529" t="s">
        <v>1553</v>
      </c>
      <c r="E1529" t="s">
        <v>1553</v>
      </c>
      <c r="F1529" t="s">
        <v>1554</v>
      </c>
      <c r="G1529" t="s">
        <v>83</v>
      </c>
      <c r="H1529" s="144">
        <v>0.27891977111722899</v>
      </c>
    </row>
    <row r="1530" spans="1:8">
      <c r="A1530" t="str">
        <f t="shared" si="23"/>
        <v>wash_ipcSA_30+Bangassou</v>
      </c>
      <c r="B1530" t="s">
        <v>1569</v>
      </c>
      <c r="C1530" t="s">
        <v>1571</v>
      </c>
      <c r="D1530" t="s">
        <v>1553</v>
      </c>
      <c r="E1530" t="s">
        <v>1553</v>
      </c>
      <c r="F1530" t="s">
        <v>1554</v>
      </c>
      <c r="G1530" t="s">
        <v>83</v>
      </c>
      <c r="H1530" s="144">
        <v>0.15794678945745</v>
      </c>
    </row>
    <row r="1531" spans="1:8">
      <c r="A1531" t="str">
        <f t="shared" si="23"/>
        <v>wash_ipcSnABangassou</v>
      </c>
      <c r="B1531" t="s">
        <v>1569</v>
      </c>
      <c r="C1531" t="s">
        <v>1573</v>
      </c>
      <c r="D1531" t="s">
        <v>1553</v>
      </c>
      <c r="E1531" t="s">
        <v>1553</v>
      </c>
      <c r="F1531" t="s">
        <v>1554</v>
      </c>
      <c r="G1531" t="s">
        <v>83</v>
      </c>
      <c r="H1531" s="144">
        <v>0.55436484702506805</v>
      </c>
    </row>
    <row r="1532" spans="1:8">
      <c r="A1532" t="str">
        <f t="shared" si="23"/>
        <v>wash_ipcSurfaceBangassou</v>
      </c>
      <c r="B1532" t="s">
        <v>1569</v>
      </c>
      <c r="C1532" t="s">
        <v>1574</v>
      </c>
      <c r="D1532" t="s">
        <v>1553</v>
      </c>
      <c r="E1532" t="s">
        <v>1553</v>
      </c>
      <c r="F1532" t="s">
        <v>1554</v>
      </c>
      <c r="G1532" t="s">
        <v>83</v>
      </c>
      <c r="H1532" s="144">
        <v>8.7685924002530499E-3</v>
      </c>
    </row>
    <row r="1533" spans="1:8">
      <c r="A1533" t="str">
        <f t="shared" si="23"/>
        <v>wash_ipcSA_30-Nana_Bakassa</v>
      </c>
      <c r="B1533" t="s">
        <v>1569</v>
      </c>
      <c r="C1533" t="s">
        <v>1570</v>
      </c>
      <c r="D1533" t="s">
        <v>1553</v>
      </c>
      <c r="E1533" t="s">
        <v>1553</v>
      </c>
      <c r="F1533" t="s">
        <v>1554</v>
      </c>
      <c r="G1533" t="s">
        <v>114</v>
      </c>
      <c r="H1533" s="144">
        <v>0.52312096833388499</v>
      </c>
    </row>
    <row r="1534" spans="1:8">
      <c r="A1534" t="str">
        <f t="shared" si="23"/>
        <v>wash_ipcSA_30+Nana_Bakassa</v>
      </c>
      <c r="B1534" t="s">
        <v>1569</v>
      </c>
      <c r="C1534" t="s">
        <v>1571</v>
      </c>
      <c r="D1534" t="s">
        <v>1553</v>
      </c>
      <c r="E1534" t="s">
        <v>1553</v>
      </c>
      <c r="F1534" t="s">
        <v>1554</v>
      </c>
      <c r="G1534" t="s">
        <v>114</v>
      </c>
      <c r="H1534" s="144">
        <v>0.25309547968605101</v>
      </c>
    </row>
    <row r="1535" spans="1:8">
      <c r="A1535" t="str">
        <f t="shared" si="23"/>
        <v>wash_ipcSnANana_Bakassa</v>
      </c>
      <c r="B1535" t="s">
        <v>1569</v>
      </c>
      <c r="C1535" t="s">
        <v>1573</v>
      </c>
      <c r="D1535" t="s">
        <v>1553</v>
      </c>
      <c r="E1535" t="s">
        <v>1553</v>
      </c>
      <c r="F1535" t="s">
        <v>1554</v>
      </c>
      <c r="G1535" t="s">
        <v>114</v>
      </c>
      <c r="H1535" s="144">
        <v>9.6198448942326195E-2</v>
      </c>
    </row>
    <row r="1536" spans="1:8">
      <c r="A1536" t="str">
        <f t="shared" si="23"/>
        <v>wash_ipcSurfaceNana_Bakassa</v>
      </c>
      <c r="B1536" t="s">
        <v>1569</v>
      </c>
      <c r="C1536" t="s">
        <v>1574</v>
      </c>
      <c r="D1536" t="s">
        <v>1553</v>
      </c>
      <c r="E1536" t="s">
        <v>1553</v>
      </c>
      <c r="F1536" t="s">
        <v>1554</v>
      </c>
      <c r="G1536" t="s">
        <v>114</v>
      </c>
      <c r="H1536" s="144">
        <v>0.12758510303773801</v>
      </c>
    </row>
    <row r="1537" spans="1:8">
      <c r="A1537" t="str">
        <f t="shared" si="23"/>
        <v>wash_ipcSA_30-Rafai</v>
      </c>
      <c r="B1537" t="s">
        <v>1569</v>
      </c>
      <c r="C1537" t="s">
        <v>1570</v>
      </c>
      <c r="D1537" t="s">
        <v>1553</v>
      </c>
      <c r="E1537" t="s">
        <v>1553</v>
      </c>
      <c r="F1537" t="s">
        <v>1554</v>
      </c>
      <c r="G1537" t="s">
        <v>86</v>
      </c>
      <c r="H1537" s="144">
        <v>0.27742081265781798</v>
      </c>
    </row>
    <row r="1538" spans="1:8">
      <c r="A1538" t="str">
        <f t="shared" si="23"/>
        <v>wash_ipcSA_30+Rafai</v>
      </c>
      <c r="B1538" t="s">
        <v>1569</v>
      </c>
      <c r="C1538" t="s">
        <v>1571</v>
      </c>
      <c r="D1538" t="s">
        <v>1553</v>
      </c>
      <c r="E1538" t="s">
        <v>1553</v>
      </c>
      <c r="F1538" t="s">
        <v>1554</v>
      </c>
      <c r="G1538" t="s">
        <v>86</v>
      </c>
      <c r="H1538" s="144">
        <v>0.27960384508894298</v>
      </c>
    </row>
    <row r="1539" spans="1:8">
      <c r="A1539" t="str">
        <f t="shared" ref="A1539:A1602" si="24">CONCATENATE(B1539,C1539,G1539)</f>
        <v>wash_ipcSA_surlelieuRafai</v>
      </c>
      <c r="B1539" t="s">
        <v>1569</v>
      </c>
      <c r="C1539" t="s">
        <v>1572</v>
      </c>
      <c r="D1539" t="s">
        <v>1553</v>
      </c>
      <c r="E1539" t="s">
        <v>1553</v>
      </c>
      <c r="F1539" t="s">
        <v>1554</v>
      </c>
      <c r="G1539" t="s">
        <v>86</v>
      </c>
      <c r="H1539" s="144">
        <v>2.8854910207901999E-2</v>
      </c>
    </row>
    <row r="1540" spans="1:8">
      <c r="A1540" t="str">
        <f t="shared" si="24"/>
        <v>wash_ipcSnARafai</v>
      </c>
      <c r="B1540" t="s">
        <v>1569</v>
      </c>
      <c r="C1540" t="s">
        <v>1573</v>
      </c>
      <c r="D1540" t="s">
        <v>1553</v>
      </c>
      <c r="E1540" t="s">
        <v>1553</v>
      </c>
      <c r="F1540" t="s">
        <v>1554</v>
      </c>
      <c r="G1540" t="s">
        <v>86</v>
      </c>
      <c r="H1540" s="144">
        <v>0.39115219233248999</v>
      </c>
    </row>
    <row r="1541" spans="1:8">
      <c r="A1541" t="str">
        <f t="shared" si="24"/>
        <v>wash_ipcSurfaceRafai</v>
      </c>
      <c r="B1541" t="s">
        <v>1569</v>
      </c>
      <c r="C1541" t="s">
        <v>1574</v>
      </c>
      <c r="D1541" t="s">
        <v>1553</v>
      </c>
      <c r="E1541" t="s">
        <v>1553</v>
      </c>
      <c r="F1541" t="s">
        <v>1554</v>
      </c>
      <c r="G1541" t="s">
        <v>86</v>
      </c>
      <c r="H1541" s="144">
        <v>2.2968239712846401E-2</v>
      </c>
    </row>
    <row r="1542" spans="1:8">
      <c r="A1542" t="str">
        <f t="shared" si="24"/>
        <v>wash_ipcSA_30-Ngaoundaye</v>
      </c>
      <c r="B1542" t="s">
        <v>1569</v>
      </c>
      <c r="C1542" t="s">
        <v>1570</v>
      </c>
      <c r="D1542" t="s">
        <v>1553</v>
      </c>
      <c r="E1542" t="s">
        <v>1553</v>
      </c>
      <c r="F1542" t="s">
        <v>1554</v>
      </c>
      <c r="G1542" t="s">
        <v>121</v>
      </c>
      <c r="H1542" s="144">
        <v>0.25346132321607301</v>
      </c>
    </row>
    <row r="1543" spans="1:8">
      <c r="A1543" t="str">
        <f t="shared" si="24"/>
        <v>wash_ipcSA_30+Ngaoundaye</v>
      </c>
      <c r="B1543" t="s">
        <v>1569</v>
      </c>
      <c r="C1543" t="s">
        <v>1571</v>
      </c>
      <c r="D1543" t="s">
        <v>1553</v>
      </c>
      <c r="E1543" t="s">
        <v>1553</v>
      </c>
      <c r="F1543" t="s">
        <v>1554</v>
      </c>
      <c r="G1543" t="s">
        <v>121</v>
      </c>
      <c r="H1543" s="144">
        <v>0.33283065518938199</v>
      </c>
    </row>
    <row r="1544" spans="1:8">
      <c r="A1544" t="str">
        <f t="shared" si="24"/>
        <v>wash_ipcSA_surlelieuNgaoundaye</v>
      </c>
      <c r="B1544" t="s">
        <v>1569</v>
      </c>
      <c r="C1544" t="s">
        <v>1572</v>
      </c>
      <c r="D1544" t="s">
        <v>1553</v>
      </c>
      <c r="E1544" t="s">
        <v>1553</v>
      </c>
      <c r="F1544" t="s">
        <v>1554</v>
      </c>
      <c r="G1544" t="s">
        <v>121</v>
      </c>
      <c r="H1544" s="144">
        <v>1.5101113422559201E-2</v>
      </c>
    </row>
    <row r="1545" spans="1:8">
      <c r="A1545" t="str">
        <f t="shared" si="24"/>
        <v>wash_ipcSnANgaoundaye</v>
      </c>
      <c r="B1545" t="s">
        <v>1569</v>
      </c>
      <c r="C1545" t="s">
        <v>1573</v>
      </c>
      <c r="D1545" t="s">
        <v>1553</v>
      </c>
      <c r="E1545" t="s">
        <v>1553</v>
      </c>
      <c r="F1545" t="s">
        <v>1554</v>
      </c>
      <c r="G1545" t="s">
        <v>121</v>
      </c>
      <c r="H1545" s="144">
        <v>0.13950616122864101</v>
      </c>
    </row>
    <row r="1546" spans="1:8">
      <c r="A1546" t="str">
        <f t="shared" si="24"/>
        <v>wash_ipcSurfaceNgaoundaye</v>
      </c>
      <c r="B1546" t="s">
        <v>1569</v>
      </c>
      <c r="C1546" t="s">
        <v>1574</v>
      </c>
      <c r="D1546" t="s">
        <v>1553</v>
      </c>
      <c r="E1546" t="s">
        <v>1553</v>
      </c>
      <c r="F1546" t="s">
        <v>1554</v>
      </c>
      <c r="G1546" t="s">
        <v>121</v>
      </c>
      <c r="H1546" s="144">
        <v>0.25910074694334501</v>
      </c>
    </row>
    <row r="1547" spans="1:8">
      <c r="A1547" t="str">
        <f t="shared" si="24"/>
        <v>wash_ipcSA_30-Ippy</v>
      </c>
      <c r="B1547" t="s">
        <v>1569</v>
      </c>
      <c r="C1547" t="s">
        <v>1570</v>
      </c>
      <c r="D1547" t="s">
        <v>1553</v>
      </c>
      <c r="E1547" t="s">
        <v>1553</v>
      </c>
      <c r="F1547" t="s">
        <v>1554</v>
      </c>
      <c r="G1547" t="s">
        <v>106</v>
      </c>
      <c r="H1547" s="144">
        <v>8.22962490269709E-2</v>
      </c>
    </row>
    <row r="1548" spans="1:8">
      <c r="A1548" t="str">
        <f t="shared" si="24"/>
        <v>wash_ipcSA_30+Ippy</v>
      </c>
      <c r="B1548" t="s">
        <v>1569</v>
      </c>
      <c r="C1548" t="s">
        <v>1571</v>
      </c>
      <c r="D1548" t="s">
        <v>1553</v>
      </c>
      <c r="E1548" t="s">
        <v>1553</v>
      </c>
      <c r="F1548" t="s">
        <v>1554</v>
      </c>
      <c r="G1548" t="s">
        <v>106</v>
      </c>
      <c r="H1548" s="144">
        <v>9.3519615390093899E-4</v>
      </c>
    </row>
    <row r="1549" spans="1:8">
      <c r="A1549" t="str">
        <f t="shared" si="24"/>
        <v>wash_ipcSnAIppy</v>
      </c>
      <c r="B1549" t="s">
        <v>1569</v>
      </c>
      <c r="C1549" t="s">
        <v>1573</v>
      </c>
      <c r="D1549" t="s">
        <v>1553</v>
      </c>
      <c r="E1549" t="s">
        <v>1553</v>
      </c>
      <c r="F1549" t="s">
        <v>1554</v>
      </c>
      <c r="G1549" t="s">
        <v>106</v>
      </c>
      <c r="H1549" s="144">
        <v>0.91209257404962296</v>
      </c>
    </row>
    <row r="1550" spans="1:8">
      <c r="A1550" t="str">
        <f t="shared" si="24"/>
        <v>wash_ipcSurfaceIppy</v>
      </c>
      <c r="B1550" t="s">
        <v>1569</v>
      </c>
      <c r="C1550" t="s">
        <v>1574</v>
      </c>
      <c r="D1550" t="s">
        <v>1553</v>
      </c>
      <c r="E1550" t="s">
        <v>1553</v>
      </c>
      <c r="F1550" t="s">
        <v>1554</v>
      </c>
      <c r="G1550" t="s">
        <v>106</v>
      </c>
      <c r="H1550" s="144">
        <v>4.6759807695047001E-3</v>
      </c>
    </row>
    <row r="1551" spans="1:8">
      <c r="A1551" t="str">
        <f t="shared" si="24"/>
        <v>wash_ipcSA_30-Berberati</v>
      </c>
      <c r="B1551" t="s">
        <v>1569</v>
      </c>
      <c r="C1551" t="s">
        <v>1570</v>
      </c>
      <c r="D1551" t="s">
        <v>1553</v>
      </c>
      <c r="E1551" t="s">
        <v>1553</v>
      </c>
      <c r="F1551" t="s">
        <v>1554</v>
      </c>
      <c r="G1551" t="s">
        <v>75</v>
      </c>
      <c r="H1551" s="144">
        <v>0.64632902463948605</v>
      </c>
    </row>
    <row r="1552" spans="1:8">
      <c r="A1552" t="str">
        <f t="shared" si="24"/>
        <v>wash_ipcSA_30+Berberati</v>
      </c>
      <c r="B1552" t="s">
        <v>1569</v>
      </c>
      <c r="C1552" t="s">
        <v>1571</v>
      </c>
      <c r="D1552" t="s">
        <v>1553</v>
      </c>
      <c r="E1552" t="s">
        <v>1553</v>
      </c>
      <c r="F1552" t="s">
        <v>1554</v>
      </c>
      <c r="G1552" t="s">
        <v>75</v>
      </c>
      <c r="H1552" s="144">
        <v>0.16913620762147399</v>
      </c>
    </row>
    <row r="1553" spans="1:8">
      <c r="A1553" t="str">
        <f t="shared" si="24"/>
        <v>wash_ipcSA_surlelieuBerberati</v>
      </c>
      <c r="B1553" t="s">
        <v>1569</v>
      </c>
      <c r="C1553" t="s">
        <v>1572</v>
      </c>
      <c r="D1553" t="s">
        <v>1553</v>
      </c>
      <c r="E1553" t="s">
        <v>1553</v>
      </c>
      <c r="F1553" t="s">
        <v>1554</v>
      </c>
      <c r="G1553" t="s">
        <v>75</v>
      </c>
      <c r="H1553" s="144">
        <v>2.22957662064041E-2</v>
      </c>
    </row>
    <row r="1554" spans="1:8">
      <c r="A1554" t="str">
        <f t="shared" si="24"/>
        <v>wash_ipcSnABerberati</v>
      </c>
      <c r="B1554" t="s">
        <v>1569</v>
      </c>
      <c r="C1554" t="s">
        <v>1573</v>
      </c>
      <c r="D1554" t="s">
        <v>1553</v>
      </c>
      <c r="E1554" t="s">
        <v>1553</v>
      </c>
      <c r="F1554" t="s">
        <v>1554</v>
      </c>
      <c r="G1554" t="s">
        <v>75</v>
      </c>
      <c r="H1554" s="144">
        <v>6.1243007321815299E-2</v>
      </c>
    </row>
    <row r="1555" spans="1:8">
      <c r="A1555" t="str">
        <f t="shared" si="24"/>
        <v>wash_ipcSurfaceBerberati</v>
      </c>
      <c r="B1555" t="s">
        <v>1569</v>
      </c>
      <c r="C1555" t="s">
        <v>1574</v>
      </c>
      <c r="D1555" t="s">
        <v>1553</v>
      </c>
      <c r="E1555" t="s">
        <v>1553</v>
      </c>
      <c r="F1555" t="s">
        <v>1554</v>
      </c>
      <c r="G1555" t="s">
        <v>75</v>
      </c>
      <c r="H1555" s="144">
        <v>0.10099599421082101</v>
      </c>
    </row>
    <row r="1556" spans="1:8">
      <c r="A1556" t="str">
        <f t="shared" si="24"/>
        <v>wash_ipcSA_30-Mbres</v>
      </c>
      <c r="B1556" t="s">
        <v>1569</v>
      </c>
      <c r="C1556" t="s">
        <v>1570</v>
      </c>
      <c r="D1556" t="s">
        <v>1553</v>
      </c>
      <c r="E1556" t="s">
        <v>1553</v>
      </c>
      <c r="F1556" t="s">
        <v>1554</v>
      </c>
      <c r="G1556" t="s">
        <v>94</v>
      </c>
      <c r="H1556" s="144">
        <v>0.33982299036983399</v>
      </c>
    </row>
    <row r="1557" spans="1:8">
      <c r="A1557" t="str">
        <f t="shared" si="24"/>
        <v>wash_ipcSA_30+Mbres</v>
      </c>
      <c r="B1557" t="s">
        <v>1569</v>
      </c>
      <c r="C1557" t="s">
        <v>1571</v>
      </c>
      <c r="D1557" t="s">
        <v>1553</v>
      </c>
      <c r="E1557" t="s">
        <v>1553</v>
      </c>
      <c r="F1557" t="s">
        <v>1554</v>
      </c>
      <c r="G1557" t="s">
        <v>94</v>
      </c>
      <c r="H1557" s="144">
        <v>7.9931501429367599E-2</v>
      </c>
    </row>
    <row r="1558" spans="1:8">
      <c r="A1558" t="str">
        <f t="shared" si="24"/>
        <v>wash_ipcSA_surlelieuMbres</v>
      </c>
      <c r="B1558" t="s">
        <v>1569</v>
      </c>
      <c r="C1558" t="s">
        <v>1572</v>
      </c>
      <c r="D1558" t="s">
        <v>1553</v>
      </c>
      <c r="E1558" t="s">
        <v>1553</v>
      </c>
      <c r="F1558" t="s">
        <v>1554</v>
      </c>
      <c r="G1558" t="s">
        <v>94</v>
      </c>
      <c r="H1558" s="144">
        <v>7.3665663604840503E-2</v>
      </c>
    </row>
    <row r="1559" spans="1:8">
      <c r="A1559" t="str">
        <f t="shared" si="24"/>
        <v>wash_ipcSnAMbres</v>
      </c>
      <c r="B1559" t="s">
        <v>1569</v>
      </c>
      <c r="C1559" t="s">
        <v>1573</v>
      </c>
      <c r="D1559" t="s">
        <v>1553</v>
      </c>
      <c r="E1559" t="s">
        <v>1553</v>
      </c>
      <c r="F1559" t="s">
        <v>1554</v>
      </c>
      <c r="G1559" t="s">
        <v>94</v>
      </c>
      <c r="H1559" s="144">
        <v>0.41874923008501602</v>
      </c>
    </row>
    <row r="1560" spans="1:8">
      <c r="A1560" t="str">
        <f t="shared" si="24"/>
        <v>wash_ipcSurfaceMbres</v>
      </c>
      <c r="B1560" t="s">
        <v>1569</v>
      </c>
      <c r="C1560" t="s">
        <v>1574</v>
      </c>
      <c r="D1560" t="s">
        <v>1553</v>
      </c>
      <c r="E1560" t="s">
        <v>1553</v>
      </c>
      <c r="F1560" t="s">
        <v>1554</v>
      </c>
      <c r="G1560" t="s">
        <v>94</v>
      </c>
      <c r="H1560" s="144">
        <v>8.7830614510941402E-2</v>
      </c>
    </row>
    <row r="1561" spans="1:8">
      <c r="A1561" t="str">
        <f t="shared" si="24"/>
        <v>wash_ipcSA_30-Bimbo</v>
      </c>
      <c r="B1561" t="s">
        <v>1569</v>
      </c>
      <c r="C1561" t="s">
        <v>1570</v>
      </c>
      <c r="D1561" t="s">
        <v>1553</v>
      </c>
      <c r="E1561" t="s">
        <v>1553</v>
      </c>
      <c r="F1561" t="s">
        <v>1554</v>
      </c>
      <c r="G1561" t="s">
        <v>96</v>
      </c>
      <c r="H1561" s="144">
        <v>0.29508535234755601</v>
      </c>
    </row>
    <row r="1562" spans="1:8">
      <c r="A1562" t="str">
        <f t="shared" si="24"/>
        <v>wash_ipcSA_30+Bimbo</v>
      </c>
      <c r="B1562" t="s">
        <v>1569</v>
      </c>
      <c r="C1562" t="s">
        <v>1571</v>
      </c>
      <c r="D1562" t="s">
        <v>1553</v>
      </c>
      <c r="E1562" t="s">
        <v>1553</v>
      </c>
      <c r="F1562" t="s">
        <v>1554</v>
      </c>
      <c r="G1562" t="s">
        <v>96</v>
      </c>
      <c r="H1562" s="144">
        <v>0.172929312694657</v>
      </c>
    </row>
    <row r="1563" spans="1:8">
      <c r="A1563" t="str">
        <f t="shared" si="24"/>
        <v>wash_ipcSA_surlelieuBimbo</v>
      </c>
      <c r="B1563" t="s">
        <v>1569</v>
      </c>
      <c r="C1563" t="s">
        <v>1572</v>
      </c>
      <c r="D1563" t="s">
        <v>1553</v>
      </c>
      <c r="E1563" t="s">
        <v>1553</v>
      </c>
      <c r="F1563" t="s">
        <v>1554</v>
      </c>
      <c r="G1563" t="s">
        <v>96</v>
      </c>
      <c r="H1563" s="144">
        <v>2.25377576913579E-2</v>
      </c>
    </row>
    <row r="1564" spans="1:8">
      <c r="A1564" t="str">
        <f t="shared" si="24"/>
        <v>wash_ipcSnABimbo</v>
      </c>
      <c r="B1564" t="s">
        <v>1569</v>
      </c>
      <c r="C1564" t="s">
        <v>1573</v>
      </c>
      <c r="D1564" t="s">
        <v>1553</v>
      </c>
      <c r="E1564" t="s">
        <v>1553</v>
      </c>
      <c r="F1564" t="s">
        <v>1554</v>
      </c>
      <c r="G1564" t="s">
        <v>96</v>
      </c>
      <c r="H1564" s="144">
        <v>0.45667696051349899</v>
      </c>
    </row>
    <row r="1565" spans="1:8">
      <c r="A1565" t="str">
        <f t="shared" si="24"/>
        <v>wash_ipcSurfaceBimbo</v>
      </c>
      <c r="B1565" t="s">
        <v>1569</v>
      </c>
      <c r="C1565" t="s">
        <v>1574</v>
      </c>
      <c r="D1565" t="s">
        <v>1553</v>
      </c>
      <c r="E1565" t="s">
        <v>1553</v>
      </c>
      <c r="F1565" t="s">
        <v>1554</v>
      </c>
      <c r="G1565" t="s">
        <v>96</v>
      </c>
      <c r="H1565" s="144">
        <v>5.2770616752930197E-2</v>
      </c>
    </row>
    <row r="1566" spans="1:8">
      <c r="A1566" t="str">
        <f t="shared" si="24"/>
        <v>wash_ipcSA_30-Grimari</v>
      </c>
      <c r="B1566" t="s">
        <v>1569</v>
      </c>
      <c r="C1566" t="s">
        <v>1570</v>
      </c>
      <c r="D1566" t="s">
        <v>1553</v>
      </c>
      <c r="E1566" t="s">
        <v>1553</v>
      </c>
      <c r="F1566" t="s">
        <v>1554</v>
      </c>
      <c r="G1566" t="s">
        <v>105</v>
      </c>
      <c r="H1566" s="144">
        <v>0.38609624801891401</v>
      </c>
    </row>
    <row r="1567" spans="1:8">
      <c r="A1567" t="str">
        <f t="shared" si="24"/>
        <v>wash_ipcSA_30+Grimari</v>
      </c>
      <c r="B1567" t="s">
        <v>1569</v>
      </c>
      <c r="C1567" t="s">
        <v>1571</v>
      </c>
      <c r="D1567" t="s">
        <v>1553</v>
      </c>
      <c r="E1567" t="s">
        <v>1553</v>
      </c>
      <c r="F1567" t="s">
        <v>1554</v>
      </c>
      <c r="G1567" t="s">
        <v>105</v>
      </c>
      <c r="H1567" s="144">
        <v>0.20116042841192999</v>
      </c>
    </row>
    <row r="1568" spans="1:8">
      <c r="A1568" t="str">
        <f t="shared" si="24"/>
        <v>wash_ipcSnAGrimari</v>
      </c>
      <c r="B1568" t="s">
        <v>1569</v>
      </c>
      <c r="C1568" t="s">
        <v>1573</v>
      </c>
      <c r="D1568" t="s">
        <v>1553</v>
      </c>
      <c r="E1568" t="s">
        <v>1553</v>
      </c>
      <c r="F1568" t="s">
        <v>1554</v>
      </c>
      <c r="G1568" t="s">
        <v>105</v>
      </c>
      <c r="H1568" s="144">
        <v>0.3602846869338</v>
      </c>
    </row>
    <row r="1569" spans="1:8">
      <c r="A1569" t="str">
        <f t="shared" si="24"/>
        <v>wash_ipcSurfaceGrimari</v>
      </c>
      <c r="B1569" t="s">
        <v>1569</v>
      </c>
      <c r="C1569" t="s">
        <v>1574</v>
      </c>
      <c r="D1569" t="s">
        <v>1553</v>
      </c>
      <c r="E1569" t="s">
        <v>1553</v>
      </c>
      <c r="F1569" t="s">
        <v>1554</v>
      </c>
      <c r="G1569" t="s">
        <v>105</v>
      </c>
      <c r="H1569" s="144">
        <v>5.2458636635355702E-2</v>
      </c>
    </row>
    <row r="1570" spans="1:8">
      <c r="A1570" t="str">
        <f t="shared" si="24"/>
        <v>wash_ipcSA_30-Sibut</v>
      </c>
      <c r="B1570" t="s">
        <v>1569</v>
      </c>
      <c r="C1570" t="s">
        <v>1570</v>
      </c>
      <c r="D1570" t="s">
        <v>1553</v>
      </c>
      <c r="E1570" t="s">
        <v>1553</v>
      </c>
      <c r="F1570" t="s">
        <v>1554</v>
      </c>
      <c r="G1570" t="s">
        <v>66</v>
      </c>
      <c r="H1570" s="144">
        <v>0.55173028346890496</v>
      </c>
    </row>
    <row r="1571" spans="1:8">
      <c r="A1571" t="str">
        <f t="shared" si="24"/>
        <v>wash_ipcSA_30+Sibut</v>
      </c>
      <c r="B1571" t="s">
        <v>1569</v>
      </c>
      <c r="C1571" t="s">
        <v>1571</v>
      </c>
      <c r="D1571" t="s">
        <v>1553</v>
      </c>
      <c r="E1571" t="s">
        <v>1553</v>
      </c>
      <c r="F1571" t="s">
        <v>1554</v>
      </c>
      <c r="G1571" t="s">
        <v>66</v>
      </c>
      <c r="H1571" s="144">
        <v>0.19240207450642799</v>
      </c>
    </row>
    <row r="1572" spans="1:8">
      <c r="A1572" t="str">
        <f t="shared" si="24"/>
        <v>wash_ipcSA_surlelieuSibut</v>
      </c>
      <c r="B1572" t="s">
        <v>1569</v>
      </c>
      <c r="C1572" t="s">
        <v>1572</v>
      </c>
      <c r="D1572" t="s">
        <v>1553</v>
      </c>
      <c r="E1572" t="s">
        <v>1553</v>
      </c>
      <c r="F1572" t="s">
        <v>1554</v>
      </c>
      <c r="G1572" t="s">
        <v>66</v>
      </c>
      <c r="H1572" s="144">
        <v>1.20780162842784E-2</v>
      </c>
    </row>
    <row r="1573" spans="1:8">
      <c r="A1573" t="str">
        <f t="shared" si="24"/>
        <v>wash_ipcSnASibut</v>
      </c>
      <c r="B1573" t="s">
        <v>1569</v>
      </c>
      <c r="C1573" t="s">
        <v>1573</v>
      </c>
      <c r="D1573" t="s">
        <v>1553</v>
      </c>
      <c r="E1573" t="s">
        <v>1553</v>
      </c>
      <c r="F1573" t="s">
        <v>1554</v>
      </c>
      <c r="G1573" t="s">
        <v>66</v>
      </c>
      <c r="H1573" s="144">
        <v>0.16570208165737299</v>
      </c>
    </row>
    <row r="1574" spans="1:8">
      <c r="A1574" t="str">
        <f t="shared" si="24"/>
        <v>wash_ipcSurfaceSibut</v>
      </c>
      <c r="B1574" t="s">
        <v>1569</v>
      </c>
      <c r="C1574" t="s">
        <v>1574</v>
      </c>
      <c r="D1574" t="s">
        <v>1553</v>
      </c>
      <c r="E1574" t="s">
        <v>1553</v>
      </c>
      <c r="F1574" t="s">
        <v>1554</v>
      </c>
      <c r="G1574" t="s">
        <v>66</v>
      </c>
      <c r="H1574" s="144">
        <v>7.8087544083015603E-2</v>
      </c>
    </row>
    <row r="1575" spans="1:8">
      <c r="A1575" t="str">
        <f t="shared" si="24"/>
        <v>wash_ipcSA_30-Ndjoukou</v>
      </c>
      <c r="B1575" t="s">
        <v>1569</v>
      </c>
      <c r="C1575" t="s">
        <v>1570</v>
      </c>
      <c r="D1575" t="s">
        <v>1553</v>
      </c>
      <c r="E1575" t="s">
        <v>1553</v>
      </c>
      <c r="F1575" t="s">
        <v>1554</v>
      </c>
      <c r="G1575" t="s">
        <v>65</v>
      </c>
      <c r="H1575" s="144">
        <v>0.56002504697734501</v>
      </c>
    </row>
    <row r="1576" spans="1:8">
      <c r="A1576" t="str">
        <f t="shared" si="24"/>
        <v>wash_ipcSA_30+Ndjoukou</v>
      </c>
      <c r="B1576" t="s">
        <v>1569</v>
      </c>
      <c r="C1576" t="s">
        <v>1571</v>
      </c>
      <c r="D1576" t="s">
        <v>1553</v>
      </c>
      <c r="E1576" t="s">
        <v>1553</v>
      </c>
      <c r="F1576" t="s">
        <v>1554</v>
      </c>
      <c r="G1576" t="s">
        <v>65</v>
      </c>
      <c r="H1576" s="144">
        <v>0.11807375265855399</v>
      </c>
    </row>
    <row r="1577" spans="1:8">
      <c r="A1577" t="str">
        <f t="shared" si="24"/>
        <v>wash_ipcSA_surlelieuNdjoukou</v>
      </c>
      <c r="B1577" t="s">
        <v>1569</v>
      </c>
      <c r="C1577" t="s">
        <v>1572</v>
      </c>
      <c r="D1577" t="s">
        <v>1553</v>
      </c>
      <c r="E1577" t="s">
        <v>1553</v>
      </c>
      <c r="F1577" t="s">
        <v>1554</v>
      </c>
      <c r="G1577" t="s">
        <v>65</v>
      </c>
      <c r="H1577" s="144">
        <v>1.0787605506379E-2</v>
      </c>
    </row>
    <row r="1578" spans="1:8">
      <c r="A1578" t="str">
        <f t="shared" si="24"/>
        <v>wash_ipcSnANdjoukou</v>
      </c>
      <c r="B1578" t="s">
        <v>1569</v>
      </c>
      <c r="C1578" t="s">
        <v>1573</v>
      </c>
      <c r="D1578" t="s">
        <v>1553</v>
      </c>
      <c r="E1578" t="s">
        <v>1553</v>
      </c>
      <c r="F1578" t="s">
        <v>1554</v>
      </c>
      <c r="G1578" t="s">
        <v>65</v>
      </c>
      <c r="H1578" s="144">
        <v>0.24265547474443</v>
      </c>
    </row>
    <row r="1579" spans="1:8">
      <c r="A1579" t="str">
        <f t="shared" si="24"/>
        <v>wash_ipcSurfaceNdjoukou</v>
      </c>
      <c r="B1579" t="s">
        <v>1569</v>
      </c>
      <c r="C1579" t="s">
        <v>1574</v>
      </c>
      <c r="D1579" t="s">
        <v>1553</v>
      </c>
      <c r="E1579" t="s">
        <v>1553</v>
      </c>
      <c r="F1579" t="s">
        <v>1554</v>
      </c>
      <c r="G1579" t="s">
        <v>65</v>
      </c>
      <c r="H1579" s="144">
        <v>6.8458120113292498E-2</v>
      </c>
    </row>
    <row r="1580" spans="1:8">
      <c r="A1580" t="str">
        <f t="shared" si="24"/>
        <v>wash_ipcSA_30-Baboua</v>
      </c>
      <c r="B1580" t="s">
        <v>1569</v>
      </c>
      <c r="C1580" t="s">
        <v>1570</v>
      </c>
      <c r="D1580" t="s">
        <v>1553</v>
      </c>
      <c r="E1580" t="s">
        <v>1553</v>
      </c>
      <c r="F1580" t="s">
        <v>1554</v>
      </c>
      <c r="G1580" t="s">
        <v>89</v>
      </c>
      <c r="H1580" s="144">
        <v>0.35194520858760298</v>
      </c>
    </row>
    <row r="1581" spans="1:8">
      <c r="A1581" t="str">
        <f t="shared" si="24"/>
        <v>wash_ipcSA_30+Baboua</v>
      </c>
      <c r="B1581" t="s">
        <v>1569</v>
      </c>
      <c r="C1581" t="s">
        <v>1571</v>
      </c>
      <c r="D1581" t="s">
        <v>1553</v>
      </c>
      <c r="E1581" t="s">
        <v>1553</v>
      </c>
      <c r="F1581" t="s">
        <v>1554</v>
      </c>
      <c r="G1581" t="s">
        <v>89</v>
      </c>
      <c r="H1581" s="144">
        <v>0.27280101788731598</v>
      </c>
    </row>
    <row r="1582" spans="1:8">
      <c r="A1582" t="str">
        <f t="shared" si="24"/>
        <v>wash_ipcSA_surlelieuBaboua</v>
      </c>
      <c r="B1582" t="s">
        <v>1569</v>
      </c>
      <c r="C1582" t="s">
        <v>1572</v>
      </c>
      <c r="D1582" t="s">
        <v>1553</v>
      </c>
      <c r="E1582" t="s">
        <v>1553</v>
      </c>
      <c r="F1582" t="s">
        <v>1554</v>
      </c>
      <c r="G1582" t="s">
        <v>89</v>
      </c>
      <c r="H1582" s="144">
        <v>9.8148111278779301E-3</v>
      </c>
    </row>
    <row r="1583" spans="1:8">
      <c r="A1583" t="str">
        <f t="shared" si="24"/>
        <v>wash_ipcSnABaboua</v>
      </c>
      <c r="B1583" t="s">
        <v>1569</v>
      </c>
      <c r="C1583" t="s">
        <v>1573</v>
      </c>
      <c r="D1583" t="s">
        <v>1553</v>
      </c>
      <c r="E1583" t="s">
        <v>1553</v>
      </c>
      <c r="F1583" t="s">
        <v>1554</v>
      </c>
      <c r="G1583" t="s">
        <v>89</v>
      </c>
      <c r="H1583" s="144">
        <v>2.6048624842044E-2</v>
      </c>
    </row>
    <row r="1584" spans="1:8">
      <c r="A1584" t="str">
        <f t="shared" si="24"/>
        <v>wash_ipcSurfaceBaboua</v>
      </c>
      <c r="B1584" t="s">
        <v>1569</v>
      </c>
      <c r="C1584" t="s">
        <v>1574</v>
      </c>
      <c r="D1584" t="s">
        <v>1553</v>
      </c>
      <c r="E1584" t="s">
        <v>1553</v>
      </c>
      <c r="F1584" t="s">
        <v>1554</v>
      </c>
      <c r="G1584" t="s">
        <v>89</v>
      </c>
      <c r="H1584" s="144">
        <v>0.33939033755515902</v>
      </c>
    </row>
    <row r="1585" spans="1:8">
      <c r="A1585" t="str">
        <f t="shared" si="24"/>
        <v>wash_ipcSA_30-Abba</v>
      </c>
      <c r="B1585" t="s">
        <v>1569</v>
      </c>
      <c r="C1585" t="s">
        <v>1570</v>
      </c>
      <c r="D1585" t="s">
        <v>1553</v>
      </c>
      <c r="E1585" t="s">
        <v>1553</v>
      </c>
      <c r="F1585" t="s">
        <v>1554</v>
      </c>
      <c r="G1585" t="s">
        <v>88</v>
      </c>
      <c r="H1585" s="144">
        <v>0.48186232206686203</v>
      </c>
    </row>
    <row r="1586" spans="1:8">
      <c r="A1586" t="str">
        <f t="shared" si="24"/>
        <v>wash_ipcSA_30+Abba</v>
      </c>
      <c r="B1586" t="s">
        <v>1569</v>
      </c>
      <c r="C1586" t="s">
        <v>1571</v>
      </c>
      <c r="D1586" t="s">
        <v>1553</v>
      </c>
      <c r="E1586" t="s">
        <v>1553</v>
      </c>
      <c r="F1586" t="s">
        <v>1554</v>
      </c>
      <c r="G1586" t="s">
        <v>88</v>
      </c>
      <c r="H1586" s="144">
        <v>0.213292634860061</v>
      </c>
    </row>
    <row r="1587" spans="1:8">
      <c r="A1587" t="str">
        <f t="shared" si="24"/>
        <v>wash_ipcSA_surlelieuAbba</v>
      </c>
      <c r="B1587" t="s">
        <v>1569</v>
      </c>
      <c r="C1587" t="s">
        <v>1572</v>
      </c>
      <c r="D1587" t="s">
        <v>1553</v>
      </c>
      <c r="E1587" t="s">
        <v>1553</v>
      </c>
      <c r="F1587" t="s">
        <v>1554</v>
      </c>
      <c r="G1587" t="s">
        <v>88</v>
      </c>
      <c r="H1587" s="144">
        <v>1.2068767633845101E-2</v>
      </c>
    </row>
    <row r="1588" spans="1:8">
      <c r="A1588" t="str">
        <f t="shared" si="24"/>
        <v>wash_ipcSnAAbba</v>
      </c>
      <c r="B1588" t="s">
        <v>1569</v>
      </c>
      <c r="C1588" t="s">
        <v>1573</v>
      </c>
      <c r="D1588" t="s">
        <v>1553</v>
      </c>
      <c r="E1588" t="s">
        <v>1553</v>
      </c>
      <c r="F1588" t="s">
        <v>1554</v>
      </c>
      <c r="G1588" t="s">
        <v>88</v>
      </c>
      <c r="H1588" s="144">
        <v>8.0397114888436094E-3</v>
      </c>
    </row>
    <row r="1589" spans="1:8">
      <c r="A1589" t="str">
        <f t="shared" si="24"/>
        <v>wash_ipcSurfaceAbba</v>
      </c>
      <c r="B1589" t="s">
        <v>1569</v>
      </c>
      <c r="C1589" t="s">
        <v>1574</v>
      </c>
      <c r="D1589" t="s">
        <v>1553</v>
      </c>
      <c r="E1589" t="s">
        <v>1553</v>
      </c>
      <c r="F1589" t="s">
        <v>1554</v>
      </c>
      <c r="G1589" t="s">
        <v>88</v>
      </c>
      <c r="H1589" s="144">
        <v>0.28473656395038799</v>
      </c>
    </row>
    <row r="1590" spans="1:8">
      <c r="A1590" t="str">
        <f t="shared" si="24"/>
        <v>wash_ipcSA_30-Obo</v>
      </c>
      <c r="B1590" t="s">
        <v>1569</v>
      </c>
      <c r="C1590" t="s">
        <v>1570</v>
      </c>
      <c r="D1590" t="s">
        <v>1553</v>
      </c>
      <c r="E1590" t="s">
        <v>1553</v>
      </c>
      <c r="F1590" t="s">
        <v>1554</v>
      </c>
      <c r="G1590" t="s">
        <v>60</v>
      </c>
      <c r="H1590" s="144">
        <v>0.32983359132688</v>
      </c>
    </row>
    <row r="1591" spans="1:8">
      <c r="A1591" t="str">
        <f t="shared" si="24"/>
        <v>wash_ipcSA_30+Obo</v>
      </c>
      <c r="B1591" t="s">
        <v>1569</v>
      </c>
      <c r="C1591" t="s">
        <v>1571</v>
      </c>
      <c r="D1591" t="s">
        <v>1553</v>
      </c>
      <c r="E1591" t="s">
        <v>1553</v>
      </c>
      <c r="F1591" t="s">
        <v>1554</v>
      </c>
      <c r="G1591" t="s">
        <v>60</v>
      </c>
      <c r="H1591" s="144">
        <v>6.5386268359134594E-2</v>
      </c>
    </row>
    <row r="1592" spans="1:8">
      <c r="A1592" t="str">
        <f t="shared" si="24"/>
        <v>wash_ipcSA_surlelieuObo</v>
      </c>
      <c r="B1592" t="s">
        <v>1569</v>
      </c>
      <c r="C1592" t="s">
        <v>1572</v>
      </c>
      <c r="D1592" t="s">
        <v>1553</v>
      </c>
      <c r="E1592" t="s">
        <v>1553</v>
      </c>
      <c r="F1592" t="s">
        <v>1554</v>
      </c>
      <c r="G1592" t="s">
        <v>60</v>
      </c>
      <c r="H1592" s="144">
        <v>1.13748040820265E-3</v>
      </c>
    </row>
    <row r="1593" spans="1:8">
      <c r="A1593" t="str">
        <f t="shared" si="24"/>
        <v>wash_ipcSnAObo</v>
      </c>
      <c r="B1593" t="s">
        <v>1569</v>
      </c>
      <c r="C1593" t="s">
        <v>1573</v>
      </c>
      <c r="D1593" t="s">
        <v>1553</v>
      </c>
      <c r="E1593" t="s">
        <v>1553</v>
      </c>
      <c r="F1593" t="s">
        <v>1554</v>
      </c>
      <c r="G1593" t="s">
        <v>60</v>
      </c>
      <c r="H1593" s="144">
        <v>0.54822092704769998</v>
      </c>
    </row>
    <row r="1594" spans="1:8">
      <c r="A1594" t="str">
        <f t="shared" si="24"/>
        <v>wash_ipcSurfaceObo</v>
      </c>
      <c r="B1594" t="s">
        <v>1569</v>
      </c>
      <c r="C1594" t="s">
        <v>1574</v>
      </c>
      <c r="D1594" t="s">
        <v>1553</v>
      </c>
      <c r="E1594" t="s">
        <v>1553</v>
      </c>
      <c r="F1594" t="s">
        <v>1554</v>
      </c>
      <c r="G1594" t="s">
        <v>60</v>
      </c>
      <c r="H1594" s="144">
        <v>5.5421732858082502E-2</v>
      </c>
    </row>
    <row r="1595" spans="1:8">
      <c r="A1595" t="str">
        <f t="shared" si="24"/>
        <v>wash_ipcSA_30-Kabo</v>
      </c>
      <c r="B1595" t="s">
        <v>1569</v>
      </c>
      <c r="C1595" t="s">
        <v>1570</v>
      </c>
      <c r="D1595" t="s">
        <v>1553</v>
      </c>
      <c r="E1595" t="s">
        <v>1553</v>
      </c>
      <c r="F1595" t="s">
        <v>1554</v>
      </c>
      <c r="G1595" t="s">
        <v>112</v>
      </c>
      <c r="H1595" s="144">
        <v>0.32857370136794001</v>
      </c>
    </row>
    <row r="1596" spans="1:8">
      <c r="A1596" t="str">
        <f t="shared" si="24"/>
        <v>wash_ipcSA_30+Kabo</v>
      </c>
      <c r="B1596" t="s">
        <v>1569</v>
      </c>
      <c r="C1596" t="s">
        <v>1571</v>
      </c>
      <c r="D1596" t="s">
        <v>1553</v>
      </c>
      <c r="E1596" t="s">
        <v>1553</v>
      </c>
      <c r="F1596" t="s">
        <v>1554</v>
      </c>
      <c r="G1596" t="s">
        <v>112</v>
      </c>
      <c r="H1596" s="144">
        <v>4.6049977757489799E-2</v>
      </c>
    </row>
    <row r="1597" spans="1:8">
      <c r="A1597" t="str">
        <f t="shared" si="24"/>
        <v>wash_ipcSnAKabo</v>
      </c>
      <c r="B1597" t="s">
        <v>1569</v>
      </c>
      <c r="C1597" t="s">
        <v>1573</v>
      </c>
      <c r="D1597" t="s">
        <v>1553</v>
      </c>
      <c r="E1597" t="s">
        <v>1553</v>
      </c>
      <c r="F1597" t="s">
        <v>1554</v>
      </c>
      <c r="G1597" t="s">
        <v>112</v>
      </c>
      <c r="H1597" s="144">
        <v>0.54112111158363496</v>
      </c>
    </row>
    <row r="1598" spans="1:8">
      <c r="A1598" t="str">
        <f t="shared" si="24"/>
        <v>wash_ipcSurfaceKabo</v>
      </c>
      <c r="B1598" t="s">
        <v>1569</v>
      </c>
      <c r="C1598" t="s">
        <v>1574</v>
      </c>
      <c r="D1598" t="s">
        <v>1553</v>
      </c>
      <c r="E1598" t="s">
        <v>1553</v>
      </c>
      <c r="F1598" t="s">
        <v>1554</v>
      </c>
      <c r="G1598" t="s">
        <v>112</v>
      </c>
      <c r="H1598" s="144">
        <v>8.4255209290935607E-2</v>
      </c>
    </row>
    <row r="1599" spans="1:8">
      <c r="A1599" t="str">
        <f t="shared" si="24"/>
        <v>wash_ipcSA_30-Kouango</v>
      </c>
      <c r="B1599" t="s">
        <v>1569</v>
      </c>
      <c r="C1599" t="s">
        <v>1570</v>
      </c>
      <c r="D1599" t="s">
        <v>1553</v>
      </c>
      <c r="E1599" t="s">
        <v>1553</v>
      </c>
      <c r="F1599" t="s">
        <v>1554</v>
      </c>
      <c r="G1599" t="s">
        <v>107</v>
      </c>
      <c r="H1599" s="144">
        <v>0.48524335278437097</v>
      </c>
    </row>
    <row r="1600" spans="1:8">
      <c r="A1600" t="str">
        <f t="shared" si="24"/>
        <v>wash_ipcSA_30+Kouango</v>
      </c>
      <c r="B1600" t="s">
        <v>1569</v>
      </c>
      <c r="C1600" t="s">
        <v>1571</v>
      </c>
      <c r="D1600" t="s">
        <v>1553</v>
      </c>
      <c r="E1600" t="s">
        <v>1553</v>
      </c>
      <c r="F1600" t="s">
        <v>1554</v>
      </c>
      <c r="G1600" t="s">
        <v>107</v>
      </c>
      <c r="H1600" s="144">
        <v>9.6136488207474294E-2</v>
      </c>
    </row>
    <row r="1601" spans="1:8">
      <c r="A1601" t="str">
        <f t="shared" si="24"/>
        <v>wash_ipcSA_surlelieuKouango</v>
      </c>
      <c r="B1601" t="s">
        <v>1569</v>
      </c>
      <c r="C1601" t="s">
        <v>1572</v>
      </c>
      <c r="D1601" t="s">
        <v>1553</v>
      </c>
      <c r="E1601" t="s">
        <v>1553</v>
      </c>
      <c r="F1601" t="s">
        <v>1554</v>
      </c>
      <c r="G1601" t="s">
        <v>107</v>
      </c>
      <c r="H1601" s="144">
        <v>9.6924712331692905E-3</v>
      </c>
    </row>
    <row r="1602" spans="1:8">
      <c r="A1602" t="str">
        <f t="shared" si="24"/>
        <v>wash_ipcSnAKouango</v>
      </c>
      <c r="B1602" t="s">
        <v>1569</v>
      </c>
      <c r="C1602" t="s">
        <v>1573</v>
      </c>
      <c r="D1602" t="s">
        <v>1553</v>
      </c>
      <c r="E1602" t="s">
        <v>1553</v>
      </c>
      <c r="F1602" t="s">
        <v>1554</v>
      </c>
      <c r="G1602" t="s">
        <v>107</v>
      </c>
      <c r="H1602" s="144">
        <v>0.29500069256338601</v>
      </c>
    </row>
    <row r="1603" spans="1:8">
      <c r="A1603" t="str">
        <f t="shared" ref="A1603:A1666" si="25">CONCATENATE(B1603,C1603,G1603)</f>
        <v>wash_ipcSurfaceKouango</v>
      </c>
      <c r="B1603" t="s">
        <v>1569</v>
      </c>
      <c r="C1603" t="s">
        <v>1574</v>
      </c>
      <c r="D1603" t="s">
        <v>1553</v>
      </c>
      <c r="E1603" t="s">
        <v>1553</v>
      </c>
      <c r="F1603" t="s">
        <v>1554</v>
      </c>
      <c r="G1603" t="s">
        <v>107</v>
      </c>
      <c r="H1603" s="144">
        <v>0.11392699521159901</v>
      </c>
    </row>
    <row r="1604" spans="1:8">
      <c r="A1604" t="str">
        <f t="shared" si="25"/>
        <v>wash_ipcSA_30-Ouango</v>
      </c>
      <c r="B1604" t="s">
        <v>1569</v>
      </c>
      <c r="C1604" t="s">
        <v>1570</v>
      </c>
      <c r="D1604" t="s">
        <v>1553</v>
      </c>
      <c r="E1604" t="s">
        <v>1553</v>
      </c>
      <c r="F1604" t="s">
        <v>1554</v>
      </c>
      <c r="G1604" t="s">
        <v>85</v>
      </c>
      <c r="H1604" s="144">
        <v>0.37651355221798999</v>
      </c>
    </row>
    <row r="1605" spans="1:8">
      <c r="A1605" t="str">
        <f t="shared" si="25"/>
        <v>wash_ipcSA_30+Ouango</v>
      </c>
      <c r="B1605" t="s">
        <v>1569</v>
      </c>
      <c r="C1605" t="s">
        <v>1571</v>
      </c>
      <c r="D1605" t="s">
        <v>1553</v>
      </c>
      <c r="E1605" t="s">
        <v>1553</v>
      </c>
      <c r="F1605" t="s">
        <v>1554</v>
      </c>
      <c r="G1605" t="s">
        <v>85</v>
      </c>
      <c r="H1605" s="144">
        <v>0.14911744707969499</v>
      </c>
    </row>
    <row r="1606" spans="1:8">
      <c r="A1606" t="str">
        <f t="shared" si="25"/>
        <v>wash_ipcSnAOuango</v>
      </c>
      <c r="B1606" t="s">
        <v>1569</v>
      </c>
      <c r="C1606" t="s">
        <v>1573</v>
      </c>
      <c r="D1606" t="s">
        <v>1553</v>
      </c>
      <c r="E1606" t="s">
        <v>1553</v>
      </c>
      <c r="F1606" t="s">
        <v>1554</v>
      </c>
      <c r="G1606" t="s">
        <v>85</v>
      </c>
      <c r="H1606" s="144">
        <v>0.39235165919320297</v>
      </c>
    </row>
    <row r="1607" spans="1:8">
      <c r="A1607" t="str">
        <f t="shared" si="25"/>
        <v>wash_ipcSurfaceOuango</v>
      </c>
      <c r="B1607" t="s">
        <v>1569</v>
      </c>
      <c r="C1607" t="s">
        <v>1574</v>
      </c>
      <c r="D1607" t="s">
        <v>1553</v>
      </c>
      <c r="E1607" t="s">
        <v>1553</v>
      </c>
      <c r="F1607" t="s">
        <v>1554</v>
      </c>
      <c r="G1607" t="s">
        <v>85</v>
      </c>
      <c r="H1607" s="144">
        <v>8.2017341509111705E-2</v>
      </c>
    </row>
    <row r="1608" spans="1:8">
      <c r="A1608" t="str">
        <f t="shared" si="25"/>
        <v>wash_ipcSA_30-Gambo</v>
      </c>
      <c r="B1608" t="s">
        <v>1569</v>
      </c>
      <c r="C1608" t="s">
        <v>1570</v>
      </c>
      <c r="D1608" t="s">
        <v>1553</v>
      </c>
      <c r="E1608" t="s">
        <v>1553</v>
      </c>
      <c r="F1608" t="s">
        <v>1554</v>
      </c>
      <c r="G1608" t="s">
        <v>84</v>
      </c>
      <c r="H1608" s="144">
        <v>0.30851764264895298</v>
      </c>
    </row>
    <row r="1609" spans="1:8">
      <c r="A1609" t="str">
        <f t="shared" si="25"/>
        <v>wash_ipcSA_30+Gambo</v>
      </c>
      <c r="B1609" t="s">
        <v>1569</v>
      </c>
      <c r="C1609" t="s">
        <v>1571</v>
      </c>
      <c r="D1609" t="s">
        <v>1553</v>
      </c>
      <c r="E1609" t="s">
        <v>1553</v>
      </c>
      <c r="F1609" t="s">
        <v>1554</v>
      </c>
      <c r="G1609" t="s">
        <v>84</v>
      </c>
      <c r="H1609" s="144">
        <v>7.8781234834453498E-2</v>
      </c>
    </row>
    <row r="1610" spans="1:8">
      <c r="A1610" t="str">
        <f t="shared" si="25"/>
        <v>wash_ipcSnAGambo</v>
      </c>
      <c r="B1610" t="s">
        <v>1569</v>
      </c>
      <c r="C1610" t="s">
        <v>1573</v>
      </c>
      <c r="D1610" t="s">
        <v>1553</v>
      </c>
      <c r="E1610" t="s">
        <v>1553</v>
      </c>
      <c r="F1610" t="s">
        <v>1554</v>
      </c>
      <c r="G1610" t="s">
        <v>84</v>
      </c>
      <c r="H1610" s="144">
        <v>0.61270112251659403</v>
      </c>
    </row>
    <row r="1611" spans="1:8">
      <c r="A1611" t="str">
        <f t="shared" si="25"/>
        <v>wash_ipcSA_30-Nangha_Boguila</v>
      </c>
      <c r="B1611" t="s">
        <v>1569</v>
      </c>
      <c r="C1611" t="s">
        <v>1570</v>
      </c>
      <c r="D1611" t="s">
        <v>1553</v>
      </c>
      <c r="E1611" t="s">
        <v>1553</v>
      </c>
      <c r="F1611" t="s">
        <v>1554</v>
      </c>
      <c r="G1611" t="s">
        <v>115</v>
      </c>
      <c r="H1611" s="144">
        <v>0.52161482060568898</v>
      </c>
    </row>
    <row r="1612" spans="1:8">
      <c r="A1612" t="str">
        <f t="shared" si="25"/>
        <v>wash_ipcSA_30+Nangha_Boguila</v>
      </c>
      <c r="B1612" t="s">
        <v>1569</v>
      </c>
      <c r="C1612" t="s">
        <v>1571</v>
      </c>
      <c r="D1612" t="s">
        <v>1553</v>
      </c>
      <c r="E1612" t="s">
        <v>1553</v>
      </c>
      <c r="F1612" t="s">
        <v>1554</v>
      </c>
      <c r="G1612" t="s">
        <v>115</v>
      </c>
      <c r="H1612" s="144">
        <v>0.128762442542668</v>
      </c>
    </row>
    <row r="1613" spans="1:8">
      <c r="A1613" t="str">
        <f t="shared" si="25"/>
        <v>wash_ipcSnANangha_Boguila</v>
      </c>
      <c r="B1613" t="s">
        <v>1569</v>
      </c>
      <c r="C1613" t="s">
        <v>1573</v>
      </c>
      <c r="D1613" t="s">
        <v>1553</v>
      </c>
      <c r="E1613" t="s">
        <v>1553</v>
      </c>
      <c r="F1613" t="s">
        <v>1554</v>
      </c>
      <c r="G1613" t="s">
        <v>115</v>
      </c>
      <c r="H1613" s="144">
        <v>2.7963900130774599E-2</v>
      </c>
    </row>
    <row r="1614" spans="1:8">
      <c r="A1614" t="str">
        <f t="shared" si="25"/>
        <v>wash_ipcSurfaceNangha_Boguila</v>
      </c>
      <c r="B1614" t="s">
        <v>1569</v>
      </c>
      <c r="C1614" t="s">
        <v>1574</v>
      </c>
      <c r="D1614" t="s">
        <v>1553</v>
      </c>
      <c r="E1614" t="s">
        <v>1553</v>
      </c>
      <c r="F1614" t="s">
        <v>1554</v>
      </c>
      <c r="G1614" t="s">
        <v>115</v>
      </c>
      <c r="H1614" s="144">
        <v>0.32165883672086898</v>
      </c>
    </row>
    <row r="1615" spans="1:8">
      <c r="A1615" t="str">
        <f t="shared" si="25"/>
        <v>wash_ipcSA_30-Damara</v>
      </c>
      <c r="B1615" t="s">
        <v>1569</v>
      </c>
      <c r="C1615" t="s">
        <v>1570</v>
      </c>
      <c r="D1615" t="s">
        <v>1553</v>
      </c>
      <c r="E1615" t="s">
        <v>1553</v>
      </c>
      <c r="F1615" t="s">
        <v>1554</v>
      </c>
      <c r="G1615" t="s">
        <v>100</v>
      </c>
      <c r="H1615" s="144">
        <v>0.750843956420015</v>
      </c>
    </row>
    <row r="1616" spans="1:8">
      <c r="A1616" t="str">
        <f t="shared" si="25"/>
        <v>wash_ipcSA_30+Damara</v>
      </c>
      <c r="B1616" t="s">
        <v>1569</v>
      </c>
      <c r="C1616" t="s">
        <v>1571</v>
      </c>
      <c r="D1616" t="s">
        <v>1553</v>
      </c>
      <c r="E1616" t="s">
        <v>1553</v>
      </c>
      <c r="F1616" t="s">
        <v>1554</v>
      </c>
      <c r="G1616" t="s">
        <v>100</v>
      </c>
      <c r="H1616" s="144">
        <v>7.8836103200402102E-2</v>
      </c>
    </row>
    <row r="1617" spans="1:8">
      <c r="A1617" t="str">
        <f t="shared" si="25"/>
        <v>wash_ipcSA_surlelieuDamara</v>
      </c>
      <c r="B1617" t="s">
        <v>1569</v>
      </c>
      <c r="C1617" t="s">
        <v>1572</v>
      </c>
      <c r="D1617" t="s">
        <v>1553</v>
      </c>
      <c r="E1617" t="s">
        <v>1553</v>
      </c>
      <c r="F1617" t="s">
        <v>1554</v>
      </c>
      <c r="G1617" t="s">
        <v>100</v>
      </c>
      <c r="H1617" s="144">
        <v>1.11303594623155E-2</v>
      </c>
    </row>
    <row r="1618" spans="1:8">
      <c r="A1618" t="str">
        <f t="shared" si="25"/>
        <v>wash_ipcSnADamara</v>
      </c>
      <c r="B1618" t="s">
        <v>1569</v>
      </c>
      <c r="C1618" t="s">
        <v>1573</v>
      </c>
      <c r="D1618" t="s">
        <v>1553</v>
      </c>
      <c r="E1618" t="s">
        <v>1553</v>
      </c>
      <c r="F1618" t="s">
        <v>1554</v>
      </c>
      <c r="G1618" t="s">
        <v>100</v>
      </c>
      <c r="H1618" s="144">
        <v>8.6247607802847598E-2</v>
      </c>
    </row>
    <row r="1619" spans="1:8">
      <c r="A1619" t="str">
        <f t="shared" si="25"/>
        <v>wash_ipcSurfaceDamara</v>
      </c>
      <c r="B1619" t="s">
        <v>1569</v>
      </c>
      <c r="C1619" t="s">
        <v>1574</v>
      </c>
      <c r="D1619" t="s">
        <v>1553</v>
      </c>
      <c r="E1619" t="s">
        <v>1553</v>
      </c>
      <c r="F1619" t="s">
        <v>1554</v>
      </c>
      <c r="G1619" t="s">
        <v>100</v>
      </c>
      <c r="H1619" s="144">
        <v>7.2941973114419606E-2</v>
      </c>
    </row>
    <row r="1620" spans="1:8">
      <c r="A1620" t="str">
        <f t="shared" si="25"/>
        <v>wash_ipcSA_30-Bozoum</v>
      </c>
      <c r="B1620" t="s">
        <v>1569</v>
      </c>
      <c r="C1620" t="s">
        <v>1570</v>
      </c>
      <c r="D1620" t="s">
        <v>1553</v>
      </c>
      <c r="E1620" t="s">
        <v>1553</v>
      </c>
      <c r="F1620" t="s">
        <v>1554</v>
      </c>
      <c r="G1620" t="s">
        <v>119</v>
      </c>
      <c r="H1620" s="144">
        <v>0.21905427995121601</v>
      </c>
    </row>
    <row r="1621" spans="1:8">
      <c r="A1621" t="str">
        <f t="shared" si="25"/>
        <v>wash_ipcSA_30+Bozoum</v>
      </c>
      <c r="B1621" t="s">
        <v>1569</v>
      </c>
      <c r="C1621" t="s">
        <v>1571</v>
      </c>
      <c r="D1621" t="s">
        <v>1553</v>
      </c>
      <c r="E1621" t="s">
        <v>1553</v>
      </c>
      <c r="F1621" t="s">
        <v>1554</v>
      </c>
      <c r="G1621" t="s">
        <v>119</v>
      </c>
      <c r="H1621" s="144">
        <v>0.19803133306554099</v>
      </c>
    </row>
    <row r="1622" spans="1:8">
      <c r="A1622" t="str">
        <f t="shared" si="25"/>
        <v>wash_ipcSnABozoum</v>
      </c>
      <c r="B1622" t="s">
        <v>1569</v>
      </c>
      <c r="C1622" t="s">
        <v>1573</v>
      </c>
      <c r="D1622" t="s">
        <v>1553</v>
      </c>
      <c r="E1622" t="s">
        <v>1553</v>
      </c>
      <c r="F1622" t="s">
        <v>1554</v>
      </c>
      <c r="G1622" t="s">
        <v>119</v>
      </c>
      <c r="H1622" s="144">
        <v>0.432905537531181</v>
      </c>
    </row>
    <row r="1623" spans="1:8">
      <c r="A1623" t="str">
        <f t="shared" si="25"/>
        <v>wash_ipcSurfaceBozoum</v>
      </c>
      <c r="B1623" t="s">
        <v>1569</v>
      </c>
      <c r="C1623" t="s">
        <v>1574</v>
      </c>
      <c r="D1623" t="s">
        <v>1553</v>
      </c>
      <c r="E1623" t="s">
        <v>1553</v>
      </c>
      <c r="F1623" t="s">
        <v>1554</v>
      </c>
      <c r="G1623" t="s">
        <v>119</v>
      </c>
      <c r="H1623" s="144">
        <v>0.150008849452062</v>
      </c>
    </row>
    <row r="1624" spans="1:8">
      <c r="A1624" t="str">
        <f t="shared" si="25"/>
        <v>wash_ipcSA_30-Bossemtele</v>
      </c>
      <c r="B1624" t="s">
        <v>1569</v>
      </c>
      <c r="C1624" t="s">
        <v>1570</v>
      </c>
      <c r="D1624" t="s">
        <v>1553</v>
      </c>
      <c r="E1624" t="s">
        <v>1553</v>
      </c>
      <c r="F1624" t="s">
        <v>1554</v>
      </c>
      <c r="G1624" t="s">
        <v>118</v>
      </c>
      <c r="H1624" s="144">
        <v>0.24270654497654001</v>
      </c>
    </row>
    <row r="1625" spans="1:8">
      <c r="A1625" t="str">
        <f t="shared" si="25"/>
        <v>wash_ipcSA_30+Bossemtele</v>
      </c>
      <c r="B1625" t="s">
        <v>1569</v>
      </c>
      <c r="C1625" t="s">
        <v>1571</v>
      </c>
      <c r="D1625" t="s">
        <v>1553</v>
      </c>
      <c r="E1625" t="s">
        <v>1553</v>
      </c>
      <c r="F1625" t="s">
        <v>1554</v>
      </c>
      <c r="G1625" t="s">
        <v>118</v>
      </c>
      <c r="H1625" s="144">
        <v>0.184522374943347</v>
      </c>
    </row>
    <row r="1626" spans="1:8">
      <c r="A1626" t="str">
        <f t="shared" si="25"/>
        <v>wash_ipcSA_surlelieuBossemtele</v>
      </c>
      <c r="B1626" t="s">
        <v>1569</v>
      </c>
      <c r="C1626" t="s">
        <v>1572</v>
      </c>
      <c r="D1626" t="s">
        <v>1553</v>
      </c>
      <c r="E1626" t="s">
        <v>1553</v>
      </c>
      <c r="F1626" t="s">
        <v>1554</v>
      </c>
      <c r="G1626" t="s">
        <v>118</v>
      </c>
      <c r="H1626" s="144">
        <v>2.9146661639542E-2</v>
      </c>
    </row>
    <row r="1627" spans="1:8">
      <c r="A1627" t="str">
        <f t="shared" si="25"/>
        <v>wash_ipcSnABossemtele</v>
      </c>
      <c r="B1627" t="s">
        <v>1569</v>
      </c>
      <c r="C1627" t="s">
        <v>1573</v>
      </c>
      <c r="D1627" t="s">
        <v>1553</v>
      </c>
      <c r="E1627" t="s">
        <v>1553</v>
      </c>
      <c r="F1627" t="s">
        <v>1554</v>
      </c>
      <c r="G1627" t="s">
        <v>118</v>
      </c>
      <c r="H1627" s="144">
        <v>0.37833720954633399</v>
      </c>
    </row>
    <row r="1628" spans="1:8">
      <c r="A1628" t="str">
        <f t="shared" si="25"/>
        <v>wash_ipcSurfaceBossemtele</v>
      </c>
      <c r="B1628" t="s">
        <v>1569</v>
      </c>
      <c r="C1628" t="s">
        <v>1574</v>
      </c>
      <c r="D1628" t="s">
        <v>1553</v>
      </c>
      <c r="E1628" t="s">
        <v>1553</v>
      </c>
      <c r="F1628" t="s">
        <v>1554</v>
      </c>
      <c r="G1628" t="s">
        <v>118</v>
      </c>
      <c r="H1628" s="144">
        <v>0.16528720889423701</v>
      </c>
    </row>
    <row r="1629" spans="1:8">
      <c r="A1629" t="str">
        <f t="shared" si="25"/>
        <v>wash_ipcSA_30-Paoua</v>
      </c>
      <c r="B1629" t="s">
        <v>1569</v>
      </c>
      <c r="C1629" t="s">
        <v>1570</v>
      </c>
      <c r="D1629" t="s">
        <v>1553</v>
      </c>
      <c r="E1629" t="s">
        <v>1553</v>
      </c>
      <c r="F1629" t="s">
        <v>1554</v>
      </c>
      <c r="G1629" t="s">
        <v>122</v>
      </c>
      <c r="H1629" s="144">
        <v>0.59478810802360405</v>
      </c>
    </row>
    <row r="1630" spans="1:8">
      <c r="A1630" t="str">
        <f t="shared" si="25"/>
        <v>wash_ipcSA_30+Paoua</v>
      </c>
      <c r="B1630" t="s">
        <v>1569</v>
      </c>
      <c r="C1630" t="s">
        <v>1571</v>
      </c>
      <c r="D1630" t="s">
        <v>1553</v>
      </c>
      <c r="E1630" t="s">
        <v>1553</v>
      </c>
      <c r="F1630" t="s">
        <v>1554</v>
      </c>
      <c r="G1630" t="s">
        <v>122</v>
      </c>
      <c r="H1630" s="144">
        <v>0.24596354107111901</v>
      </c>
    </row>
    <row r="1631" spans="1:8">
      <c r="A1631" t="str">
        <f t="shared" si="25"/>
        <v>wash_ipcSA_surlelieuPaoua</v>
      </c>
      <c r="B1631" t="s">
        <v>1569</v>
      </c>
      <c r="C1631" t="s">
        <v>1572</v>
      </c>
      <c r="D1631" t="s">
        <v>1553</v>
      </c>
      <c r="E1631" t="s">
        <v>1553</v>
      </c>
      <c r="F1631" t="s">
        <v>1554</v>
      </c>
      <c r="G1631" t="s">
        <v>122</v>
      </c>
      <c r="H1631" s="144">
        <v>2.8922061242244002E-2</v>
      </c>
    </row>
    <row r="1632" spans="1:8">
      <c r="A1632" t="str">
        <f t="shared" si="25"/>
        <v>wash_ipcSnAPaoua</v>
      </c>
      <c r="B1632" t="s">
        <v>1569</v>
      </c>
      <c r="C1632" t="s">
        <v>1573</v>
      </c>
      <c r="D1632" t="s">
        <v>1553</v>
      </c>
      <c r="E1632" t="s">
        <v>1553</v>
      </c>
      <c r="F1632" t="s">
        <v>1554</v>
      </c>
      <c r="G1632" t="s">
        <v>122</v>
      </c>
      <c r="H1632" s="144">
        <v>0.102443492723148</v>
      </c>
    </row>
    <row r="1633" spans="1:8">
      <c r="A1633" t="str">
        <f t="shared" si="25"/>
        <v>wash_ipcSurfacePaoua</v>
      </c>
      <c r="B1633" t="s">
        <v>1569</v>
      </c>
      <c r="C1633" t="s">
        <v>1574</v>
      </c>
      <c r="D1633" t="s">
        <v>1553</v>
      </c>
      <c r="E1633" t="s">
        <v>1553</v>
      </c>
      <c r="F1633" t="s">
        <v>1554</v>
      </c>
      <c r="G1633" t="s">
        <v>122</v>
      </c>
      <c r="H1633" s="144">
        <v>2.7882796939885001E-2</v>
      </c>
    </row>
    <row r="1634" spans="1:8">
      <c r="A1634" t="str">
        <f t="shared" si="25"/>
        <v>wash_ipcSA_30-Dekoa</v>
      </c>
      <c r="B1634" t="s">
        <v>1569</v>
      </c>
      <c r="C1634" t="s">
        <v>1570</v>
      </c>
      <c r="D1634" t="s">
        <v>1553</v>
      </c>
      <c r="E1634" t="s">
        <v>1553</v>
      </c>
      <c r="F1634" t="s">
        <v>1554</v>
      </c>
      <c r="G1634" t="s">
        <v>63</v>
      </c>
      <c r="H1634" s="144">
        <v>0.51129423805634</v>
      </c>
    </row>
    <row r="1635" spans="1:8">
      <c r="A1635" t="str">
        <f t="shared" si="25"/>
        <v>wash_ipcSA_30+Dekoa</v>
      </c>
      <c r="B1635" t="s">
        <v>1569</v>
      </c>
      <c r="C1635" t="s">
        <v>1571</v>
      </c>
      <c r="D1635" t="s">
        <v>1553</v>
      </c>
      <c r="E1635" t="s">
        <v>1553</v>
      </c>
      <c r="F1635" t="s">
        <v>1554</v>
      </c>
      <c r="G1635" t="s">
        <v>63</v>
      </c>
      <c r="H1635" s="144">
        <v>0.15645285364534101</v>
      </c>
    </row>
    <row r="1636" spans="1:8">
      <c r="A1636" t="str">
        <f t="shared" si="25"/>
        <v>wash_ipcSA_surlelieuDekoa</v>
      </c>
      <c r="B1636" t="s">
        <v>1569</v>
      </c>
      <c r="C1636" t="s">
        <v>1572</v>
      </c>
      <c r="D1636" t="s">
        <v>1553</v>
      </c>
      <c r="E1636" t="s">
        <v>1553</v>
      </c>
      <c r="F1636" t="s">
        <v>1554</v>
      </c>
      <c r="G1636" t="s">
        <v>63</v>
      </c>
      <c r="H1636" s="144">
        <v>1.2342602278058201E-2</v>
      </c>
    </row>
    <row r="1637" spans="1:8">
      <c r="A1637" t="str">
        <f t="shared" si="25"/>
        <v>wash_ipcSnADekoa</v>
      </c>
      <c r="B1637" t="s">
        <v>1569</v>
      </c>
      <c r="C1637" t="s">
        <v>1573</v>
      </c>
      <c r="D1637" t="s">
        <v>1553</v>
      </c>
      <c r="E1637" t="s">
        <v>1553</v>
      </c>
      <c r="F1637" t="s">
        <v>1554</v>
      </c>
      <c r="G1637" t="s">
        <v>63</v>
      </c>
      <c r="H1637" s="144">
        <v>7.0316568641761903E-2</v>
      </c>
    </row>
    <row r="1638" spans="1:8">
      <c r="A1638" t="str">
        <f t="shared" si="25"/>
        <v>wash_ipcSurfaceDekoa</v>
      </c>
      <c r="B1638" t="s">
        <v>1569</v>
      </c>
      <c r="C1638" t="s">
        <v>1574</v>
      </c>
      <c r="D1638" t="s">
        <v>1553</v>
      </c>
      <c r="E1638" t="s">
        <v>1553</v>
      </c>
      <c r="F1638" t="s">
        <v>1554</v>
      </c>
      <c r="G1638" t="s">
        <v>63</v>
      </c>
      <c r="H1638" s="144">
        <v>0.24959373737849899</v>
      </c>
    </row>
    <row r="1639" spans="1:8">
      <c r="A1639" t="str">
        <f t="shared" si="25"/>
        <v>wash_ipcSA_30-Mala</v>
      </c>
      <c r="B1639" t="s">
        <v>1569</v>
      </c>
      <c r="C1639" t="s">
        <v>1570</v>
      </c>
      <c r="D1639" t="s">
        <v>1553</v>
      </c>
      <c r="E1639" t="s">
        <v>1553</v>
      </c>
      <c r="F1639" t="s">
        <v>1554</v>
      </c>
      <c r="G1639" t="s">
        <v>64</v>
      </c>
      <c r="H1639" s="144">
        <v>0.59599547488010596</v>
      </c>
    </row>
    <row r="1640" spans="1:8">
      <c r="A1640" t="str">
        <f t="shared" si="25"/>
        <v>wash_ipcSA_30+Mala</v>
      </c>
      <c r="B1640" t="s">
        <v>1569</v>
      </c>
      <c r="C1640" t="s">
        <v>1571</v>
      </c>
      <c r="D1640" t="s">
        <v>1553</v>
      </c>
      <c r="E1640" t="s">
        <v>1553</v>
      </c>
      <c r="F1640" t="s">
        <v>1554</v>
      </c>
      <c r="G1640" t="s">
        <v>64</v>
      </c>
      <c r="H1640" s="144">
        <v>0.18779722353844999</v>
      </c>
    </row>
    <row r="1641" spans="1:8">
      <c r="A1641" t="str">
        <f t="shared" si="25"/>
        <v>wash_ipcSnAMala</v>
      </c>
      <c r="B1641" t="s">
        <v>1569</v>
      </c>
      <c r="C1641" t="s">
        <v>1573</v>
      </c>
      <c r="D1641" t="s">
        <v>1553</v>
      </c>
      <c r="E1641" t="s">
        <v>1553</v>
      </c>
      <c r="F1641" t="s">
        <v>1554</v>
      </c>
      <c r="G1641" t="s">
        <v>64</v>
      </c>
      <c r="H1641" s="144">
        <v>3.8939905225180198E-2</v>
      </c>
    </row>
    <row r="1642" spans="1:8">
      <c r="A1642" t="str">
        <f t="shared" si="25"/>
        <v>wash_ipcSurfaceMala</v>
      </c>
      <c r="B1642" t="s">
        <v>1569</v>
      </c>
      <c r="C1642" t="s">
        <v>1574</v>
      </c>
      <c r="D1642" t="s">
        <v>1553</v>
      </c>
      <c r="E1642" t="s">
        <v>1553</v>
      </c>
      <c r="F1642" t="s">
        <v>1554</v>
      </c>
      <c r="G1642" t="s">
        <v>64</v>
      </c>
      <c r="H1642" s="144">
        <v>0.17726739635626301</v>
      </c>
    </row>
    <row r="1643" spans="1:8">
      <c r="A1643" t="str">
        <f t="shared" si="25"/>
        <v>wash_ipcSA_30-Bria</v>
      </c>
      <c r="B1643" t="s">
        <v>1569</v>
      </c>
      <c r="C1643" t="s">
        <v>1570</v>
      </c>
      <c r="D1643" t="s">
        <v>1553</v>
      </c>
      <c r="E1643" t="s">
        <v>1553</v>
      </c>
      <c r="F1643" t="s">
        <v>1554</v>
      </c>
      <c r="G1643" t="s">
        <v>58</v>
      </c>
      <c r="H1643" s="144">
        <v>0.26789606683328798</v>
      </c>
    </row>
    <row r="1644" spans="1:8">
      <c r="A1644" t="str">
        <f t="shared" si="25"/>
        <v>wash_ipcSA_30+Bria</v>
      </c>
      <c r="B1644" t="s">
        <v>1569</v>
      </c>
      <c r="C1644" t="s">
        <v>1571</v>
      </c>
      <c r="D1644" t="s">
        <v>1553</v>
      </c>
      <c r="E1644" t="s">
        <v>1553</v>
      </c>
      <c r="F1644" t="s">
        <v>1554</v>
      </c>
      <c r="G1644" t="s">
        <v>58</v>
      </c>
      <c r="H1644" s="144">
        <v>7.1805765842342703E-2</v>
      </c>
    </row>
    <row r="1645" spans="1:8">
      <c r="A1645" t="str">
        <f t="shared" si="25"/>
        <v>wash_ipcSA_surlelieuBria</v>
      </c>
      <c r="B1645" t="s">
        <v>1569</v>
      </c>
      <c r="C1645" t="s">
        <v>1572</v>
      </c>
      <c r="D1645" t="s">
        <v>1553</v>
      </c>
      <c r="E1645" t="s">
        <v>1553</v>
      </c>
      <c r="F1645" t="s">
        <v>1554</v>
      </c>
      <c r="G1645" t="s">
        <v>58</v>
      </c>
      <c r="H1645" s="144">
        <v>6.6908241173082696E-3</v>
      </c>
    </row>
    <row r="1646" spans="1:8">
      <c r="A1646" t="str">
        <f t="shared" si="25"/>
        <v>wash_ipcSnABria</v>
      </c>
      <c r="B1646" t="s">
        <v>1569</v>
      </c>
      <c r="C1646" t="s">
        <v>1573</v>
      </c>
      <c r="D1646" t="s">
        <v>1553</v>
      </c>
      <c r="E1646" t="s">
        <v>1553</v>
      </c>
      <c r="F1646" t="s">
        <v>1554</v>
      </c>
      <c r="G1646" t="s">
        <v>58</v>
      </c>
      <c r="H1646" s="144">
        <v>0.65136619189055101</v>
      </c>
    </row>
    <row r="1647" spans="1:8">
      <c r="A1647" t="str">
        <f t="shared" si="25"/>
        <v>wash_ipcSurfaceBria</v>
      </c>
      <c r="B1647" t="s">
        <v>1569</v>
      </c>
      <c r="C1647" t="s">
        <v>1574</v>
      </c>
      <c r="D1647" t="s">
        <v>1553</v>
      </c>
      <c r="E1647" t="s">
        <v>1553</v>
      </c>
      <c r="F1647" t="s">
        <v>1554</v>
      </c>
      <c r="G1647" t="s">
        <v>58</v>
      </c>
      <c r="H1647" s="144">
        <v>2.2411513165103399E-3</v>
      </c>
    </row>
    <row r="1648" spans="1:8">
      <c r="A1648" t="str">
        <f t="shared" si="25"/>
        <v>wash_ipcSA_30-Bakouma</v>
      </c>
      <c r="B1648" t="s">
        <v>1569</v>
      </c>
      <c r="C1648" t="s">
        <v>1570</v>
      </c>
      <c r="D1648" t="s">
        <v>1553</v>
      </c>
      <c r="E1648" t="s">
        <v>1553</v>
      </c>
      <c r="F1648" t="s">
        <v>1554</v>
      </c>
      <c r="G1648" t="s">
        <v>82</v>
      </c>
      <c r="H1648" s="144">
        <v>0.151111628585096</v>
      </c>
    </row>
    <row r="1649" spans="1:8">
      <c r="A1649" t="str">
        <f t="shared" si="25"/>
        <v>wash_ipcSA_30+Bakouma</v>
      </c>
      <c r="B1649" t="s">
        <v>1569</v>
      </c>
      <c r="C1649" t="s">
        <v>1571</v>
      </c>
      <c r="D1649" t="s">
        <v>1553</v>
      </c>
      <c r="E1649" t="s">
        <v>1553</v>
      </c>
      <c r="F1649" t="s">
        <v>1554</v>
      </c>
      <c r="G1649" t="s">
        <v>82</v>
      </c>
      <c r="H1649" s="144">
        <v>6.3316202582450201E-2</v>
      </c>
    </row>
    <row r="1650" spans="1:8">
      <c r="A1650" t="str">
        <f t="shared" si="25"/>
        <v>wash_ipcSnABakouma</v>
      </c>
      <c r="B1650" t="s">
        <v>1569</v>
      </c>
      <c r="C1650" t="s">
        <v>1573</v>
      </c>
      <c r="D1650" t="s">
        <v>1553</v>
      </c>
      <c r="E1650" t="s">
        <v>1553</v>
      </c>
      <c r="F1650" t="s">
        <v>1554</v>
      </c>
      <c r="G1650" t="s">
        <v>82</v>
      </c>
      <c r="H1650" s="144">
        <v>0.72150215375082405</v>
      </c>
    </row>
    <row r="1651" spans="1:8">
      <c r="A1651" t="str">
        <f t="shared" si="25"/>
        <v>wash_ipcSurfaceBakouma</v>
      </c>
      <c r="B1651" t="s">
        <v>1569</v>
      </c>
      <c r="C1651" t="s">
        <v>1574</v>
      </c>
      <c r="D1651" t="s">
        <v>1553</v>
      </c>
      <c r="E1651" t="s">
        <v>1553</v>
      </c>
      <c r="F1651" t="s">
        <v>1554</v>
      </c>
      <c r="G1651" t="s">
        <v>82</v>
      </c>
      <c r="H1651" s="144">
        <v>6.4070015081630197E-2</v>
      </c>
    </row>
    <row r="1652" spans="1:8">
      <c r="A1652" t="str">
        <f t="shared" si="25"/>
        <v>wash_ipcSA_30-Boali</v>
      </c>
      <c r="B1652" t="s">
        <v>1569</v>
      </c>
      <c r="C1652" t="s">
        <v>1570</v>
      </c>
      <c r="D1652" t="s">
        <v>1553</v>
      </c>
      <c r="E1652" t="s">
        <v>1553</v>
      </c>
      <c r="F1652" t="s">
        <v>1554</v>
      </c>
      <c r="G1652" t="s">
        <v>97</v>
      </c>
      <c r="H1652" s="144">
        <v>0.47379304012489798</v>
      </c>
    </row>
    <row r="1653" spans="1:8">
      <c r="A1653" t="str">
        <f t="shared" si="25"/>
        <v>wash_ipcSA_30+Boali</v>
      </c>
      <c r="B1653" t="s">
        <v>1569</v>
      </c>
      <c r="C1653" t="s">
        <v>1571</v>
      </c>
      <c r="D1653" t="s">
        <v>1553</v>
      </c>
      <c r="E1653" t="s">
        <v>1553</v>
      </c>
      <c r="F1653" t="s">
        <v>1554</v>
      </c>
      <c r="G1653" t="s">
        <v>97</v>
      </c>
      <c r="H1653" s="144">
        <v>0.26420147585760501</v>
      </c>
    </row>
    <row r="1654" spans="1:8">
      <c r="A1654" t="str">
        <f t="shared" si="25"/>
        <v>wash_ipcSA_surlelieuBoali</v>
      </c>
      <c r="B1654" t="s">
        <v>1569</v>
      </c>
      <c r="C1654" t="s">
        <v>1572</v>
      </c>
      <c r="D1654" t="s">
        <v>1553</v>
      </c>
      <c r="E1654" t="s">
        <v>1553</v>
      </c>
      <c r="F1654" t="s">
        <v>1554</v>
      </c>
      <c r="G1654" t="s">
        <v>97</v>
      </c>
      <c r="H1654" s="144">
        <v>3.4113700051561502E-2</v>
      </c>
    </row>
    <row r="1655" spans="1:8">
      <c r="A1655" t="str">
        <f t="shared" si="25"/>
        <v>wash_ipcSnABoali</v>
      </c>
      <c r="B1655" t="s">
        <v>1569</v>
      </c>
      <c r="C1655" t="s">
        <v>1573</v>
      </c>
      <c r="D1655" t="s">
        <v>1553</v>
      </c>
      <c r="E1655" t="s">
        <v>1553</v>
      </c>
      <c r="F1655" t="s">
        <v>1554</v>
      </c>
      <c r="G1655" t="s">
        <v>97</v>
      </c>
      <c r="H1655" s="144">
        <v>0.14013760319032301</v>
      </c>
    </row>
    <row r="1656" spans="1:8">
      <c r="A1656" t="str">
        <f t="shared" si="25"/>
        <v>wash_ipcSurfaceBoali</v>
      </c>
      <c r="B1656" t="s">
        <v>1569</v>
      </c>
      <c r="C1656" t="s">
        <v>1574</v>
      </c>
      <c r="D1656" t="s">
        <v>1553</v>
      </c>
      <c r="E1656" t="s">
        <v>1553</v>
      </c>
      <c r="F1656" t="s">
        <v>1554</v>
      </c>
      <c r="G1656" t="s">
        <v>97</v>
      </c>
      <c r="H1656" s="144">
        <v>8.7754180775613103E-2</v>
      </c>
    </row>
    <row r="1657" spans="1:8">
      <c r="A1657" t="str">
        <f t="shared" si="25"/>
        <v>wash_ipcSA_30-Bamingui</v>
      </c>
      <c r="B1657" t="s">
        <v>1569</v>
      </c>
      <c r="C1657" t="s">
        <v>1570</v>
      </c>
      <c r="D1657" t="s">
        <v>1553</v>
      </c>
      <c r="E1657" t="s">
        <v>1553</v>
      </c>
      <c r="F1657" t="s">
        <v>1554</v>
      </c>
      <c r="G1657" t="s">
        <v>48</v>
      </c>
      <c r="H1657" s="144">
        <v>0.43494507165695201</v>
      </c>
    </row>
    <row r="1658" spans="1:8">
      <c r="A1658" t="str">
        <f t="shared" si="25"/>
        <v>wash_ipcSA_30+Bamingui</v>
      </c>
      <c r="B1658" t="s">
        <v>1569</v>
      </c>
      <c r="C1658" t="s">
        <v>1571</v>
      </c>
      <c r="D1658" t="s">
        <v>1553</v>
      </c>
      <c r="E1658" t="s">
        <v>1553</v>
      </c>
      <c r="F1658" t="s">
        <v>1554</v>
      </c>
      <c r="G1658" t="s">
        <v>48</v>
      </c>
      <c r="H1658" s="144">
        <v>0.35919190863698203</v>
      </c>
    </row>
    <row r="1659" spans="1:8">
      <c r="A1659" t="str">
        <f t="shared" si="25"/>
        <v>wash_ipcSA_surlelieuBamingui</v>
      </c>
      <c r="B1659" t="s">
        <v>1569</v>
      </c>
      <c r="C1659" t="s">
        <v>1572</v>
      </c>
      <c r="D1659" t="s">
        <v>1553</v>
      </c>
      <c r="E1659" t="s">
        <v>1553</v>
      </c>
      <c r="F1659" t="s">
        <v>1554</v>
      </c>
      <c r="G1659" t="s">
        <v>48</v>
      </c>
      <c r="H1659" s="144">
        <v>6.9803996030379997E-2</v>
      </c>
    </row>
    <row r="1660" spans="1:8">
      <c r="A1660" t="str">
        <f t="shared" si="25"/>
        <v>wash_ipcSnABamingui</v>
      </c>
      <c r="B1660" t="s">
        <v>1569</v>
      </c>
      <c r="C1660" t="s">
        <v>1573</v>
      </c>
      <c r="D1660" t="s">
        <v>1553</v>
      </c>
      <c r="E1660" t="s">
        <v>1553</v>
      </c>
      <c r="F1660" t="s">
        <v>1554</v>
      </c>
      <c r="G1660" t="s">
        <v>48</v>
      </c>
      <c r="H1660" s="144">
        <v>8.5893567101891596E-2</v>
      </c>
    </row>
    <row r="1661" spans="1:8">
      <c r="A1661" t="str">
        <f t="shared" si="25"/>
        <v>wash_ipcSurfaceBamingui</v>
      </c>
      <c r="B1661" t="s">
        <v>1569</v>
      </c>
      <c r="C1661" t="s">
        <v>1574</v>
      </c>
      <c r="D1661" t="s">
        <v>1553</v>
      </c>
      <c r="E1661" t="s">
        <v>1553</v>
      </c>
      <c r="F1661" t="s">
        <v>1554</v>
      </c>
      <c r="G1661" t="s">
        <v>48</v>
      </c>
      <c r="H1661" s="144">
        <v>5.01654565737948E-2</v>
      </c>
    </row>
    <row r="1662" spans="1:8">
      <c r="A1662" t="str">
        <f t="shared" si="25"/>
        <v>wash_ipcSA_30-Baoro</v>
      </c>
      <c r="B1662" t="s">
        <v>1569</v>
      </c>
      <c r="C1662" t="s">
        <v>1570</v>
      </c>
      <c r="D1662" t="s">
        <v>1553</v>
      </c>
      <c r="E1662" t="s">
        <v>1553</v>
      </c>
      <c r="F1662" t="s">
        <v>1554</v>
      </c>
      <c r="G1662" t="s">
        <v>90</v>
      </c>
      <c r="H1662" s="144">
        <v>0.44506060336337899</v>
      </c>
    </row>
    <row r="1663" spans="1:8">
      <c r="A1663" t="str">
        <f t="shared" si="25"/>
        <v>wash_ipcSA_30+Baoro</v>
      </c>
      <c r="B1663" t="s">
        <v>1569</v>
      </c>
      <c r="C1663" t="s">
        <v>1571</v>
      </c>
      <c r="D1663" t="s">
        <v>1553</v>
      </c>
      <c r="E1663" t="s">
        <v>1553</v>
      </c>
      <c r="F1663" t="s">
        <v>1554</v>
      </c>
      <c r="G1663" t="s">
        <v>90</v>
      </c>
      <c r="H1663" s="144">
        <v>0.14049402853456</v>
      </c>
    </row>
    <row r="1664" spans="1:8">
      <c r="A1664" t="str">
        <f t="shared" si="25"/>
        <v>wash_ipcSA_surlelieuBaoro</v>
      </c>
      <c r="B1664" t="s">
        <v>1569</v>
      </c>
      <c r="C1664" t="s">
        <v>1572</v>
      </c>
      <c r="D1664" t="s">
        <v>1553</v>
      </c>
      <c r="E1664" t="s">
        <v>1553</v>
      </c>
      <c r="F1664" t="s">
        <v>1554</v>
      </c>
      <c r="G1664" t="s">
        <v>90</v>
      </c>
      <c r="H1664" s="144">
        <v>3.4511427389134298E-2</v>
      </c>
    </row>
    <row r="1665" spans="1:8">
      <c r="A1665" t="str">
        <f t="shared" si="25"/>
        <v>wash_ipcSnABaoro</v>
      </c>
      <c r="B1665" t="s">
        <v>1569</v>
      </c>
      <c r="C1665" t="s">
        <v>1573</v>
      </c>
      <c r="D1665" t="s">
        <v>1553</v>
      </c>
      <c r="E1665" t="s">
        <v>1553</v>
      </c>
      <c r="F1665" t="s">
        <v>1554</v>
      </c>
      <c r="G1665" t="s">
        <v>90</v>
      </c>
      <c r="H1665" s="144">
        <v>3.9369159338696898E-2</v>
      </c>
    </row>
    <row r="1666" spans="1:8">
      <c r="A1666" t="str">
        <f t="shared" si="25"/>
        <v>wash_ipcSurfaceBaoro</v>
      </c>
      <c r="B1666" t="s">
        <v>1569</v>
      </c>
      <c r="C1666" t="s">
        <v>1574</v>
      </c>
      <c r="D1666" t="s">
        <v>1553</v>
      </c>
      <c r="E1666" t="s">
        <v>1553</v>
      </c>
      <c r="F1666" t="s">
        <v>1554</v>
      </c>
      <c r="G1666" t="s">
        <v>90</v>
      </c>
      <c r="H1666" s="144">
        <v>0.34056478137423002</v>
      </c>
    </row>
    <row r="1667" spans="1:8">
      <c r="A1667" t="str">
        <f t="shared" ref="A1667:A1730" si="26">CONCATENATE(B1667,C1667,G1667)</f>
        <v>wash_ipcSA_30-Mbaiki</v>
      </c>
      <c r="B1667" t="s">
        <v>1569</v>
      </c>
      <c r="C1667" t="s">
        <v>1570</v>
      </c>
      <c r="D1667" t="s">
        <v>1553</v>
      </c>
      <c r="E1667" t="s">
        <v>1553</v>
      </c>
      <c r="F1667" t="s">
        <v>1554</v>
      </c>
      <c r="G1667" t="s">
        <v>71</v>
      </c>
      <c r="H1667" s="144">
        <v>0.69206987232744199</v>
      </c>
    </row>
    <row r="1668" spans="1:8">
      <c r="A1668" t="str">
        <f t="shared" si="26"/>
        <v>wash_ipcSA_30+Mbaiki</v>
      </c>
      <c r="B1668" t="s">
        <v>1569</v>
      </c>
      <c r="C1668" t="s">
        <v>1571</v>
      </c>
      <c r="D1668" t="s">
        <v>1553</v>
      </c>
      <c r="E1668" t="s">
        <v>1553</v>
      </c>
      <c r="F1668" t="s">
        <v>1554</v>
      </c>
      <c r="G1668" t="s">
        <v>71</v>
      </c>
      <c r="H1668" s="144">
        <v>0.19493641900907299</v>
      </c>
    </row>
    <row r="1669" spans="1:8">
      <c r="A1669" t="str">
        <f t="shared" si="26"/>
        <v>wash_ipcSA_surlelieuMbaiki</v>
      </c>
      <c r="B1669" t="s">
        <v>1569</v>
      </c>
      <c r="C1669" t="s">
        <v>1572</v>
      </c>
      <c r="D1669" t="s">
        <v>1553</v>
      </c>
      <c r="E1669" t="s">
        <v>1553</v>
      </c>
      <c r="F1669" t="s">
        <v>1554</v>
      </c>
      <c r="G1669" t="s">
        <v>71</v>
      </c>
      <c r="H1669" s="144">
        <v>2.1869479985925599E-2</v>
      </c>
    </row>
    <row r="1670" spans="1:8">
      <c r="A1670" t="str">
        <f t="shared" si="26"/>
        <v>wash_ipcSnAMbaiki</v>
      </c>
      <c r="B1670" t="s">
        <v>1569</v>
      </c>
      <c r="C1670" t="s">
        <v>1573</v>
      </c>
      <c r="D1670" t="s">
        <v>1553</v>
      </c>
      <c r="E1670" t="s">
        <v>1553</v>
      </c>
      <c r="F1670" t="s">
        <v>1554</v>
      </c>
      <c r="G1670" t="s">
        <v>71</v>
      </c>
      <c r="H1670" s="144">
        <v>1.9893158345594901E-2</v>
      </c>
    </row>
    <row r="1671" spans="1:8">
      <c r="A1671" t="str">
        <f t="shared" si="26"/>
        <v>wash_ipcSurfaceMbaiki</v>
      </c>
      <c r="B1671" t="s">
        <v>1569</v>
      </c>
      <c r="C1671" t="s">
        <v>1574</v>
      </c>
      <c r="D1671" t="s">
        <v>1553</v>
      </c>
      <c r="E1671" t="s">
        <v>1553</v>
      </c>
      <c r="F1671" t="s">
        <v>1554</v>
      </c>
      <c r="G1671" t="s">
        <v>71</v>
      </c>
      <c r="H1671" s="144">
        <v>7.1231070331964005E-2</v>
      </c>
    </row>
    <row r="1672" spans="1:8">
      <c r="A1672" t="str">
        <f t="shared" si="26"/>
        <v>wash_ipcSA_30-Zangba</v>
      </c>
      <c r="B1672" t="s">
        <v>1569</v>
      </c>
      <c r="C1672" t="s">
        <v>1570</v>
      </c>
      <c r="D1672" t="s">
        <v>1553</v>
      </c>
      <c r="E1672" t="s">
        <v>1553</v>
      </c>
      <c r="F1672" t="s">
        <v>1554</v>
      </c>
      <c r="G1672" t="s">
        <v>56</v>
      </c>
      <c r="H1672" s="144">
        <v>0.53120659160805195</v>
      </c>
    </row>
    <row r="1673" spans="1:8">
      <c r="A1673" t="str">
        <f t="shared" si="26"/>
        <v>wash_ipcSA_30+Zangba</v>
      </c>
      <c r="B1673" t="s">
        <v>1569</v>
      </c>
      <c r="C1673" t="s">
        <v>1571</v>
      </c>
      <c r="D1673" t="s">
        <v>1553</v>
      </c>
      <c r="E1673" t="s">
        <v>1553</v>
      </c>
      <c r="F1673" t="s">
        <v>1554</v>
      </c>
      <c r="G1673" t="s">
        <v>56</v>
      </c>
      <c r="H1673" s="144">
        <v>8.2970330153461905E-2</v>
      </c>
    </row>
    <row r="1674" spans="1:8">
      <c r="A1674" t="str">
        <f t="shared" si="26"/>
        <v>wash_ipcSA_surlelieuZangba</v>
      </c>
      <c r="B1674" t="s">
        <v>1569</v>
      </c>
      <c r="C1674" t="s">
        <v>1572</v>
      </c>
      <c r="D1674" t="s">
        <v>1553</v>
      </c>
      <c r="E1674" t="s">
        <v>1553</v>
      </c>
      <c r="F1674" t="s">
        <v>1554</v>
      </c>
      <c r="G1674" t="s">
        <v>56</v>
      </c>
      <c r="H1674" s="144">
        <v>2.9378833974610299E-2</v>
      </c>
    </row>
    <row r="1675" spans="1:8">
      <c r="A1675" t="str">
        <f t="shared" si="26"/>
        <v>wash_ipcSnAZangba</v>
      </c>
      <c r="B1675" t="s">
        <v>1569</v>
      </c>
      <c r="C1675" t="s">
        <v>1573</v>
      </c>
      <c r="D1675" t="s">
        <v>1553</v>
      </c>
      <c r="E1675" t="s">
        <v>1553</v>
      </c>
      <c r="F1675" t="s">
        <v>1554</v>
      </c>
      <c r="G1675" t="s">
        <v>56</v>
      </c>
      <c r="H1675" s="144">
        <v>0.24200445331604001</v>
      </c>
    </row>
    <row r="1676" spans="1:8">
      <c r="A1676" t="str">
        <f t="shared" si="26"/>
        <v>wash_ipcSurfaceZangba</v>
      </c>
      <c r="B1676" t="s">
        <v>1569</v>
      </c>
      <c r="C1676" t="s">
        <v>1574</v>
      </c>
      <c r="D1676" t="s">
        <v>1553</v>
      </c>
      <c r="E1676" t="s">
        <v>1553</v>
      </c>
      <c r="F1676" t="s">
        <v>1554</v>
      </c>
      <c r="G1676" t="s">
        <v>56</v>
      </c>
      <c r="H1676" s="144">
        <v>0.114439790947836</v>
      </c>
    </row>
    <row r="1677" spans="1:8">
      <c r="A1677" t="str">
        <f t="shared" si="26"/>
        <v>wash_ipcSA_30-Zemio</v>
      </c>
      <c r="B1677" t="s">
        <v>1569</v>
      </c>
      <c r="C1677" t="s">
        <v>1570</v>
      </c>
      <c r="D1677" t="s">
        <v>1553</v>
      </c>
      <c r="E1677" t="s">
        <v>1553</v>
      </c>
      <c r="F1677" t="s">
        <v>1554</v>
      </c>
      <c r="G1677" t="s">
        <v>61</v>
      </c>
      <c r="H1677" s="144">
        <v>0.295950128181105</v>
      </c>
    </row>
    <row r="1678" spans="1:8">
      <c r="A1678" t="str">
        <f t="shared" si="26"/>
        <v>wash_ipcSA_30+Zemio</v>
      </c>
      <c r="B1678" t="s">
        <v>1569</v>
      </c>
      <c r="C1678" t="s">
        <v>1571</v>
      </c>
      <c r="D1678" t="s">
        <v>1553</v>
      </c>
      <c r="E1678" t="s">
        <v>1553</v>
      </c>
      <c r="F1678" t="s">
        <v>1554</v>
      </c>
      <c r="G1678" t="s">
        <v>61</v>
      </c>
      <c r="H1678" s="144">
        <v>0.120358763025504</v>
      </c>
    </row>
    <row r="1679" spans="1:8">
      <c r="A1679" t="str">
        <f t="shared" si="26"/>
        <v>wash_ipcSnAZemio</v>
      </c>
      <c r="B1679" t="s">
        <v>1569</v>
      </c>
      <c r="C1679" t="s">
        <v>1573</v>
      </c>
      <c r="D1679" t="s">
        <v>1553</v>
      </c>
      <c r="E1679" t="s">
        <v>1553</v>
      </c>
      <c r="F1679" t="s">
        <v>1554</v>
      </c>
      <c r="G1679" t="s">
        <v>61</v>
      </c>
      <c r="H1679" s="144">
        <v>0.36884333615215698</v>
      </c>
    </row>
    <row r="1680" spans="1:8">
      <c r="A1680" t="str">
        <f t="shared" si="26"/>
        <v>wash_ipcSurfaceZemio</v>
      </c>
      <c r="B1680" t="s">
        <v>1569</v>
      </c>
      <c r="C1680" t="s">
        <v>1574</v>
      </c>
      <c r="D1680" t="s">
        <v>1553</v>
      </c>
      <c r="E1680" t="s">
        <v>1553</v>
      </c>
      <c r="F1680" t="s">
        <v>1554</v>
      </c>
      <c r="G1680" t="s">
        <v>61</v>
      </c>
      <c r="H1680" s="144">
        <v>0.214847772641233</v>
      </c>
    </row>
    <row r="1681" spans="1:8">
      <c r="A1681" t="str">
        <f t="shared" si="26"/>
        <v>wash_ipcSA_30-Batangafo</v>
      </c>
      <c r="B1681" t="s">
        <v>1569</v>
      </c>
      <c r="C1681" t="s">
        <v>1570</v>
      </c>
      <c r="D1681" t="s">
        <v>1553</v>
      </c>
      <c r="E1681" t="s">
        <v>1553</v>
      </c>
      <c r="F1681" t="s">
        <v>1554</v>
      </c>
      <c r="G1681" t="s">
        <v>109</v>
      </c>
      <c r="H1681" s="144">
        <v>0.39043855944815797</v>
      </c>
    </row>
    <row r="1682" spans="1:8">
      <c r="A1682" t="str">
        <f t="shared" si="26"/>
        <v>wash_ipcSA_30+Batangafo</v>
      </c>
      <c r="B1682" t="s">
        <v>1569</v>
      </c>
      <c r="C1682" t="s">
        <v>1571</v>
      </c>
      <c r="D1682" t="s">
        <v>1553</v>
      </c>
      <c r="E1682" t="s">
        <v>1553</v>
      </c>
      <c r="F1682" t="s">
        <v>1554</v>
      </c>
      <c r="G1682" t="s">
        <v>109</v>
      </c>
      <c r="H1682" s="144">
        <v>0.25018168300945998</v>
      </c>
    </row>
    <row r="1683" spans="1:8">
      <c r="A1683" t="str">
        <f t="shared" si="26"/>
        <v>wash_ipcSA_surlelieuBatangafo</v>
      </c>
      <c r="B1683" t="s">
        <v>1569</v>
      </c>
      <c r="C1683" t="s">
        <v>1572</v>
      </c>
      <c r="D1683" t="s">
        <v>1553</v>
      </c>
      <c r="E1683" t="s">
        <v>1553</v>
      </c>
      <c r="F1683" t="s">
        <v>1554</v>
      </c>
      <c r="G1683" t="s">
        <v>109</v>
      </c>
      <c r="H1683" s="144">
        <v>5.6634291180434103E-3</v>
      </c>
    </row>
    <row r="1684" spans="1:8">
      <c r="A1684" t="str">
        <f t="shared" si="26"/>
        <v>wash_ipcSnABatangafo</v>
      </c>
      <c r="B1684" t="s">
        <v>1569</v>
      </c>
      <c r="C1684" t="s">
        <v>1573</v>
      </c>
      <c r="D1684" t="s">
        <v>1553</v>
      </c>
      <c r="E1684" t="s">
        <v>1553</v>
      </c>
      <c r="F1684" t="s">
        <v>1554</v>
      </c>
      <c r="G1684" t="s">
        <v>109</v>
      </c>
      <c r="H1684" s="144">
        <v>0.25378321918483099</v>
      </c>
    </row>
    <row r="1685" spans="1:8">
      <c r="A1685" t="str">
        <f t="shared" si="26"/>
        <v>wash_ipcSurfaceBatangafo</v>
      </c>
      <c r="B1685" t="s">
        <v>1569</v>
      </c>
      <c r="C1685" t="s">
        <v>1574</v>
      </c>
      <c r="D1685" t="s">
        <v>1553</v>
      </c>
      <c r="E1685" t="s">
        <v>1553</v>
      </c>
      <c r="F1685" t="s">
        <v>1554</v>
      </c>
      <c r="G1685" t="s">
        <v>109</v>
      </c>
      <c r="H1685" s="144">
        <v>9.9933109239506601E-2</v>
      </c>
    </row>
    <row r="1686" spans="1:8">
      <c r="A1686" t="str">
        <f t="shared" si="26"/>
        <v>wash_ipcSA_30-Yaloke</v>
      </c>
      <c r="B1686" t="s">
        <v>1569</v>
      </c>
      <c r="C1686" t="s">
        <v>1570</v>
      </c>
      <c r="D1686" t="s">
        <v>1553</v>
      </c>
      <c r="E1686" t="s">
        <v>1553</v>
      </c>
      <c r="F1686" t="s">
        <v>1554</v>
      </c>
      <c r="G1686" t="s">
        <v>101</v>
      </c>
      <c r="H1686" s="144">
        <v>0.39358268408091901</v>
      </c>
    </row>
    <row r="1687" spans="1:8">
      <c r="A1687" t="str">
        <f t="shared" si="26"/>
        <v>wash_ipcSA_30+Yaloke</v>
      </c>
      <c r="B1687" t="s">
        <v>1569</v>
      </c>
      <c r="C1687" t="s">
        <v>1571</v>
      </c>
      <c r="D1687" t="s">
        <v>1553</v>
      </c>
      <c r="E1687" t="s">
        <v>1553</v>
      </c>
      <c r="F1687" t="s">
        <v>1554</v>
      </c>
      <c r="G1687" t="s">
        <v>101</v>
      </c>
      <c r="H1687" s="144">
        <v>0.323509942351555</v>
      </c>
    </row>
    <row r="1688" spans="1:8">
      <c r="A1688" t="str">
        <f t="shared" si="26"/>
        <v>wash_ipcSA_surlelieuYaloke</v>
      </c>
      <c r="B1688" t="s">
        <v>1569</v>
      </c>
      <c r="C1688" t="s">
        <v>1572</v>
      </c>
      <c r="D1688" t="s">
        <v>1553</v>
      </c>
      <c r="E1688" t="s">
        <v>1553</v>
      </c>
      <c r="F1688" t="s">
        <v>1554</v>
      </c>
      <c r="G1688" t="s">
        <v>101</v>
      </c>
      <c r="H1688" s="144">
        <v>1.03479160368866E-2</v>
      </c>
    </row>
    <row r="1689" spans="1:8">
      <c r="A1689" t="str">
        <f t="shared" si="26"/>
        <v>wash_ipcSnAYaloke</v>
      </c>
      <c r="B1689" t="s">
        <v>1569</v>
      </c>
      <c r="C1689" t="s">
        <v>1573</v>
      </c>
      <c r="D1689" t="s">
        <v>1553</v>
      </c>
      <c r="E1689" t="s">
        <v>1553</v>
      </c>
      <c r="F1689" t="s">
        <v>1554</v>
      </c>
      <c r="G1689" t="s">
        <v>101</v>
      </c>
      <c r="H1689" s="144">
        <v>0.21548258642340001</v>
      </c>
    </row>
    <row r="1690" spans="1:8">
      <c r="A1690" t="str">
        <f t="shared" si="26"/>
        <v>wash_ipcSurfaceYaloke</v>
      </c>
      <c r="B1690" t="s">
        <v>1569</v>
      </c>
      <c r="C1690" t="s">
        <v>1574</v>
      </c>
      <c r="D1690" t="s">
        <v>1553</v>
      </c>
      <c r="E1690" t="s">
        <v>1553</v>
      </c>
      <c r="F1690" t="s">
        <v>1554</v>
      </c>
      <c r="G1690" t="s">
        <v>101</v>
      </c>
      <c r="H1690" s="144">
        <v>5.7076871107238997E-2</v>
      </c>
    </row>
    <row r="1691" spans="1:8">
      <c r="A1691" t="str">
        <f t="shared" si="26"/>
        <v>wash_ipcSA_30-Bossembele</v>
      </c>
      <c r="B1691" t="s">
        <v>1569</v>
      </c>
      <c r="C1691" t="s">
        <v>1570</v>
      </c>
      <c r="D1691" t="s">
        <v>1553</v>
      </c>
      <c r="E1691" t="s">
        <v>1553</v>
      </c>
      <c r="F1691" t="s">
        <v>1554</v>
      </c>
      <c r="G1691" t="s">
        <v>99</v>
      </c>
      <c r="H1691" s="144">
        <v>0.60322158969872997</v>
      </c>
    </row>
    <row r="1692" spans="1:8">
      <c r="A1692" t="str">
        <f t="shared" si="26"/>
        <v>wash_ipcSA_30+Bossembele</v>
      </c>
      <c r="B1692" t="s">
        <v>1569</v>
      </c>
      <c r="C1692" t="s">
        <v>1571</v>
      </c>
      <c r="D1692" t="s">
        <v>1553</v>
      </c>
      <c r="E1692" t="s">
        <v>1553</v>
      </c>
      <c r="F1692" t="s">
        <v>1554</v>
      </c>
      <c r="G1692" t="s">
        <v>99</v>
      </c>
      <c r="H1692" s="144">
        <v>0.35297199998835099</v>
      </c>
    </row>
    <row r="1693" spans="1:8">
      <c r="A1693" t="str">
        <f t="shared" si="26"/>
        <v>wash_ipcSnABossembele</v>
      </c>
      <c r="B1693" t="s">
        <v>1569</v>
      </c>
      <c r="C1693" t="s">
        <v>1573</v>
      </c>
      <c r="D1693" t="s">
        <v>1553</v>
      </c>
      <c r="E1693" t="s">
        <v>1553</v>
      </c>
      <c r="F1693" t="s">
        <v>1554</v>
      </c>
      <c r="G1693" t="s">
        <v>99</v>
      </c>
      <c r="H1693" s="144">
        <v>3.6175935504628998E-2</v>
      </c>
    </row>
    <row r="1694" spans="1:8">
      <c r="A1694" t="str">
        <f t="shared" si="26"/>
        <v>wash_ipcSurfaceBossembele</v>
      </c>
      <c r="B1694" t="s">
        <v>1569</v>
      </c>
      <c r="C1694" t="s">
        <v>1574</v>
      </c>
      <c r="D1694" t="s">
        <v>1553</v>
      </c>
      <c r="E1694" t="s">
        <v>1553</v>
      </c>
      <c r="F1694" t="s">
        <v>1554</v>
      </c>
      <c r="G1694" t="s">
        <v>99</v>
      </c>
      <c r="H1694" s="144">
        <v>7.6304748082907502E-3</v>
      </c>
    </row>
    <row r="1695" spans="1:8">
      <c r="A1695" t="str">
        <f t="shared" si="26"/>
        <v>wash_ipcSA_30-Carnot</v>
      </c>
      <c r="B1695" t="s">
        <v>1569</v>
      </c>
      <c r="C1695" t="s">
        <v>1570</v>
      </c>
      <c r="D1695" t="s">
        <v>1553</v>
      </c>
      <c r="E1695" t="s">
        <v>1553</v>
      </c>
      <c r="F1695" t="s">
        <v>1554</v>
      </c>
      <c r="G1695" t="s">
        <v>76</v>
      </c>
      <c r="H1695" s="144">
        <v>0.73771265358999205</v>
      </c>
    </row>
    <row r="1696" spans="1:8">
      <c r="A1696" t="str">
        <f t="shared" si="26"/>
        <v>wash_ipcSA_30+Carnot</v>
      </c>
      <c r="B1696" t="s">
        <v>1569</v>
      </c>
      <c r="C1696" t="s">
        <v>1571</v>
      </c>
      <c r="D1696" t="s">
        <v>1553</v>
      </c>
      <c r="E1696" t="s">
        <v>1553</v>
      </c>
      <c r="F1696" t="s">
        <v>1554</v>
      </c>
      <c r="G1696" t="s">
        <v>76</v>
      </c>
      <c r="H1696" s="144">
        <v>0.239644837269295</v>
      </c>
    </row>
    <row r="1697" spans="1:8">
      <c r="A1697" t="str">
        <f t="shared" si="26"/>
        <v>wash_ipcSA_surlelieuCarnot</v>
      </c>
      <c r="B1697" t="s">
        <v>1569</v>
      </c>
      <c r="C1697" t="s">
        <v>1572</v>
      </c>
      <c r="D1697" t="s">
        <v>1553</v>
      </c>
      <c r="E1697" t="s">
        <v>1553</v>
      </c>
      <c r="F1697" t="s">
        <v>1554</v>
      </c>
      <c r="G1697" t="s">
        <v>76</v>
      </c>
      <c r="H1697" s="144">
        <v>9.9805381865681404E-4</v>
      </c>
    </row>
    <row r="1698" spans="1:8">
      <c r="A1698" t="str">
        <f t="shared" si="26"/>
        <v>wash_ipcSnACarnot</v>
      </c>
      <c r="B1698" t="s">
        <v>1569</v>
      </c>
      <c r="C1698" t="s">
        <v>1573</v>
      </c>
      <c r="D1698" t="s">
        <v>1553</v>
      </c>
      <c r="E1698" t="s">
        <v>1553</v>
      </c>
      <c r="F1698" t="s">
        <v>1554</v>
      </c>
      <c r="G1698" t="s">
        <v>76</v>
      </c>
      <c r="H1698" s="144">
        <v>4.3325349126931596E-3</v>
      </c>
    </row>
    <row r="1699" spans="1:8">
      <c r="A1699" t="str">
        <f t="shared" si="26"/>
        <v>wash_ipcSurfaceCarnot</v>
      </c>
      <c r="B1699" t="s">
        <v>1569</v>
      </c>
      <c r="C1699" t="s">
        <v>1574</v>
      </c>
      <c r="D1699" t="s">
        <v>1553</v>
      </c>
      <c r="E1699" t="s">
        <v>1553</v>
      </c>
      <c r="F1699" t="s">
        <v>1554</v>
      </c>
      <c r="G1699" t="s">
        <v>76</v>
      </c>
      <c r="H1699" s="144">
        <v>1.73119204093631E-2</v>
      </c>
    </row>
    <row r="1700" spans="1:8">
      <c r="A1700" t="str">
        <f t="shared" si="26"/>
        <v>wash_ipcSA_30-Gadzi</v>
      </c>
      <c r="B1700" t="s">
        <v>1569</v>
      </c>
      <c r="C1700" t="s">
        <v>1570</v>
      </c>
      <c r="D1700" t="s">
        <v>1553</v>
      </c>
      <c r="E1700" t="s">
        <v>1553</v>
      </c>
      <c r="F1700" t="s">
        <v>1554</v>
      </c>
      <c r="G1700" t="s">
        <v>78</v>
      </c>
      <c r="H1700" s="144">
        <v>0.48835051617720399</v>
      </c>
    </row>
    <row r="1701" spans="1:8">
      <c r="A1701" t="str">
        <f t="shared" si="26"/>
        <v>wash_ipcSA_30+Gadzi</v>
      </c>
      <c r="B1701" t="s">
        <v>1569</v>
      </c>
      <c r="C1701" t="s">
        <v>1571</v>
      </c>
      <c r="D1701" t="s">
        <v>1553</v>
      </c>
      <c r="E1701" t="s">
        <v>1553</v>
      </c>
      <c r="F1701" t="s">
        <v>1554</v>
      </c>
      <c r="G1701" t="s">
        <v>78</v>
      </c>
      <c r="H1701" s="144">
        <v>0.25118335181075502</v>
      </c>
    </row>
    <row r="1702" spans="1:8">
      <c r="A1702" t="str">
        <f t="shared" si="26"/>
        <v>wash_ipcSA_surlelieuGadzi</v>
      </c>
      <c r="B1702" t="s">
        <v>1569</v>
      </c>
      <c r="C1702" t="s">
        <v>1572</v>
      </c>
      <c r="D1702" t="s">
        <v>1553</v>
      </c>
      <c r="E1702" t="s">
        <v>1553</v>
      </c>
      <c r="F1702" t="s">
        <v>1554</v>
      </c>
      <c r="G1702" t="s">
        <v>78</v>
      </c>
      <c r="H1702" s="144">
        <v>9.2545733718156706E-3</v>
      </c>
    </row>
    <row r="1703" spans="1:8">
      <c r="A1703" t="str">
        <f t="shared" si="26"/>
        <v>wash_ipcSnAGadzi</v>
      </c>
      <c r="B1703" t="s">
        <v>1569</v>
      </c>
      <c r="C1703" t="s">
        <v>1573</v>
      </c>
      <c r="D1703" t="s">
        <v>1553</v>
      </c>
      <c r="E1703" t="s">
        <v>1553</v>
      </c>
      <c r="F1703" t="s">
        <v>1554</v>
      </c>
      <c r="G1703" t="s">
        <v>78</v>
      </c>
      <c r="H1703" s="144">
        <v>5.9823490055358301E-2</v>
      </c>
    </row>
    <row r="1704" spans="1:8">
      <c r="A1704" t="str">
        <f t="shared" si="26"/>
        <v>wash_ipcSurfaceGadzi</v>
      </c>
      <c r="B1704" t="s">
        <v>1569</v>
      </c>
      <c r="C1704" t="s">
        <v>1574</v>
      </c>
      <c r="D1704" t="s">
        <v>1553</v>
      </c>
      <c r="E1704" t="s">
        <v>1553</v>
      </c>
      <c r="F1704" t="s">
        <v>1554</v>
      </c>
      <c r="G1704" t="s">
        <v>78</v>
      </c>
      <c r="H1704" s="144">
        <v>0.19138806858486701</v>
      </c>
    </row>
    <row r="1705" spans="1:8">
      <c r="A1705" t="str">
        <f t="shared" si="26"/>
        <v>wash_ipcSA_30-Gamboula</v>
      </c>
      <c r="B1705" t="s">
        <v>1569</v>
      </c>
      <c r="C1705" t="s">
        <v>1570</v>
      </c>
      <c r="D1705" t="s">
        <v>1553</v>
      </c>
      <c r="E1705" t="s">
        <v>1553</v>
      </c>
      <c r="F1705" t="s">
        <v>1554</v>
      </c>
      <c r="G1705" t="s">
        <v>79</v>
      </c>
      <c r="H1705" s="144">
        <v>0.73610730444642303</v>
      </c>
    </row>
    <row r="1706" spans="1:8">
      <c r="A1706" t="str">
        <f t="shared" si="26"/>
        <v>wash_ipcSA_30+Gamboula</v>
      </c>
      <c r="B1706" t="s">
        <v>1569</v>
      </c>
      <c r="C1706" t="s">
        <v>1571</v>
      </c>
      <c r="D1706" t="s">
        <v>1553</v>
      </c>
      <c r="E1706" t="s">
        <v>1553</v>
      </c>
      <c r="F1706" t="s">
        <v>1554</v>
      </c>
      <c r="G1706" t="s">
        <v>79</v>
      </c>
      <c r="H1706" s="144">
        <v>0.213802365889564</v>
      </c>
    </row>
    <row r="1707" spans="1:8">
      <c r="A1707" t="str">
        <f t="shared" si="26"/>
        <v>wash_ipcSurfaceGamboula</v>
      </c>
      <c r="B1707" t="s">
        <v>1569</v>
      </c>
      <c r="C1707" t="s">
        <v>1574</v>
      </c>
      <c r="D1707" t="s">
        <v>1553</v>
      </c>
      <c r="E1707" t="s">
        <v>1553</v>
      </c>
      <c r="F1707" t="s">
        <v>1554</v>
      </c>
      <c r="G1707" t="s">
        <v>79</v>
      </c>
      <c r="H1707" s="144">
        <v>5.0090329664013403E-2</v>
      </c>
    </row>
    <row r="1708" spans="1:8">
      <c r="A1708" t="str">
        <f t="shared" si="26"/>
        <v>wash_ipcSA_30-Bambio</v>
      </c>
      <c r="B1708" t="s">
        <v>1569</v>
      </c>
      <c r="C1708" t="s">
        <v>1570</v>
      </c>
      <c r="D1708" t="s">
        <v>1553</v>
      </c>
      <c r="E1708" t="s">
        <v>1553</v>
      </c>
      <c r="F1708" t="s">
        <v>1554</v>
      </c>
      <c r="G1708" t="s">
        <v>124</v>
      </c>
      <c r="H1708" s="144">
        <v>0.33580002494108402</v>
      </c>
    </row>
    <row r="1709" spans="1:8">
      <c r="A1709" t="str">
        <f t="shared" si="26"/>
        <v>wash_ipcSA_30+Bambio</v>
      </c>
      <c r="B1709" t="s">
        <v>1569</v>
      </c>
      <c r="C1709" t="s">
        <v>1571</v>
      </c>
      <c r="D1709" t="s">
        <v>1553</v>
      </c>
      <c r="E1709" t="s">
        <v>1553</v>
      </c>
      <c r="F1709" t="s">
        <v>1554</v>
      </c>
      <c r="G1709" t="s">
        <v>124</v>
      </c>
      <c r="H1709" s="144">
        <v>0.56222624641364005</v>
      </c>
    </row>
    <row r="1710" spans="1:8">
      <c r="A1710" t="str">
        <f t="shared" si="26"/>
        <v>wash_ipcSA_surlelieuBambio</v>
      </c>
      <c r="B1710" t="s">
        <v>1569</v>
      </c>
      <c r="C1710" t="s">
        <v>1572</v>
      </c>
      <c r="D1710" t="s">
        <v>1553</v>
      </c>
      <c r="E1710" t="s">
        <v>1553</v>
      </c>
      <c r="F1710" t="s">
        <v>1554</v>
      </c>
      <c r="G1710" t="s">
        <v>124</v>
      </c>
      <c r="H1710" s="144">
        <v>6.0163850519852902E-3</v>
      </c>
    </row>
    <row r="1711" spans="1:8">
      <c r="A1711" t="str">
        <f t="shared" si="26"/>
        <v>wash_ipcSnABambio</v>
      </c>
      <c r="B1711" t="s">
        <v>1569</v>
      </c>
      <c r="C1711" t="s">
        <v>1573</v>
      </c>
      <c r="D1711" t="s">
        <v>1553</v>
      </c>
      <c r="E1711" t="s">
        <v>1553</v>
      </c>
      <c r="F1711" t="s">
        <v>1554</v>
      </c>
      <c r="G1711" t="s">
        <v>124</v>
      </c>
      <c r="H1711" s="144">
        <v>6.0163850519852902E-3</v>
      </c>
    </row>
    <row r="1712" spans="1:8">
      <c r="A1712" t="str">
        <f t="shared" si="26"/>
        <v>wash_ipcSurfaceBambio</v>
      </c>
      <c r="B1712" t="s">
        <v>1569</v>
      </c>
      <c r="C1712" t="s">
        <v>1574</v>
      </c>
      <c r="D1712" t="s">
        <v>1553</v>
      </c>
      <c r="E1712" t="s">
        <v>1553</v>
      </c>
      <c r="F1712" t="s">
        <v>1554</v>
      </c>
      <c r="G1712" t="s">
        <v>124</v>
      </c>
      <c r="H1712" s="144">
        <v>8.9940958541305599E-2</v>
      </c>
    </row>
    <row r="1713" spans="1:8">
      <c r="A1713" t="str">
        <f t="shared" si="26"/>
        <v>wash_ipcSA_30-Boganda</v>
      </c>
      <c r="B1713" t="s">
        <v>1569</v>
      </c>
      <c r="C1713" t="s">
        <v>1570</v>
      </c>
      <c r="D1713" t="s">
        <v>1553</v>
      </c>
      <c r="E1713" t="s">
        <v>1553</v>
      </c>
      <c r="F1713" t="s">
        <v>1554</v>
      </c>
      <c r="G1713" t="s">
        <v>69</v>
      </c>
      <c r="H1713" s="144">
        <v>0.61328831934119798</v>
      </c>
    </row>
    <row r="1714" spans="1:8">
      <c r="A1714" t="str">
        <f t="shared" si="26"/>
        <v>wash_ipcSA_30+Boganda</v>
      </c>
      <c r="B1714" t="s">
        <v>1569</v>
      </c>
      <c r="C1714" t="s">
        <v>1571</v>
      </c>
      <c r="D1714" t="s">
        <v>1553</v>
      </c>
      <c r="E1714" t="s">
        <v>1553</v>
      </c>
      <c r="F1714" t="s">
        <v>1554</v>
      </c>
      <c r="G1714" t="s">
        <v>69</v>
      </c>
      <c r="H1714" s="144">
        <v>0.197082075534011</v>
      </c>
    </row>
    <row r="1715" spans="1:8">
      <c r="A1715" t="str">
        <f t="shared" si="26"/>
        <v>wash_ipcSA_surlelieuBoganda</v>
      </c>
      <c r="B1715" t="s">
        <v>1569</v>
      </c>
      <c r="C1715" t="s">
        <v>1572</v>
      </c>
      <c r="D1715" t="s">
        <v>1553</v>
      </c>
      <c r="E1715" t="s">
        <v>1553</v>
      </c>
      <c r="F1715" t="s">
        <v>1554</v>
      </c>
      <c r="G1715" t="s">
        <v>69</v>
      </c>
      <c r="H1715" s="144">
        <v>1.2427287149267E-2</v>
      </c>
    </row>
    <row r="1716" spans="1:8">
      <c r="A1716" t="str">
        <f t="shared" si="26"/>
        <v>wash_ipcSnABoganda</v>
      </c>
      <c r="B1716" t="s">
        <v>1569</v>
      </c>
      <c r="C1716" t="s">
        <v>1573</v>
      </c>
      <c r="D1716" t="s">
        <v>1553</v>
      </c>
      <c r="E1716" t="s">
        <v>1553</v>
      </c>
      <c r="F1716" t="s">
        <v>1554</v>
      </c>
      <c r="G1716" t="s">
        <v>69</v>
      </c>
      <c r="H1716" s="144">
        <v>2.4551604085929601E-2</v>
      </c>
    </row>
    <row r="1717" spans="1:8">
      <c r="A1717" t="str">
        <f t="shared" si="26"/>
        <v>wash_ipcSurfaceBoganda</v>
      </c>
      <c r="B1717" t="s">
        <v>1569</v>
      </c>
      <c r="C1717" t="s">
        <v>1574</v>
      </c>
      <c r="D1717" t="s">
        <v>1553</v>
      </c>
      <c r="E1717" t="s">
        <v>1553</v>
      </c>
      <c r="F1717" t="s">
        <v>1554</v>
      </c>
      <c r="G1717" t="s">
        <v>69</v>
      </c>
      <c r="H1717" s="144">
        <v>0.152650713889594</v>
      </c>
    </row>
    <row r="1718" spans="1:8">
      <c r="A1718" t="str">
        <f t="shared" si="26"/>
        <v>wash_ipcSA_30-Kembe</v>
      </c>
      <c r="B1718" t="s">
        <v>1569</v>
      </c>
      <c r="C1718" t="s">
        <v>1570</v>
      </c>
      <c r="D1718" t="s">
        <v>1553</v>
      </c>
      <c r="E1718" t="s">
        <v>1553</v>
      </c>
      <c r="F1718" t="s">
        <v>1554</v>
      </c>
      <c r="G1718" t="s">
        <v>53</v>
      </c>
      <c r="H1718" s="144">
        <v>0.49533907239417102</v>
      </c>
    </row>
    <row r="1719" spans="1:8">
      <c r="A1719" t="str">
        <f t="shared" si="26"/>
        <v>wash_ipcSA_30+Kembe</v>
      </c>
      <c r="B1719" t="s">
        <v>1569</v>
      </c>
      <c r="C1719" t="s">
        <v>1571</v>
      </c>
      <c r="D1719" t="s">
        <v>1553</v>
      </c>
      <c r="E1719" t="s">
        <v>1553</v>
      </c>
      <c r="F1719" t="s">
        <v>1554</v>
      </c>
      <c r="G1719" t="s">
        <v>53</v>
      </c>
      <c r="H1719" s="144">
        <v>0.23662642873186701</v>
      </c>
    </row>
    <row r="1720" spans="1:8">
      <c r="A1720" t="str">
        <f t="shared" si="26"/>
        <v>wash_ipcSnAKembe</v>
      </c>
      <c r="B1720" t="s">
        <v>1569</v>
      </c>
      <c r="C1720" t="s">
        <v>1573</v>
      </c>
      <c r="D1720" t="s">
        <v>1553</v>
      </c>
      <c r="E1720" t="s">
        <v>1553</v>
      </c>
      <c r="F1720" t="s">
        <v>1554</v>
      </c>
      <c r="G1720" t="s">
        <v>53</v>
      </c>
      <c r="H1720" s="144">
        <v>6.8172314668113798E-2</v>
      </c>
    </row>
    <row r="1721" spans="1:8">
      <c r="A1721" t="str">
        <f t="shared" si="26"/>
        <v>wash_ipcSurfaceKembe</v>
      </c>
      <c r="B1721" t="s">
        <v>1569</v>
      </c>
      <c r="C1721" t="s">
        <v>1574</v>
      </c>
      <c r="D1721" t="s">
        <v>1553</v>
      </c>
      <c r="E1721" t="s">
        <v>1553</v>
      </c>
      <c r="F1721" t="s">
        <v>1554</v>
      </c>
      <c r="G1721" t="s">
        <v>53</v>
      </c>
      <c r="H1721" s="144">
        <v>0.199862184205848</v>
      </c>
    </row>
    <row r="1722" spans="1:8">
      <c r="A1722" t="str">
        <f t="shared" si="26"/>
        <v>wash_ipcSA_30-Satema</v>
      </c>
      <c r="B1722" t="s">
        <v>1569</v>
      </c>
      <c r="C1722" t="s">
        <v>1570</v>
      </c>
      <c r="D1722" t="s">
        <v>1553</v>
      </c>
      <c r="E1722" t="s">
        <v>1553</v>
      </c>
      <c r="F1722" t="s">
        <v>1554</v>
      </c>
      <c r="G1722" t="s">
        <v>55</v>
      </c>
      <c r="H1722" s="144">
        <v>1.3296878707616699E-2</v>
      </c>
    </row>
    <row r="1723" spans="1:8">
      <c r="A1723" t="str">
        <f t="shared" si="26"/>
        <v>wash_ipcSA_30+Satema</v>
      </c>
      <c r="B1723" t="s">
        <v>1569</v>
      </c>
      <c r="C1723" t="s">
        <v>1571</v>
      </c>
      <c r="D1723" t="s">
        <v>1553</v>
      </c>
      <c r="E1723" t="s">
        <v>1553</v>
      </c>
      <c r="F1723" t="s">
        <v>1554</v>
      </c>
      <c r="G1723" t="s">
        <v>55</v>
      </c>
      <c r="H1723" s="144">
        <v>0.118324880832734</v>
      </c>
    </row>
    <row r="1724" spans="1:8">
      <c r="A1724" t="str">
        <f t="shared" si="26"/>
        <v>wash_ipcSA_surlelieuSatema</v>
      </c>
      <c r="B1724" t="s">
        <v>1569</v>
      </c>
      <c r="C1724" t="s">
        <v>1572</v>
      </c>
      <c r="D1724" t="s">
        <v>1553</v>
      </c>
      <c r="E1724" t="s">
        <v>1553</v>
      </c>
      <c r="F1724" t="s">
        <v>1554</v>
      </c>
      <c r="G1724" t="s">
        <v>55</v>
      </c>
      <c r="H1724" s="144">
        <v>1.3115428782388999E-2</v>
      </c>
    </row>
    <row r="1725" spans="1:8">
      <c r="A1725" t="str">
        <f t="shared" si="26"/>
        <v>wash_ipcSnASatema</v>
      </c>
      <c r="B1725" t="s">
        <v>1569</v>
      </c>
      <c r="C1725" t="s">
        <v>1573</v>
      </c>
      <c r="D1725" t="s">
        <v>1553</v>
      </c>
      <c r="E1725" t="s">
        <v>1553</v>
      </c>
      <c r="F1725" t="s">
        <v>1554</v>
      </c>
      <c r="G1725" t="s">
        <v>55</v>
      </c>
      <c r="H1725" s="144">
        <v>0.70618807649136595</v>
      </c>
    </row>
    <row r="1726" spans="1:8">
      <c r="A1726" t="str">
        <f t="shared" si="26"/>
        <v>wash_ipcSurfaceSatema</v>
      </c>
      <c r="B1726" t="s">
        <v>1569</v>
      </c>
      <c r="C1726" t="s">
        <v>1574</v>
      </c>
      <c r="D1726" t="s">
        <v>1553</v>
      </c>
      <c r="E1726" t="s">
        <v>1553</v>
      </c>
      <c r="F1726" t="s">
        <v>1554</v>
      </c>
      <c r="G1726" t="s">
        <v>55</v>
      </c>
      <c r="H1726" s="144">
        <v>0.14907473518589301</v>
      </c>
    </row>
    <row r="1727" spans="1:8">
      <c r="A1727" t="str">
        <f t="shared" si="26"/>
        <v>wash_ipcSA_30-Markounda</v>
      </c>
      <c r="B1727" t="s">
        <v>1569</v>
      </c>
      <c r="C1727" t="s">
        <v>1570</v>
      </c>
      <c r="D1727" t="s">
        <v>1553</v>
      </c>
      <c r="E1727" t="s">
        <v>1553</v>
      </c>
      <c r="F1727" t="s">
        <v>1554</v>
      </c>
      <c r="G1727" t="s">
        <v>113</v>
      </c>
      <c r="H1727" s="144">
        <v>0.483559627770482</v>
      </c>
    </row>
    <row r="1728" spans="1:8">
      <c r="A1728" t="str">
        <f t="shared" si="26"/>
        <v>wash_ipcSA_30+Markounda</v>
      </c>
      <c r="B1728" t="s">
        <v>1569</v>
      </c>
      <c r="C1728" t="s">
        <v>1571</v>
      </c>
      <c r="D1728" t="s">
        <v>1553</v>
      </c>
      <c r="E1728" t="s">
        <v>1553</v>
      </c>
      <c r="F1728" t="s">
        <v>1554</v>
      </c>
      <c r="G1728" t="s">
        <v>113</v>
      </c>
      <c r="H1728" s="144">
        <v>0.30862836543517302</v>
      </c>
    </row>
    <row r="1729" spans="1:8">
      <c r="A1729" t="str">
        <f t="shared" si="26"/>
        <v>wash_ipcSnAMarkounda</v>
      </c>
      <c r="B1729" t="s">
        <v>1569</v>
      </c>
      <c r="C1729" t="s">
        <v>1573</v>
      </c>
      <c r="D1729" t="s">
        <v>1553</v>
      </c>
      <c r="E1729" t="s">
        <v>1553</v>
      </c>
      <c r="F1729" t="s">
        <v>1554</v>
      </c>
      <c r="G1729" t="s">
        <v>113</v>
      </c>
      <c r="H1729" s="144">
        <v>6.4011677641059904E-3</v>
      </c>
    </row>
    <row r="1730" spans="1:8">
      <c r="A1730" t="str">
        <f t="shared" si="26"/>
        <v>wash_ipcSurfaceMarkounda</v>
      </c>
      <c r="B1730" t="s">
        <v>1569</v>
      </c>
      <c r="C1730" t="s">
        <v>1574</v>
      </c>
      <c r="D1730" t="s">
        <v>1553</v>
      </c>
      <c r="E1730" t="s">
        <v>1553</v>
      </c>
      <c r="F1730" t="s">
        <v>1554</v>
      </c>
      <c r="G1730" t="s">
        <v>113</v>
      </c>
      <c r="H1730" s="144">
        <v>0.20141083903023899</v>
      </c>
    </row>
    <row r="1731" spans="1:8">
      <c r="A1731" t="str">
        <f t="shared" ref="A1731:A1795" si="27">CONCATENATE(B1731,C1731,G1731)</f>
        <v>wash_ipcSA_30-Mongoumba</v>
      </c>
      <c r="B1731" t="s">
        <v>1569</v>
      </c>
      <c r="C1731" t="s">
        <v>1570</v>
      </c>
      <c r="D1731" t="s">
        <v>1553</v>
      </c>
      <c r="E1731" t="s">
        <v>1553</v>
      </c>
      <c r="F1731" t="s">
        <v>1554</v>
      </c>
      <c r="G1731" t="s">
        <v>72</v>
      </c>
      <c r="H1731" s="144">
        <v>0.69136111736601502</v>
      </c>
    </row>
    <row r="1732" spans="1:8">
      <c r="A1732" t="str">
        <f t="shared" si="27"/>
        <v>wash_ipcSA_30+Mongoumba</v>
      </c>
      <c r="B1732" t="s">
        <v>1569</v>
      </c>
      <c r="C1732" t="s">
        <v>1571</v>
      </c>
      <c r="D1732" t="s">
        <v>1553</v>
      </c>
      <c r="E1732" t="s">
        <v>1553</v>
      </c>
      <c r="F1732" t="s">
        <v>1554</v>
      </c>
      <c r="G1732" t="s">
        <v>72</v>
      </c>
      <c r="H1732" s="144">
        <v>8.3658925096148903E-2</v>
      </c>
    </row>
    <row r="1733" spans="1:8">
      <c r="A1733" t="str">
        <f t="shared" si="27"/>
        <v>wash_ipcSnAMongoumba</v>
      </c>
      <c r="B1733" t="s">
        <v>1569</v>
      </c>
      <c r="C1733" t="s">
        <v>1573</v>
      </c>
      <c r="D1733" t="s">
        <v>1553</v>
      </c>
      <c r="E1733" t="s">
        <v>1553</v>
      </c>
      <c r="F1733" t="s">
        <v>1554</v>
      </c>
      <c r="G1733" t="s">
        <v>72</v>
      </c>
      <c r="H1733" s="144">
        <v>9.5405130902853005E-2</v>
      </c>
    </row>
    <row r="1734" spans="1:8">
      <c r="A1734" t="str">
        <f t="shared" si="27"/>
        <v>wash_ipcSurfaceMongoumba</v>
      </c>
      <c r="B1734" t="s">
        <v>1569</v>
      </c>
      <c r="C1734" t="s">
        <v>1574</v>
      </c>
      <c r="D1734" t="s">
        <v>1553</v>
      </c>
      <c r="E1734" t="s">
        <v>1553</v>
      </c>
      <c r="F1734" t="s">
        <v>1554</v>
      </c>
      <c r="G1734" t="s">
        <v>72</v>
      </c>
      <c r="H1734" s="144">
        <v>0.12957482663498299</v>
      </c>
    </row>
    <row r="1735" spans="1:8">
      <c r="A1735" t="str">
        <f t="shared" si="27"/>
        <v>wash_ipcSA_30-Dede_Mokouba</v>
      </c>
      <c r="B1735" t="s">
        <v>1569</v>
      </c>
      <c r="C1735" t="s">
        <v>1570</v>
      </c>
      <c r="D1735" t="s">
        <v>1553</v>
      </c>
      <c r="E1735" t="s">
        <v>1553</v>
      </c>
      <c r="F1735" t="s">
        <v>1554</v>
      </c>
      <c r="G1735" t="s">
        <v>77</v>
      </c>
      <c r="H1735" s="144">
        <v>0.65074661982618198</v>
      </c>
    </row>
    <row r="1736" spans="1:8">
      <c r="A1736" t="str">
        <f t="shared" si="27"/>
        <v>wash_ipcSA_30+Dede_Mokouba</v>
      </c>
      <c r="B1736" t="s">
        <v>1569</v>
      </c>
      <c r="C1736" t="s">
        <v>1571</v>
      </c>
      <c r="D1736" t="s">
        <v>1553</v>
      </c>
      <c r="E1736" t="s">
        <v>1553</v>
      </c>
      <c r="F1736" t="s">
        <v>1554</v>
      </c>
      <c r="G1736" t="s">
        <v>77</v>
      </c>
      <c r="H1736" s="144">
        <v>0.109546094858051</v>
      </c>
    </row>
    <row r="1737" spans="1:8">
      <c r="A1737" t="str">
        <f t="shared" si="27"/>
        <v>wash_ipcSA_surlelieuDede_Mokouba</v>
      </c>
      <c r="B1737" t="s">
        <v>1569</v>
      </c>
      <c r="C1737" t="s">
        <v>1572</v>
      </c>
      <c r="D1737" t="s">
        <v>1553</v>
      </c>
      <c r="E1737" t="s">
        <v>1553</v>
      </c>
      <c r="F1737" t="s">
        <v>1554</v>
      </c>
      <c r="G1737" t="s">
        <v>77</v>
      </c>
      <c r="H1737" s="144">
        <v>6.0729750972711001E-2</v>
      </c>
    </row>
    <row r="1738" spans="1:8">
      <c r="A1738" t="str">
        <f t="shared" si="27"/>
        <v>wash_ipcSnADede_Mokouba</v>
      </c>
      <c r="B1738" t="s">
        <v>1569</v>
      </c>
      <c r="C1738" t="s">
        <v>1573</v>
      </c>
      <c r="D1738" t="s">
        <v>1553</v>
      </c>
      <c r="E1738" t="s">
        <v>1553</v>
      </c>
      <c r="F1738" t="s">
        <v>1554</v>
      </c>
      <c r="G1738" t="s">
        <v>77</v>
      </c>
      <c r="H1738" s="144">
        <v>5.93985554760443E-2</v>
      </c>
    </row>
    <row r="1739" spans="1:8">
      <c r="A1739" t="str">
        <f t="shared" si="27"/>
        <v>wash_ipcSurfaceDede_Mokouba</v>
      </c>
      <c r="B1739" t="s">
        <v>1569</v>
      </c>
      <c r="C1739" t="s">
        <v>1574</v>
      </c>
      <c r="D1739" t="s">
        <v>1553</v>
      </c>
      <c r="E1739" t="s">
        <v>1553</v>
      </c>
      <c r="F1739" t="s">
        <v>1554</v>
      </c>
      <c r="G1739" t="s">
        <v>77</v>
      </c>
      <c r="H1739" s="144">
        <v>0.11957897886701201</v>
      </c>
    </row>
    <row r="1740" spans="1:8">
      <c r="A1740" t="str">
        <f t="shared" si="27"/>
        <v>wash_ipcSA_30-Sosso-Nakombo</v>
      </c>
      <c r="B1740" t="s">
        <v>1569</v>
      </c>
      <c r="C1740" t="s">
        <v>1570</v>
      </c>
      <c r="D1740" t="s">
        <v>1553</v>
      </c>
      <c r="E1740" t="s">
        <v>1553</v>
      </c>
      <c r="F1740" t="s">
        <v>1554</v>
      </c>
      <c r="G1740" t="s">
        <v>80</v>
      </c>
      <c r="H1740" s="144">
        <v>0.76816785287296396</v>
      </c>
    </row>
    <row r="1741" spans="1:8">
      <c r="A1741" t="str">
        <f t="shared" si="27"/>
        <v>wash_ipcSA_30+Sosso-Nakombo</v>
      </c>
      <c r="B1741" t="s">
        <v>1569</v>
      </c>
      <c r="C1741" t="s">
        <v>1571</v>
      </c>
      <c r="D1741" t="s">
        <v>1553</v>
      </c>
      <c r="E1741" t="s">
        <v>1553</v>
      </c>
      <c r="F1741" t="s">
        <v>1554</v>
      </c>
      <c r="G1741" t="s">
        <v>80</v>
      </c>
      <c r="H1741" s="144">
        <v>9.0863019760471606E-2</v>
      </c>
    </row>
    <row r="1742" spans="1:8">
      <c r="A1742" t="str">
        <f t="shared" si="27"/>
        <v>wash_ipcSnASosso-Nakombo</v>
      </c>
      <c r="B1742" t="s">
        <v>1569</v>
      </c>
      <c r="C1742" t="s">
        <v>1573</v>
      </c>
      <c r="D1742" t="s">
        <v>1553</v>
      </c>
      <c r="E1742" t="s">
        <v>1553</v>
      </c>
      <c r="F1742" t="s">
        <v>1554</v>
      </c>
      <c r="G1742" t="s">
        <v>80</v>
      </c>
      <c r="H1742" s="144">
        <v>1.02075360082253E-2</v>
      </c>
    </row>
    <row r="1743" spans="1:8">
      <c r="A1743" t="str">
        <f t="shared" si="27"/>
        <v>wash_ipcSurfaceSosso-Nakombo</v>
      </c>
      <c r="B1743" t="s">
        <v>1569</v>
      </c>
      <c r="C1743" t="s">
        <v>1574</v>
      </c>
      <c r="D1743" t="s">
        <v>1553</v>
      </c>
      <c r="E1743" t="s">
        <v>1553</v>
      </c>
      <c r="F1743" t="s">
        <v>1554</v>
      </c>
      <c r="G1743" t="s">
        <v>80</v>
      </c>
      <c r="H1743" s="144">
        <v>0.13076159135833901</v>
      </c>
    </row>
    <row r="1744" spans="1:8">
      <c r="A1744" t="str">
        <f t="shared" si="27"/>
        <v>wash_ipcSA_30-Nola</v>
      </c>
      <c r="B1744" t="s">
        <v>1569</v>
      </c>
      <c r="C1744" t="s">
        <v>1570</v>
      </c>
      <c r="D1744" t="s">
        <v>1553</v>
      </c>
      <c r="E1744" t="s">
        <v>1553</v>
      </c>
      <c r="F1744" t="s">
        <v>1554</v>
      </c>
      <c r="G1744" t="s">
        <v>126</v>
      </c>
      <c r="H1744" s="144">
        <v>0.73793175377918796</v>
      </c>
    </row>
    <row r="1745" spans="1:8">
      <c r="A1745" t="str">
        <f t="shared" si="27"/>
        <v>wash_ipcSA_30+Nola</v>
      </c>
      <c r="B1745" t="s">
        <v>1569</v>
      </c>
      <c r="C1745" t="s">
        <v>1571</v>
      </c>
      <c r="D1745" t="s">
        <v>1553</v>
      </c>
      <c r="E1745" t="s">
        <v>1553</v>
      </c>
      <c r="F1745" t="s">
        <v>1554</v>
      </c>
      <c r="G1745" t="s">
        <v>126</v>
      </c>
      <c r="H1745" s="144">
        <v>0.15910599514819701</v>
      </c>
    </row>
    <row r="1746" spans="1:8">
      <c r="A1746" t="str">
        <f t="shared" si="27"/>
        <v>wash_ipcSurfaceNola</v>
      </c>
      <c r="B1746" t="s">
        <v>1569</v>
      </c>
      <c r="C1746" t="s">
        <v>1574</v>
      </c>
      <c r="D1746" t="s">
        <v>1553</v>
      </c>
      <c r="E1746" t="s">
        <v>1553</v>
      </c>
      <c r="F1746" t="s">
        <v>1554</v>
      </c>
      <c r="G1746" t="s">
        <v>126</v>
      </c>
      <c r="H1746" s="144">
        <v>0.102962251072615</v>
      </c>
    </row>
    <row r="1747" spans="1:8">
      <c r="A1747" t="str">
        <f t="shared" si="27"/>
        <v>wash_ipcSA_30-Bogangone</v>
      </c>
      <c r="B1747" t="s">
        <v>1569</v>
      </c>
      <c r="C1747" t="s">
        <v>1570</v>
      </c>
      <c r="D1747" t="s">
        <v>1553</v>
      </c>
      <c r="E1747" t="s">
        <v>1553</v>
      </c>
      <c r="F1747" t="s">
        <v>1554</v>
      </c>
      <c r="G1747" t="s">
        <v>70</v>
      </c>
      <c r="H1747" s="144">
        <v>0.76669551834829996</v>
      </c>
    </row>
    <row r="1748" spans="1:8">
      <c r="A1748" t="str">
        <f t="shared" si="27"/>
        <v>wash_ipcSA_30+Bogangone</v>
      </c>
      <c r="B1748" t="s">
        <v>1569</v>
      </c>
      <c r="C1748" t="s">
        <v>1571</v>
      </c>
      <c r="D1748" t="s">
        <v>1553</v>
      </c>
      <c r="E1748" t="s">
        <v>1553</v>
      </c>
      <c r="F1748" t="s">
        <v>1554</v>
      </c>
      <c r="G1748" t="s">
        <v>70</v>
      </c>
      <c r="H1748" s="144">
        <v>0.17008465311830601</v>
      </c>
    </row>
    <row r="1749" spans="1:8">
      <c r="A1749" t="str">
        <f t="shared" si="27"/>
        <v>wash_ipcSurfaceBogangone</v>
      </c>
      <c r="B1749" t="s">
        <v>1569</v>
      </c>
      <c r="C1749" t="s">
        <v>1574</v>
      </c>
      <c r="D1749" t="s">
        <v>1553</v>
      </c>
      <c r="E1749" t="s">
        <v>1553</v>
      </c>
      <c r="F1749" t="s">
        <v>1554</v>
      </c>
      <c r="G1749" t="s">
        <v>70</v>
      </c>
      <c r="H1749" s="144">
        <v>6.3219828533393696E-2</v>
      </c>
    </row>
    <row r="1750" spans="1:8">
      <c r="A1750" t="str">
        <f t="shared" si="27"/>
        <v>wash_ipcSA_30-Boda</v>
      </c>
      <c r="B1750" t="s">
        <v>1569</v>
      </c>
      <c r="C1750" t="s">
        <v>1570</v>
      </c>
      <c r="D1750" t="s">
        <v>1553</v>
      </c>
      <c r="E1750" t="s">
        <v>1553</v>
      </c>
      <c r="F1750" t="s">
        <v>1554</v>
      </c>
      <c r="G1750" t="s">
        <v>68</v>
      </c>
      <c r="H1750" s="144">
        <v>0.71650084256082203</v>
      </c>
    </row>
    <row r="1751" spans="1:8">
      <c r="A1751" t="str">
        <f t="shared" si="27"/>
        <v>wash_ipcSA_30+Boda</v>
      </c>
      <c r="B1751" t="s">
        <v>1569</v>
      </c>
      <c r="C1751" t="s">
        <v>1571</v>
      </c>
      <c r="D1751" t="s">
        <v>1553</v>
      </c>
      <c r="E1751" t="s">
        <v>1553</v>
      </c>
      <c r="F1751" t="s">
        <v>1554</v>
      </c>
      <c r="G1751" t="s">
        <v>68</v>
      </c>
      <c r="H1751" s="144">
        <v>1.55540995132939E-2</v>
      </c>
    </row>
    <row r="1752" spans="1:8">
      <c r="A1752" t="str">
        <f t="shared" si="27"/>
        <v>wash_ipcSnABoda</v>
      </c>
      <c r="B1752" t="s">
        <v>1569</v>
      </c>
      <c r="C1752" t="s">
        <v>1573</v>
      </c>
      <c r="D1752" t="s">
        <v>1553</v>
      </c>
      <c r="E1752" t="s">
        <v>1553</v>
      </c>
      <c r="F1752" t="s">
        <v>1554</v>
      </c>
      <c r="G1752" t="s">
        <v>68</v>
      </c>
      <c r="H1752" s="144">
        <v>0.17901612739912501</v>
      </c>
    </row>
    <row r="1753" spans="1:8">
      <c r="A1753" t="str">
        <f t="shared" si="27"/>
        <v>wash_ipcSurfaceBoda</v>
      </c>
      <c r="B1753" t="s">
        <v>1569</v>
      </c>
      <c r="C1753" t="s">
        <v>1574</v>
      </c>
      <c r="D1753" t="s">
        <v>1553</v>
      </c>
      <c r="E1753" t="s">
        <v>1553</v>
      </c>
      <c r="F1753" t="s">
        <v>1554</v>
      </c>
      <c r="G1753" t="s">
        <v>68</v>
      </c>
      <c r="H1753" s="144">
        <v>8.89289305267595E-2</v>
      </c>
    </row>
    <row r="1754" spans="1:8">
      <c r="A1754" t="str">
        <f t="shared" si="27"/>
        <v>wash_ipcSA_30-Amada_Gaza</v>
      </c>
      <c r="B1754" t="s">
        <v>1569</v>
      </c>
      <c r="C1754" t="s">
        <v>1570</v>
      </c>
      <c r="D1754" t="s">
        <v>1553</v>
      </c>
      <c r="E1754" t="s">
        <v>1553</v>
      </c>
      <c r="F1754" t="s">
        <v>1554</v>
      </c>
      <c r="G1754" t="s">
        <v>74</v>
      </c>
      <c r="H1754" s="144">
        <v>0.45874433404237303</v>
      </c>
    </row>
    <row r="1755" spans="1:8">
      <c r="A1755" t="str">
        <f t="shared" si="27"/>
        <v>wash_ipcSA_30+Amada_Gaza</v>
      </c>
      <c r="B1755" t="s">
        <v>1569</v>
      </c>
      <c r="C1755" t="s">
        <v>1571</v>
      </c>
      <c r="D1755" t="s">
        <v>1553</v>
      </c>
      <c r="E1755" t="s">
        <v>1553</v>
      </c>
      <c r="F1755" t="s">
        <v>1554</v>
      </c>
      <c r="G1755" t="s">
        <v>74</v>
      </c>
      <c r="H1755" s="144">
        <v>0.40982372508514398</v>
      </c>
    </row>
    <row r="1756" spans="1:8">
      <c r="A1756" t="str">
        <f t="shared" si="27"/>
        <v>wash_ipcSA_surlelieuAmada_Gaza</v>
      </c>
      <c r="B1756" t="s">
        <v>1569</v>
      </c>
      <c r="C1756" t="s">
        <v>1572</v>
      </c>
      <c r="D1756" t="s">
        <v>1553</v>
      </c>
      <c r="E1756" t="s">
        <v>1553</v>
      </c>
      <c r="F1756" t="s">
        <v>1554</v>
      </c>
      <c r="G1756" t="s">
        <v>74</v>
      </c>
      <c r="H1756" s="144">
        <v>3.03071730515196E-4</v>
      </c>
    </row>
    <row r="1757" spans="1:8">
      <c r="A1757" t="str">
        <f t="shared" si="27"/>
        <v>wash_ipcSnAAmada_Gaza</v>
      </c>
      <c r="B1757" t="s">
        <v>1569</v>
      </c>
      <c r="C1757" t="s">
        <v>1573</v>
      </c>
      <c r="D1757" t="s">
        <v>1553</v>
      </c>
      <c r="E1757" t="s">
        <v>1553</v>
      </c>
      <c r="F1757" t="s">
        <v>1554</v>
      </c>
      <c r="G1757" t="s">
        <v>74</v>
      </c>
      <c r="H1757" s="144">
        <v>3.4397219568474101E-2</v>
      </c>
    </row>
    <row r="1758" spans="1:8">
      <c r="A1758" t="str">
        <f t="shared" si="27"/>
        <v>wash_ipcSurfaceAmada_Gaza</v>
      </c>
      <c r="B1758" t="s">
        <v>1569</v>
      </c>
      <c r="C1758" t="s">
        <v>1574</v>
      </c>
      <c r="D1758" t="s">
        <v>1553</v>
      </c>
      <c r="E1758" t="s">
        <v>1553</v>
      </c>
      <c r="F1758" t="s">
        <v>1554</v>
      </c>
      <c r="G1758" t="s">
        <v>74</v>
      </c>
      <c r="H1758" s="144">
        <v>9.6731649573494102E-2</v>
      </c>
    </row>
    <row r="1759" spans="1:8">
      <c r="A1759" t="str">
        <f t="shared" si="27"/>
        <v>wash_ipcSA_30-Bayanga</v>
      </c>
      <c r="B1759" t="s">
        <v>1569</v>
      </c>
      <c r="C1759" t="s">
        <v>1570</v>
      </c>
      <c r="D1759" t="s">
        <v>1553</v>
      </c>
      <c r="E1759" t="s">
        <v>1553</v>
      </c>
      <c r="F1759" t="s">
        <v>1554</v>
      </c>
      <c r="G1759" t="s">
        <v>125</v>
      </c>
      <c r="H1759" s="144">
        <v>0.70143142709536999</v>
      </c>
    </row>
    <row r="1760" spans="1:8">
      <c r="A1760" t="str">
        <f t="shared" si="27"/>
        <v>wash_ipcSA_30+Bayanga</v>
      </c>
      <c r="B1760" t="s">
        <v>1569</v>
      </c>
      <c r="C1760" t="s">
        <v>1571</v>
      </c>
      <c r="D1760" t="s">
        <v>1553</v>
      </c>
      <c r="E1760" t="s">
        <v>1553</v>
      </c>
      <c r="F1760" t="s">
        <v>1554</v>
      </c>
      <c r="G1760" t="s">
        <v>125</v>
      </c>
      <c r="H1760" s="144">
        <v>0.17846006149191601</v>
      </c>
    </row>
    <row r="1761" spans="1:8">
      <c r="A1761" t="str">
        <f t="shared" si="27"/>
        <v>wash_ipcSA_surlelieuBayanga</v>
      </c>
      <c r="B1761" t="s">
        <v>1569</v>
      </c>
      <c r="C1761" t="s">
        <v>1572</v>
      </c>
      <c r="D1761" t="s">
        <v>1553</v>
      </c>
      <c r="E1761" t="s">
        <v>1553</v>
      </c>
      <c r="F1761" t="s">
        <v>1554</v>
      </c>
      <c r="G1761" t="s">
        <v>125</v>
      </c>
      <c r="H1761" s="144">
        <v>1.16782006913859E-2</v>
      </c>
    </row>
    <row r="1762" spans="1:8">
      <c r="A1762" t="str">
        <f t="shared" si="27"/>
        <v>wash_ipcSnABayanga</v>
      </c>
      <c r="B1762" t="s">
        <v>1569</v>
      </c>
      <c r="C1762" t="s">
        <v>1573</v>
      </c>
      <c r="D1762" t="s">
        <v>1553</v>
      </c>
      <c r="E1762" t="s">
        <v>1553</v>
      </c>
      <c r="F1762" t="s">
        <v>1554</v>
      </c>
      <c r="G1762" t="s">
        <v>125</v>
      </c>
      <c r="H1762" s="144">
        <v>1.16782006913859E-2</v>
      </c>
    </row>
    <row r="1763" spans="1:8">
      <c r="A1763" t="str">
        <f t="shared" si="27"/>
        <v>wash_ipcSurfaceBayanga</v>
      </c>
      <c r="B1763" t="s">
        <v>1569</v>
      </c>
      <c r="C1763" t="s">
        <v>1574</v>
      </c>
      <c r="D1763" t="s">
        <v>1553</v>
      </c>
      <c r="E1763" t="s">
        <v>1553</v>
      </c>
      <c r="F1763" t="s">
        <v>1554</v>
      </c>
      <c r="G1763" t="s">
        <v>125</v>
      </c>
      <c r="H1763" s="144">
        <v>9.6752110029941801E-2</v>
      </c>
    </row>
    <row r="1764" spans="1:8">
      <c r="A1764" t="str">
        <f t="shared" si="27"/>
        <v>wash_ipcSA_30-Bogangolo</v>
      </c>
      <c r="B1764" t="s">
        <v>1569</v>
      </c>
      <c r="C1764" t="s">
        <v>1570</v>
      </c>
      <c r="D1764" t="s">
        <v>1553</v>
      </c>
      <c r="E1764" t="s">
        <v>1553</v>
      </c>
      <c r="F1764" t="s">
        <v>1554</v>
      </c>
      <c r="G1764" t="s">
        <v>98</v>
      </c>
      <c r="H1764" s="144">
        <v>0.39573899756773601</v>
      </c>
    </row>
    <row r="1765" spans="1:8">
      <c r="A1765" t="str">
        <f t="shared" si="27"/>
        <v>wash_ipcSA_30+Bogangolo</v>
      </c>
      <c r="B1765" t="s">
        <v>1569</v>
      </c>
      <c r="C1765" t="s">
        <v>1571</v>
      </c>
      <c r="D1765" t="s">
        <v>1553</v>
      </c>
      <c r="E1765" t="s">
        <v>1553</v>
      </c>
      <c r="F1765" t="s">
        <v>1554</v>
      </c>
      <c r="G1765" t="s">
        <v>98</v>
      </c>
      <c r="H1765" s="144">
        <v>0.44376637371678002</v>
      </c>
    </row>
    <row r="1766" spans="1:8">
      <c r="A1766" t="str">
        <f t="shared" si="27"/>
        <v>wash_ipcSnABogangolo</v>
      </c>
      <c r="B1766" t="s">
        <v>1569</v>
      </c>
      <c r="C1766" t="s">
        <v>1573</v>
      </c>
      <c r="D1766" t="s">
        <v>1553</v>
      </c>
      <c r="E1766" t="s">
        <v>1553</v>
      </c>
      <c r="F1766" t="s">
        <v>1554</v>
      </c>
      <c r="G1766" t="s">
        <v>98</v>
      </c>
      <c r="H1766" s="144">
        <v>7.1484640156964305E-2</v>
      </c>
    </row>
    <row r="1767" spans="1:8">
      <c r="A1767" t="str">
        <f t="shared" si="27"/>
        <v>wash_ipcSurfaceBogangolo</v>
      </c>
      <c r="B1767" t="s">
        <v>1569</v>
      </c>
      <c r="C1767" t="s">
        <v>1574</v>
      </c>
      <c r="D1767" t="s">
        <v>1553</v>
      </c>
      <c r="E1767" t="s">
        <v>1553</v>
      </c>
      <c r="F1767" t="s">
        <v>1554</v>
      </c>
      <c r="G1767" t="s">
        <v>98</v>
      </c>
      <c r="H1767" s="144">
        <v>8.9009988558520201E-2</v>
      </c>
    </row>
    <row r="1768" spans="1:8">
      <c r="A1768" t="str">
        <f t="shared" si="27"/>
        <v>freq_nut_2_muac.mag_6m_4NAAbba</v>
      </c>
      <c r="B1768" t="s">
        <v>1575</v>
      </c>
      <c r="C1768" t="s">
        <v>266</v>
      </c>
      <c r="D1768" t="s">
        <v>1553</v>
      </c>
      <c r="E1768" t="s">
        <v>1553</v>
      </c>
      <c r="F1768" t="s">
        <v>1554</v>
      </c>
      <c r="G1768" t="s">
        <v>88</v>
      </c>
      <c r="H1768" s="144">
        <v>0.24114195552613499</v>
      </c>
    </row>
    <row r="1769" spans="1:8">
      <c r="A1769" t="str">
        <f t="shared" si="27"/>
        <v>freq_nut_2_muac.mag_6m_4NAAlindao</v>
      </c>
      <c r="B1769" t="s">
        <v>1575</v>
      </c>
      <c r="C1769" t="s">
        <v>266</v>
      </c>
      <c r="D1769" t="s">
        <v>1553</v>
      </c>
      <c r="E1769" t="s">
        <v>1553</v>
      </c>
      <c r="F1769" t="s">
        <v>1554</v>
      </c>
      <c r="G1769" t="s">
        <v>52</v>
      </c>
      <c r="H1769" s="144">
        <v>0.14617850001921101</v>
      </c>
    </row>
    <row r="1770" spans="1:8">
      <c r="A1770" t="str">
        <f t="shared" si="27"/>
        <v>freq_nut_2_muac.mag_6m_4NAAmada_Gaza</v>
      </c>
      <c r="B1770" t="s">
        <v>1575</v>
      </c>
      <c r="C1770" t="s">
        <v>266</v>
      </c>
      <c r="D1770" t="s">
        <v>1553</v>
      </c>
      <c r="E1770" t="s">
        <v>1553</v>
      </c>
      <c r="F1770" t="s">
        <v>1554</v>
      </c>
      <c r="G1770" t="s">
        <v>74</v>
      </c>
      <c r="H1770" s="144">
        <v>5.9453765134611897E-2</v>
      </c>
    </row>
    <row r="1771" spans="1:8">
      <c r="A1771" t="str">
        <f t="shared" si="27"/>
        <v>freq_nut_2_muac.mag_6m_4NABaboua</v>
      </c>
      <c r="B1771" t="s">
        <v>1575</v>
      </c>
      <c r="C1771" t="s">
        <v>266</v>
      </c>
      <c r="D1771" t="s">
        <v>1553</v>
      </c>
      <c r="E1771" t="s">
        <v>1553</v>
      </c>
      <c r="F1771" t="s">
        <v>1554</v>
      </c>
      <c r="G1771" t="s">
        <v>89</v>
      </c>
      <c r="H1771" s="144">
        <v>0.116404667934841</v>
      </c>
    </row>
    <row r="1772" spans="1:8">
      <c r="A1772" t="str">
        <f t="shared" si="27"/>
        <v>freq_nut_2_muac.mag_6m_4NABakala</v>
      </c>
      <c r="B1772" t="s">
        <v>1575</v>
      </c>
      <c r="C1772" t="s">
        <v>266</v>
      </c>
      <c r="D1772" t="s">
        <v>1553</v>
      </c>
      <c r="E1772" t="s">
        <v>1553</v>
      </c>
      <c r="F1772" t="s">
        <v>1554</v>
      </c>
      <c r="G1772" t="s">
        <v>103</v>
      </c>
      <c r="H1772" s="144">
        <v>0.14545274775633599</v>
      </c>
    </row>
    <row r="1773" spans="1:8">
      <c r="A1773" t="str">
        <f t="shared" si="27"/>
        <v>freq_nut_2_muac.mag_6m_4NABakouma</v>
      </c>
      <c r="B1773" t="s">
        <v>1575</v>
      </c>
      <c r="C1773" t="s">
        <v>266</v>
      </c>
      <c r="D1773" t="s">
        <v>1553</v>
      </c>
      <c r="E1773" t="s">
        <v>1553</v>
      </c>
      <c r="F1773" t="s">
        <v>1554</v>
      </c>
      <c r="G1773" t="s">
        <v>82</v>
      </c>
      <c r="H1773" s="144">
        <v>4.8687369042599203E-2</v>
      </c>
    </row>
    <row r="1774" spans="1:8">
      <c r="A1774" t="str">
        <f t="shared" si="27"/>
        <v>freq_nut_2_muac.mag_6m_4NABambari</v>
      </c>
      <c r="B1774" t="s">
        <v>1575</v>
      </c>
      <c r="C1774" t="s">
        <v>266</v>
      </c>
      <c r="D1774" t="s">
        <v>1553</v>
      </c>
      <c r="E1774" t="s">
        <v>1553</v>
      </c>
      <c r="F1774" t="s">
        <v>1554</v>
      </c>
      <c r="G1774" t="s">
        <v>104</v>
      </c>
      <c r="H1774" s="144">
        <v>7.2744935692207399E-2</v>
      </c>
    </row>
    <row r="1775" spans="1:8">
      <c r="A1775" t="str">
        <f t="shared" si="27"/>
        <v>freq_nut_2_muac.mag_6m_4NABambio</v>
      </c>
      <c r="B1775" t="s">
        <v>1575</v>
      </c>
      <c r="C1775" t="s">
        <v>266</v>
      </c>
      <c r="D1775" t="s">
        <v>1553</v>
      </c>
      <c r="E1775" t="s">
        <v>1553</v>
      </c>
      <c r="F1775" t="s">
        <v>1554</v>
      </c>
      <c r="G1775" t="s">
        <v>124</v>
      </c>
      <c r="H1775" s="144">
        <v>0.164481911262261</v>
      </c>
    </row>
    <row r="1776" spans="1:8">
      <c r="A1776" t="str">
        <f t="shared" si="27"/>
        <v>freq_nut_2_muac.mag_6m_4NABamingui</v>
      </c>
      <c r="B1776" t="s">
        <v>1575</v>
      </c>
      <c r="C1776" t="s">
        <v>266</v>
      </c>
      <c r="D1776" t="s">
        <v>1553</v>
      </c>
      <c r="E1776" t="s">
        <v>1553</v>
      </c>
      <c r="F1776" t="s">
        <v>1554</v>
      </c>
      <c r="G1776" t="s">
        <v>48</v>
      </c>
      <c r="H1776" s="144">
        <v>0.32819433642075102</v>
      </c>
    </row>
    <row r="1777" spans="1:8">
      <c r="A1777" t="str">
        <f t="shared" si="27"/>
        <v>freq_nut_2_muac.mag_6m_4NABangassou</v>
      </c>
      <c r="B1777" t="s">
        <v>1575</v>
      </c>
      <c r="C1777" t="s">
        <v>266</v>
      </c>
      <c r="D1777" t="s">
        <v>1553</v>
      </c>
      <c r="E1777" t="s">
        <v>1553</v>
      </c>
      <c r="F1777" t="s">
        <v>1554</v>
      </c>
      <c r="G1777" t="s">
        <v>83</v>
      </c>
      <c r="H1777" s="144">
        <v>6.6053458217913896E-3</v>
      </c>
    </row>
    <row r="1778" spans="1:8">
      <c r="A1778" t="str">
        <f t="shared" si="27"/>
        <v>freq_nut_2_muac.mag_6m_4NABangui</v>
      </c>
      <c r="B1778" t="s">
        <v>1575</v>
      </c>
      <c r="C1778" t="s">
        <v>266</v>
      </c>
      <c r="D1778" t="s">
        <v>1553</v>
      </c>
      <c r="E1778" t="s">
        <v>1553</v>
      </c>
      <c r="F1778" t="s">
        <v>1554</v>
      </c>
      <c r="G1778" t="s">
        <v>50</v>
      </c>
      <c r="H1778" s="144">
        <v>3.3151081399109897E-2</v>
      </c>
    </row>
    <row r="1779" spans="1:8">
      <c r="A1779" t="str">
        <f t="shared" si="27"/>
        <v>freq_nut_2_muac.mag_6m_4NABaoro</v>
      </c>
      <c r="B1779" t="s">
        <v>1575</v>
      </c>
      <c r="C1779" t="s">
        <v>266</v>
      </c>
      <c r="D1779" t="s">
        <v>1553</v>
      </c>
      <c r="E1779" t="s">
        <v>1553</v>
      </c>
      <c r="F1779" t="s">
        <v>1554</v>
      </c>
      <c r="G1779" t="s">
        <v>90</v>
      </c>
      <c r="H1779" s="144">
        <v>0.19715766118747299</v>
      </c>
    </row>
    <row r="1780" spans="1:8">
      <c r="A1780" t="str">
        <f t="shared" si="27"/>
        <v>freq_nut_2_muac.mag_6m_4NABatangafo</v>
      </c>
      <c r="B1780" t="s">
        <v>1575</v>
      </c>
      <c r="C1780" t="s">
        <v>266</v>
      </c>
      <c r="D1780" t="s">
        <v>1553</v>
      </c>
      <c r="E1780" t="s">
        <v>1553</v>
      </c>
      <c r="F1780" t="s">
        <v>1554</v>
      </c>
      <c r="G1780" t="s">
        <v>109</v>
      </c>
      <c r="H1780" s="144">
        <v>9.70660011822536E-2</v>
      </c>
    </row>
    <row r="1781" spans="1:8">
      <c r="A1781" t="str">
        <f t="shared" si="27"/>
        <v>freq_nut_2_muac.mag_6m_4NABayanga</v>
      </c>
      <c r="B1781" t="s">
        <v>1575</v>
      </c>
      <c r="C1781" t="s">
        <v>266</v>
      </c>
      <c r="D1781" t="s">
        <v>1553</v>
      </c>
      <c r="E1781" t="s">
        <v>1553</v>
      </c>
      <c r="F1781" t="s">
        <v>1554</v>
      </c>
      <c r="G1781" t="s">
        <v>125</v>
      </c>
      <c r="H1781" s="144">
        <v>6.0549826138734997E-2</v>
      </c>
    </row>
    <row r="1782" spans="1:8">
      <c r="A1782" t="str">
        <f t="shared" si="27"/>
        <v>freq_nut_2_muac.mag_6m_4NABerberati</v>
      </c>
      <c r="B1782" t="s">
        <v>1575</v>
      </c>
      <c r="C1782" t="s">
        <v>266</v>
      </c>
      <c r="D1782" t="s">
        <v>1553</v>
      </c>
      <c r="E1782" t="s">
        <v>1553</v>
      </c>
      <c r="F1782" t="s">
        <v>1554</v>
      </c>
      <c r="G1782" t="s">
        <v>75</v>
      </c>
      <c r="H1782" s="144">
        <v>0.20470827654792001</v>
      </c>
    </row>
    <row r="1783" spans="1:8">
      <c r="A1783" t="str">
        <f t="shared" si="27"/>
        <v>freq_nut_2_muac.mag_6m_4NABimbo</v>
      </c>
      <c r="B1783" t="s">
        <v>1575</v>
      </c>
      <c r="C1783" t="s">
        <v>266</v>
      </c>
      <c r="D1783" t="s">
        <v>1553</v>
      </c>
      <c r="E1783" t="s">
        <v>1553</v>
      </c>
      <c r="F1783" t="s">
        <v>1554</v>
      </c>
      <c r="G1783" t="s">
        <v>96</v>
      </c>
      <c r="H1783" s="144">
        <v>0.118038494438234</v>
      </c>
    </row>
    <row r="1784" spans="1:8">
      <c r="A1784" t="str">
        <f t="shared" si="27"/>
        <v>freq_nut_2_muac.mag_6m_4NABirao</v>
      </c>
      <c r="B1784" t="s">
        <v>1575</v>
      </c>
      <c r="C1784" t="s">
        <v>266</v>
      </c>
      <c r="D1784" t="s">
        <v>1553</v>
      </c>
      <c r="E1784" t="s">
        <v>1553</v>
      </c>
      <c r="F1784" t="s">
        <v>1554</v>
      </c>
      <c r="G1784" t="s">
        <v>128</v>
      </c>
      <c r="H1784" s="144">
        <v>0.19685307111619901</v>
      </c>
    </row>
    <row r="1785" spans="1:8">
      <c r="A1785" t="str">
        <f t="shared" si="27"/>
        <v>freq_nut_2_muac.mag_6m_4NABoali</v>
      </c>
      <c r="B1785" t="s">
        <v>1575</v>
      </c>
      <c r="C1785" t="s">
        <v>266</v>
      </c>
      <c r="D1785" t="s">
        <v>1553</v>
      </c>
      <c r="E1785" t="s">
        <v>1553</v>
      </c>
      <c r="F1785" t="s">
        <v>1554</v>
      </c>
      <c r="G1785" t="s">
        <v>97</v>
      </c>
      <c r="H1785" s="144">
        <v>7.7321868097681407E-2</v>
      </c>
    </row>
    <row r="1786" spans="1:8">
      <c r="A1786" t="str">
        <f t="shared" si="27"/>
        <v>freq_nut_2_muac.mag_6m_4NABocaranga</v>
      </c>
      <c r="B1786" t="s">
        <v>1575</v>
      </c>
      <c r="C1786" t="s">
        <v>266</v>
      </c>
      <c r="D1786" t="s">
        <v>1553</v>
      </c>
      <c r="E1786" t="s">
        <v>1553</v>
      </c>
      <c r="F1786" t="s">
        <v>1554</v>
      </c>
      <c r="G1786" t="s">
        <v>117</v>
      </c>
      <c r="H1786" s="144">
        <v>9.3894305479597095E-2</v>
      </c>
    </row>
    <row r="1787" spans="1:8">
      <c r="A1787" t="str">
        <f t="shared" si="27"/>
        <v>freq_nut_2_muac.mag_6m_4NABoda</v>
      </c>
      <c r="B1787" t="s">
        <v>1575</v>
      </c>
      <c r="C1787" t="s">
        <v>266</v>
      </c>
      <c r="D1787" t="s">
        <v>1553</v>
      </c>
      <c r="E1787" t="s">
        <v>1553</v>
      </c>
      <c r="F1787" t="s">
        <v>1554</v>
      </c>
      <c r="G1787" t="s">
        <v>68</v>
      </c>
      <c r="H1787" s="144">
        <v>6.0604807498700897E-3</v>
      </c>
    </row>
    <row r="1788" spans="1:8">
      <c r="A1788" t="str">
        <f t="shared" si="27"/>
        <v>freq_nut_2_muac.mag_6m_4NABogangone</v>
      </c>
      <c r="B1788" t="s">
        <v>1575</v>
      </c>
      <c r="C1788" t="s">
        <v>266</v>
      </c>
      <c r="D1788" t="s">
        <v>1553</v>
      </c>
      <c r="E1788" t="s">
        <v>1553</v>
      </c>
      <c r="F1788" t="s">
        <v>1554</v>
      </c>
      <c r="G1788" t="s">
        <v>70</v>
      </c>
      <c r="H1788" s="144">
        <v>7.2218729210404703E-2</v>
      </c>
    </row>
    <row r="1789" spans="1:8">
      <c r="A1789" t="str">
        <f t="shared" si="27"/>
        <v>freq_nut_2_muac.mag_6m_4NABoganda</v>
      </c>
      <c r="B1789" t="s">
        <v>1575</v>
      </c>
      <c r="C1789" t="s">
        <v>266</v>
      </c>
      <c r="D1789" t="s">
        <v>1553</v>
      </c>
      <c r="E1789" t="s">
        <v>1553</v>
      </c>
      <c r="F1789" t="s">
        <v>1554</v>
      </c>
      <c r="G1789" t="s">
        <v>69</v>
      </c>
      <c r="H1789" s="144">
        <v>8.1037918921770494E-2</v>
      </c>
    </row>
    <row r="1790" spans="1:8">
      <c r="A1790" t="str">
        <f t="shared" si="27"/>
        <v>freq_nut_2_muac.mag_6m_4NABogangolo</v>
      </c>
      <c r="B1790" t="s">
        <v>1575</v>
      </c>
      <c r="C1790" t="s">
        <v>266</v>
      </c>
      <c r="D1790" t="s">
        <v>1553</v>
      </c>
      <c r="E1790" t="s">
        <v>1553</v>
      </c>
      <c r="F1790" t="s">
        <v>1554</v>
      </c>
      <c r="G1790" t="s">
        <v>98</v>
      </c>
      <c r="H1790" s="144">
        <v>3.3650799090878099E-2</v>
      </c>
    </row>
    <row r="1791" spans="1:8">
      <c r="A1791" t="str">
        <f t="shared" si="27"/>
        <v>freq_nut_2_muac.mag_6m_4NABossangoa</v>
      </c>
      <c r="B1791" t="s">
        <v>1575</v>
      </c>
      <c r="C1791" t="s">
        <v>266</v>
      </c>
      <c r="D1791" t="s">
        <v>1553</v>
      </c>
      <c r="E1791" t="s">
        <v>1553</v>
      </c>
      <c r="F1791" t="s">
        <v>1554</v>
      </c>
      <c r="G1791" t="s">
        <v>110</v>
      </c>
      <c r="H1791" s="144">
        <v>1.8345999755226799E-2</v>
      </c>
    </row>
    <row r="1792" spans="1:8">
      <c r="A1792" t="str">
        <f t="shared" si="27"/>
        <v>freq_nut_2_muac.mag_6m_4NABossembele</v>
      </c>
      <c r="B1792" t="s">
        <v>1575</v>
      </c>
      <c r="C1792" t="s">
        <v>266</v>
      </c>
      <c r="D1792" t="s">
        <v>1553</v>
      </c>
      <c r="E1792" t="s">
        <v>1553</v>
      </c>
      <c r="F1792" t="s">
        <v>1554</v>
      </c>
      <c r="G1792" t="s">
        <v>99</v>
      </c>
      <c r="H1792" s="144">
        <v>4.3550357407583298E-2</v>
      </c>
    </row>
    <row r="1793" spans="1:8">
      <c r="A1793" t="str">
        <f t="shared" si="27"/>
        <v>freq_nut_2_muac.mag_6m_4NABossemtele</v>
      </c>
      <c r="B1793" t="s">
        <v>1575</v>
      </c>
      <c r="C1793" t="s">
        <v>266</v>
      </c>
      <c r="D1793" t="s">
        <v>1553</v>
      </c>
      <c r="E1793" t="s">
        <v>1553</v>
      </c>
      <c r="F1793" t="s">
        <v>1554</v>
      </c>
      <c r="G1793" t="s">
        <v>118</v>
      </c>
      <c r="H1793" s="144">
        <v>0.127804208892524</v>
      </c>
    </row>
    <row r="1794" spans="1:8">
      <c r="A1794" t="str">
        <f t="shared" si="27"/>
        <v>freq_nut_2_muac.mag_6m_4NABouar</v>
      </c>
      <c r="B1794" t="s">
        <v>1575</v>
      </c>
      <c r="C1794" t="s">
        <v>266</v>
      </c>
      <c r="D1794" t="s">
        <v>1553</v>
      </c>
      <c r="E1794" t="s">
        <v>1553</v>
      </c>
      <c r="F1794" t="s">
        <v>1554</v>
      </c>
      <c r="G1794" t="s">
        <v>91</v>
      </c>
      <c r="H1794" s="144">
        <v>2.9270470287963399E-2</v>
      </c>
    </row>
    <row r="1795" spans="1:8">
      <c r="A1795" t="str">
        <f t="shared" si="27"/>
        <v>freq_nut_2_muac.mag_6m_4NABouca</v>
      </c>
      <c r="B1795" t="s">
        <v>1575</v>
      </c>
      <c r="C1795" t="s">
        <v>266</v>
      </c>
      <c r="D1795" t="s">
        <v>1553</v>
      </c>
      <c r="E1795" t="s">
        <v>1553</v>
      </c>
      <c r="F1795" t="s">
        <v>1554</v>
      </c>
      <c r="G1795" t="s">
        <v>111</v>
      </c>
      <c r="H1795" s="144">
        <v>2.4146100195209401E-2</v>
      </c>
    </row>
    <row r="1796" spans="1:8">
      <c r="A1796" t="str">
        <f t="shared" ref="A1796:A1833" si="28">CONCATENATE(B1796,C1796,G1796)</f>
        <v>freq_nut_2_muac.mag_6m_4NABozoum</v>
      </c>
      <c r="B1796" t="s">
        <v>1575</v>
      </c>
      <c r="C1796" t="s">
        <v>266</v>
      </c>
      <c r="D1796" t="s">
        <v>1553</v>
      </c>
      <c r="E1796" t="s">
        <v>1553</v>
      </c>
      <c r="F1796" t="s">
        <v>1554</v>
      </c>
      <c r="G1796" t="s">
        <v>119</v>
      </c>
      <c r="H1796" s="144">
        <v>9.6167563101641707E-2</v>
      </c>
    </row>
    <row r="1797" spans="1:8">
      <c r="A1797" t="str">
        <f t="shared" si="28"/>
        <v>freq_nut_2_muac.mag_6m_4NABria</v>
      </c>
      <c r="B1797" t="s">
        <v>1575</v>
      </c>
      <c r="C1797" t="s">
        <v>266</v>
      </c>
      <c r="D1797" t="s">
        <v>1553</v>
      </c>
      <c r="E1797" t="s">
        <v>1553</v>
      </c>
      <c r="F1797" t="s">
        <v>1554</v>
      </c>
      <c r="G1797" t="s">
        <v>58</v>
      </c>
      <c r="H1797" s="144">
        <v>1.4072939428027099E-2</v>
      </c>
    </row>
    <row r="1798" spans="1:8">
      <c r="A1798" t="str">
        <f t="shared" si="28"/>
        <v>freq_nut_2_muac.mag_6m_4NACarnot</v>
      </c>
      <c r="B1798" t="s">
        <v>1575</v>
      </c>
      <c r="C1798" t="s">
        <v>266</v>
      </c>
      <c r="D1798" t="s">
        <v>1553</v>
      </c>
      <c r="E1798" t="s">
        <v>1553</v>
      </c>
      <c r="F1798" t="s">
        <v>1554</v>
      </c>
      <c r="G1798" t="s">
        <v>76</v>
      </c>
      <c r="H1798" s="144">
        <v>6.8305035994112598E-2</v>
      </c>
    </row>
    <row r="1799" spans="1:8">
      <c r="A1799" t="str">
        <f t="shared" si="28"/>
        <v>freq_nut_2_muac.mag_6m_4NADamara</v>
      </c>
      <c r="B1799" t="s">
        <v>1575</v>
      </c>
      <c r="C1799" t="s">
        <v>266</v>
      </c>
      <c r="D1799" t="s">
        <v>1553</v>
      </c>
      <c r="E1799" t="s">
        <v>1553</v>
      </c>
      <c r="F1799" t="s">
        <v>1554</v>
      </c>
      <c r="G1799" t="s">
        <v>100</v>
      </c>
      <c r="H1799" s="144">
        <v>9.8021057976100195E-2</v>
      </c>
    </row>
    <row r="1800" spans="1:8">
      <c r="A1800" t="str">
        <f t="shared" si="28"/>
        <v>freq_nut_2_muac.mag_6m_4NADede_Mokouba</v>
      </c>
      <c r="B1800" t="s">
        <v>1575</v>
      </c>
      <c r="C1800" t="s">
        <v>266</v>
      </c>
      <c r="D1800" t="s">
        <v>1553</v>
      </c>
      <c r="E1800" t="s">
        <v>1553</v>
      </c>
      <c r="F1800" t="s">
        <v>1554</v>
      </c>
      <c r="G1800" t="s">
        <v>77</v>
      </c>
      <c r="H1800" s="144">
        <v>5.3592256979934402E-2</v>
      </c>
    </row>
    <row r="1801" spans="1:8">
      <c r="A1801" t="str">
        <f t="shared" si="28"/>
        <v>freq_nut_2_muac.mag_6m_4NADekoa</v>
      </c>
      <c r="B1801" t="s">
        <v>1575</v>
      </c>
      <c r="C1801" t="s">
        <v>266</v>
      </c>
      <c r="D1801" t="s">
        <v>1553</v>
      </c>
      <c r="E1801" t="s">
        <v>1553</v>
      </c>
      <c r="F1801" t="s">
        <v>1554</v>
      </c>
      <c r="G1801" t="s">
        <v>63</v>
      </c>
      <c r="H1801" s="144">
        <v>3.4609597939187699E-2</v>
      </c>
    </row>
    <row r="1802" spans="1:8">
      <c r="A1802" t="str">
        <f t="shared" si="28"/>
        <v>freq_nut_2_muac.mag_6m_4NAGadzi</v>
      </c>
      <c r="B1802" t="s">
        <v>1575</v>
      </c>
      <c r="C1802" t="s">
        <v>266</v>
      </c>
      <c r="D1802" t="s">
        <v>1553</v>
      </c>
      <c r="E1802" t="s">
        <v>1553</v>
      </c>
      <c r="F1802" t="s">
        <v>1554</v>
      </c>
      <c r="G1802" t="s">
        <v>78</v>
      </c>
      <c r="H1802" s="144">
        <v>0.172447186098205</v>
      </c>
    </row>
    <row r="1803" spans="1:8">
      <c r="A1803" t="str">
        <f t="shared" si="28"/>
        <v>freq_nut_2_muac.mag_6m_4NAGambo</v>
      </c>
      <c r="B1803" t="s">
        <v>1575</v>
      </c>
      <c r="C1803" t="s">
        <v>266</v>
      </c>
      <c r="D1803" t="s">
        <v>1553</v>
      </c>
      <c r="E1803" t="s">
        <v>1553</v>
      </c>
      <c r="F1803" t="s">
        <v>1554</v>
      </c>
      <c r="G1803" t="s">
        <v>84</v>
      </c>
      <c r="H1803" s="144">
        <v>3.7981257324573997E-2</v>
      </c>
    </row>
    <row r="1804" spans="1:8">
      <c r="A1804" t="str">
        <f t="shared" si="28"/>
        <v>freq_nut_2_muac.mag_6m_4NAGamboula</v>
      </c>
      <c r="B1804" t="s">
        <v>1575</v>
      </c>
      <c r="C1804" t="s">
        <v>266</v>
      </c>
      <c r="D1804" t="s">
        <v>1553</v>
      </c>
      <c r="E1804" t="s">
        <v>1553</v>
      </c>
      <c r="F1804" t="s">
        <v>1554</v>
      </c>
      <c r="G1804" t="s">
        <v>79</v>
      </c>
      <c r="H1804" s="144">
        <v>0.16393612239602401</v>
      </c>
    </row>
    <row r="1805" spans="1:8">
      <c r="A1805" t="str">
        <f t="shared" si="28"/>
        <v>freq_nut_2_muac.mag_6m_4NAGrimari</v>
      </c>
      <c r="B1805" t="s">
        <v>1575</v>
      </c>
      <c r="C1805" t="s">
        <v>266</v>
      </c>
      <c r="D1805" t="s">
        <v>1553</v>
      </c>
      <c r="E1805" t="s">
        <v>1553</v>
      </c>
      <c r="F1805" t="s">
        <v>1554</v>
      </c>
      <c r="G1805" t="s">
        <v>105</v>
      </c>
      <c r="H1805" s="144">
        <v>4.2333135345761497E-2</v>
      </c>
    </row>
    <row r="1806" spans="1:8">
      <c r="A1806" t="str">
        <f t="shared" si="28"/>
        <v>freq_nut_2_muac.mag_6m_4NAIppy</v>
      </c>
      <c r="B1806" t="s">
        <v>1575</v>
      </c>
      <c r="C1806" t="s">
        <v>266</v>
      </c>
      <c r="D1806" t="s">
        <v>1553</v>
      </c>
      <c r="E1806" t="s">
        <v>1553</v>
      </c>
      <c r="F1806" t="s">
        <v>1554</v>
      </c>
      <c r="G1806" t="s">
        <v>106</v>
      </c>
      <c r="H1806" s="144">
        <v>7.2545710321252996E-2</v>
      </c>
    </row>
    <row r="1807" spans="1:8">
      <c r="A1807" t="str">
        <f t="shared" si="28"/>
        <v>freq_nut_2_muac.mag_6m_4NAKabo</v>
      </c>
      <c r="B1807" t="s">
        <v>1575</v>
      </c>
      <c r="C1807" t="s">
        <v>266</v>
      </c>
      <c r="D1807" t="s">
        <v>1553</v>
      </c>
      <c r="E1807" t="s">
        <v>1553</v>
      </c>
      <c r="F1807" t="s">
        <v>1554</v>
      </c>
      <c r="G1807" t="s">
        <v>112</v>
      </c>
      <c r="H1807" s="144">
        <v>0.211514382195294</v>
      </c>
    </row>
    <row r="1808" spans="1:8">
      <c r="A1808" t="str">
        <f t="shared" si="28"/>
        <v>freq_nut_2_muac.mag_6m_4NAKaga_Bandoro</v>
      </c>
      <c r="B1808" t="s">
        <v>1575</v>
      </c>
      <c r="C1808" t="s">
        <v>266</v>
      </c>
      <c r="D1808" t="s">
        <v>1553</v>
      </c>
      <c r="E1808" t="s">
        <v>1553</v>
      </c>
      <c r="F1808" t="s">
        <v>1554</v>
      </c>
      <c r="G1808" t="s">
        <v>93</v>
      </c>
      <c r="H1808" s="144">
        <v>0.19888164874890801</v>
      </c>
    </row>
    <row r="1809" spans="1:8">
      <c r="A1809" t="str">
        <f t="shared" si="28"/>
        <v>freq_nut_2_muac.mag_6m_4NAKembe</v>
      </c>
      <c r="B1809" t="s">
        <v>1575</v>
      </c>
      <c r="C1809" t="s">
        <v>266</v>
      </c>
      <c r="D1809" t="s">
        <v>1553</v>
      </c>
      <c r="E1809" t="s">
        <v>1553</v>
      </c>
      <c r="F1809" t="s">
        <v>1554</v>
      </c>
      <c r="G1809" t="s">
        <v>53</v>
      </c>
      <c r="H1809" s="144">
        <v>0.134911603458333</v>
      </c>
    </row>
    <row r="1810" spans="1:8">
      <c r="A1810" t="str">
        <f t="shared" si="28"/>
        <v>freq_nut_2_muac.mag_6m_4NAKouango</v>
      </c>
      <c r="B1810" t="s">
        <v>1575</v>
      </c>
      <c r="C1810" t="s">
        <v>266</v>
      </c>
      <c r="D1810" t="s">
        <v>1553</v>
      </c>
      <c r="E1810" t="s">
        <v>1553</v>
      </c>
      <c r="F1810" t="s">
        <v>1554</v>
      </c>
      <c r="G1810" t="s">
        <v>107</v>
      </c>
      <c r="H1810" s="144">
        <v>0.13378006436533901</v>
      </c>
    </row>
    <row r="1811" spans="1:8">
      <c r="A1811" t="str">
        <f t="shared" si="28"/>
        <v>freq_nut_2_muac.mag_6m_4NAKoui</v>
      </c>
      <c r="B1811" t="s">
        <v>1575</v>
      </c>
      <c r="C1811" t="s">
        <v>266</v>
      </c>
      <c r="D1811" t="s">
        <v>1553</v>
      </c>
      <c r="E1811" t="s">
        <v>1553</v>
      </c>
      <c r="F1811" t="s">
        <v>1554</v>
      </c>
      <c r="G1811" t="s">
        <v>120</v>
      </c>
      <c r="H1811" s="144">
        <v>8.3252870735187806E-2</v>
      </c>
    </row>
    <row r="1812" spans="1:8">
      <c r="A1812" t="str">
        <f t="shared" si="28"/>
        <v>freq_nut_2_muac.mag_6m_4NAMala</v>
      </c>
      <c r="B1812" t="s">
        <v>1575</v>
      </c>
      <c r="C1812" t="s">
        <v>266</v>
      </c>
      <c r="D1812" t="s">
        <v>1553</v>
      </c>
      <c r="E1812" t="s">
        <v>1553</v>
      </c>
      <c r="F1812" t="s">
        <v>1554</v>
      </c>
      <c r="G1812" t="s">
        <v>64</v>
      </c>
      <c r="H1812" s="144">
        <v>8.5016886511350503E-2</v>
      </c>
    </row>
    <row r="1813" spans="1:8">
      <c r="A1813" t="str">
        <f t="shared" si="28"/>
        <v>freq_nut_2_muac.mag_6m_4NAMarkounda</v>
      </c>
      <c r="B1813" t="s">
        <v>1575</v>
      </c>
      <c r="C1813" t="s">
        <v>266</v>
      </c>
      <c r="D1813" t="s">
        <v>1553</v>
      </c>
      <c r="E1813" t="s">
        <v>1553</v>
      </c>
      <c r="F1813" t="s">
        <v>1554</v>
      </c>
      <c r="G1813" t="s">
        <v>113</v>
      </c>
      <c r="H1813" s="144">
        <v>5.8897803260321402E-2</v>
      </c>
    </row>
    <row r="1814" spans="1:8">
      <c r="A1814" t="str">
        <f t="shared" si="28"/>
        <v>freq_nut_2_muac.mag_6m_4NAMbaiki</v>
      </c>
      <c r="B1814" t="s">
        <v>1575</v>
      </c>
      <c r="C1814" t="s">
        <v>266</v>
      </c>
      <c r="D1814" t="s">
        <v>1553</v>
      </c>
      <c r="E1814" t="s">
        <v>1553</v>
      </c>
      <c r="F1814" t="s">
        <v>1554</v>
      </c>
      <c r="G1814" t="s">
        <v>71</v>
      </c>
      <c r="H1814" s="144">
        <v>0.102051574411555</v>
      </c>
    </row>
    <row r="1815" spans="1:8">
      <c r="A1815" t="str">
        <f t="shared" si="28"/>
        <v>freq_nut_2_muac.mag_6m_4NAMbres</v>
      </c>
      <c r="B1815" t="s">
        <v>1575</v>
      </c>
      <c r="C1815" t="s">
        <v>266</v>
      </c>
      <c r="D1815" t="s">
        <v>1553</v>
      </c>
      <c r="E1815" t="s">
        <v>1553</v>
      </c>
      <c r="F1815" t="s">
        <v>1554</v>
      </c>
      <c r="G1815" t="s">
        <v>94</v>
      </c>
      <c r="H1815" s="144">
        <v>0.14604946417982001</v>
      </c>
    </row>
    <row r="1816" spans="1:8">
      <c r="A1816" t="str">
        <f t="shared" si="28"/>
        <v>freq_nut_2_muac.mag_6m_4NAMobaye</v>
      </c>
      <c r="B1816" t="s">
        <v>1575</v>
      </c>
      <c r="C1816" t="s">
        <v>266</v>
      </c>
      <c r="D1816" t="s">
        <v>1553</v>
      </c>
      <c r="E1816" t="s">
        <v>1553</v>
      </c>
      <c r="F1816" t="s">
        <v>1554</v>
      </c>
      <c r="G1816" t="s">
        <v>54</v>
      </c>
      <c r="H1816" s="144">
        <v>0.12625838033044701</v>
      </c>
    </row>
    <row r="1817" spans="1:8">
      <c r="A1817" t="str">
        <f t="shared" si="28"/>
        <v>freq_nut_2_muac.mag_6m_4NAMongoumba</v>
      </c>
      <c r="B1817" t="s">
        <v>1575</v>
      </c>
      <c r="C1817" t="s">
        <v>266</v>
      </c>
      <c r="D1817" t="s">
        <v>1553</v>
      </c>
      <c r="E1817" t="s">
        <v>1553</v>
      </c>
      <c r="F1817" t="s">
        <v>1554</v>
      </c>
      <c r="G1817" t="s">
        <v>72</v>
      </c>
      <c r="H1817" s="144">
        <v>0.13238080876652999</v>
      </c>
    </row>
    <row r="1818" spans="1:8">
      <c r="A1818" t="str">
        <f t="shared" si="28"/>
        <v>freq_nut_2_muac.mag_6m_4NANana_Bakassa</v>
      </c>
      <c r="B1818" t="s">
        <v>1575</v>
      </c>
      <c r="C1818" t="s">
        <v>266</v>
      </c>
      <c r="D1818" t="s">
        <v>1553</v>
      </c>
      <c r="E1818" t="s">
        <v>1553</v>
      </c>
      <c r="F1818" t="s">
        <v>1554</v>
      </c>
      <c r="G1818" t="s">
        <v>114</v>
      </c>
      <c r="H1818" s="144">
        <v>0.115702921557994</v>
      </c>
    </row>
    <row r="1819" spans="1:8">
      <c r="A1819" t="str">
        <f t="shared" si="28"/>
        <v>freq_nut_2_muac.mag_6m_4NANangha_Boguila</v>
      </c>
      <c r="B1819" t="s">
        <v>1575</v>
      </c>
      <c r="C1819" t="s">
        <v>266</v>
      </c>
      <c r="D1819" t="s">
        <v>1553</v>
      </c>
      <c r="E1819" t="s">
        <v>1553</v>
      </c>
      <c r="F1819" t="s">
        <v>1554</v>
      </c>
      <c r="G1819" t="s">
        <v>115</v>
      </c>
      <c r="H1819" s="144">
        <v>0.11164393831870199</v>
      </c>
    </row>
    <row r="1820" spans="1:8">
      <c r="A1820" t="str">
        <f t="shared" si="28"/>
        <v>freq_nut_2_muac.mag_6m_4NANdele</v>
      </c>
      <c r="B1820" t="s">
        <v>1575</v>
      </c>
      <c r="C1820" t="s">
        <v>266</v>
      </c>
      <c r="D1820" t="s">
        <v>1553</v>
      </c>
      <c r="E1820" t="s">
        <v>1553</v>
      </c>
      <c r="F1820" t="s">
        <v>1554</v>
      </c>
      <c r="G1820" t="s">
        <v>49</v>
      </c>
      <c r="H1820" s="144">
        <v>0.41496762793394698</v>
      </c>
    </row>
    <row r="1821" spans="1:8">
      <c r="A1821" t="str">
        <f t="shared" si="28"/>
        <v>freq_nut_2_muac.mag_6m_4NANdjoukou</v>
      </c>
      <c r="B1821" t="s">
        <v>1575</v>
      </c>
      <c r="C1821" t="s">
        <v>266</v>
      </c>
      <c r="D1821" t="s">
        <v>1553</v>
      </c>
      <c r="E1821" t="s">
        <v>1553</v>
      </c>
      <c r="F1821" t="s">
        <v>1554</v>
      </c>
      <c r="G1821" t="s">
        <v>65</v>
      </c>
      <c r="H1821" s="144">
        <v>6.8768369849188798E-2</v>
      </c>
    </row>
    <row r="1822" spans="1:8">
      <c r="A1822" t="str">
        <f t="shared" si="28"/>
        <v>freq_nut_2_muac.mag_6m_4NANgaoundaye</v>
      </c>
      <c r="B1822" t="s">
        <v>1575</v>
      </c>
      <c r="C1822" t="s">
        <v>266</v>
      </c>
      <c r="D1822" t="s">
        <v>1553</v>
      </c>
      <c r="E1822" t="s">
        <v>1553</v>
      </c>
      <c r="F1822" t="s">
        <v>1554</v>
      </c>
      <c r="G1822" t="s">
        <v>121</v>
      </c>
      <c r="H1822" s="144">
        <v>0.16825139067060901</v>
      </c>
    </row>
    <row r="1823" spans="1:8">
      <c r="A1823" t="str">
        <f t="shared" si="28"/>
        <v>freq_nut_2_muac.mag_6m_4NANola</v>
      </c>
      <c r="B1823" t="s">
        <v>1575</v>
      </c>
      <c r="C1823" t="s">
        <v>266</v>
      </c>
      <c r="D1823" t="s">
        <v>1553</v>
      </c>
      <c r="E1823" t="s">
        <v>1553</v>
      </c>
      <c r="F1823" t="s">
        <v>1554</v>
      </c>
      <c r="G1823" t="s">
        <v>126</v>
      </c>
      <c r="H1823" s="144">
        <v>5.3324088614028403E-2</v>
      </c>
    </row>
    <row r="1824" spans="1:8">
      <c r="A1824" t="str">
        <f t="shared" si="28"/>
        <v>freq_nut_2_muac.mag_6m_4NAObo</v>
      </c>
      <c r="B1824" t="s">
        <v>1575</v>
      </c>
      <c r="C1824" t="s">
        <v>266</v>
      </c>
      <c r="D1824" t="s">
        <v>1553</v>
      </c>
      <c r="E1824" t="s">
        <v>1553</v>
      </c>
      <c r="F1824" t="s">
        <v>1554</v>
      </c>
      <c r="G1824" t="s">
        <v>60</v>
      </c>
      <c r="H1824" s="144">
        <v>0.104149921461544</v>
      </c>
    </row>
    <row r="1825" spans="1:8">
      <c r="A1825" t="str">
        <f t="shared" si="28"/>
        <v>freq_nut_2_muac.mag_6m_4NAOuango</v>
      </c>
      <c r="B1825" t="s">
        <v>1575</v>
      </c>
      <c r="C1825" t="s">
        <v>266</v>
      </c>
      <c r="D1825" t="s">
        <v>1553</v>
      </c>
      <c r="E1825" t="s">
        <v>1553</v>
      </c>
      <c r="F1825" t="s">
        <v>1554</v>
      </c>
      <c r="G1825" t="s">
        <v>85</v>
      </c>
      <c r="H1825" s="144">
        <v>8.0016297871600699E-4</v>
      </c>
    </row>
    <row r="1826" spans="1:8">
      <c r="A1826" t="str">
        <f t="shared" si="28"/>
        <v>freq_nut_2_muac.mag_6m_4NAPaoua</v>
      </c>
      <c r="B1826" t="s">
        <v>1575</v>
      </c>
      <c r="C1826" t="s">
        <v>266</v>
      </c>
      <c r="D1826" t="s">
        <v>1553</v>
      </c>
      <c r="E1826" t="s">
        <v>1553</v>
      </c>
      <c r="F1826" t="s">
        <v>1554</v>
      </c>
      <c r="G1826" t="s">
        <v>122</v>
      </c>
      <c r="H1826" s="144">
        <v>0.21322287631735201</v>
      </c>
    </row>
    <row r="1827" spans="1:8">
      <c r="A1827" t="str">
        <f t="shared" si="28"/>
        <v>freq_nut_2_muac.mag_6m_4NARafai</v>
      </c>
      <c r="B1827" t="s">
        <v>1575</v>
      </c>
      <c r="C1827" t="s">
        <v>266</v>
      </c>
      <c r="D1827" t="s">
        <v>1553</v>
      </c>
      <c r="E1827" t="s">
        <v>1553</v>
      </c>
      <c r="F1827" t="s">
        <v>1554</v>
      </c>
      <c r="G1827" t="s">
        <v>86</v>
      </c>
      <c r="H1827" s="144">
        <v>0.14134990444851001</v>
      </c>
    </row>
    <row r="1828" spans="1:8">
      <c r="A1828" t="str">
        <f t="shared" si="28"/>
        <v>freq_nut_2_muac.mag_6m_4NASatema</v>
      </c>
      <c r="B1828" t="s">
        <v>1575</v>
      </c>
      <c r="C1828" t="s">
        <v>266</v>
      </c>
      <c r="D1828" t="s">
        <v>1553</v>
      </c>
      <c r="E1828" t="s">
        <v>1553</v>
      </c>
      <c r="F1828" t="s">
        <v>1554</v>
      </c>
      <c r="G1828" t="s">
        <v>55</v>
      </c>
      <c r="H1828" s="144">
        <v>4.93914112057698E-2</v>
      </c>
    </row>
    <row r="1829" spans="1:8">
      <c r="A1829" t="str">
        <f t="shared" si="28"/>
        <v>freq_nut_2_muac.mag_6m_4NASibut</v>
      </c>
      <c r="B1829" t="s">
        <v>1575</v>
      </c>
      <c r="C1829" t="s">
        <v>266</v>
      </c>
      <c r="D1829" t="s">
        <v>1553</v>
      </c>
      <c r="E1829" t="s">
        <v>1553</v>
      </c>
      <c r="F1829" t="s">
        <v>1554</v>
      </c>
      <c r="G1829" t="s">
        <v>66</v>
      </c>
      <c r="H1829" s="144">
        <v>3.3291695026864902E-2</v>
      </c>
    </row>
    <row r="1830" spans="1:8">
      <c r="A1830" t="str">
        <f t="shared" si="28"/>
        <v>freq_nut_2_muac.mag_6m_4NASosso-Nakombo</v>
      </c>
      <c r="B1830" t="s">
        <v>1575</v>
      </c>
      <c r="C1830" t="s">
        <v>266</v>
      </c>
      <c r="D1830" t="s">
        <v>1553</v>
      </c>
      <c r="E1830" t="s">
        <v>1553</v>
      </c>
      <c r="F1830" t="s">
        <v>1554</v>
      </c>
      <c r="G1830" t="s">
        <v>80</v>
      </c>
      <c r="H1830" s="144">
        <v>7.2369064760011204E-2</v>
      </c>
    </row>
    <row r="1831" spans="1:8">
      <c r="A1831" t="str">
        <f t="shared" si="28"/>
        <v>freq_nut_2_muac.mag_6m_4NAYaloke</v>
      </c>
      <c r="B1831" t="s">
        <v>1575</v>
      </c>
      <c r="C1831" t="s">
        <v>266</v>
      </c>
      <c r="D1831" t="s">
        <v>1553</v>
      </c>
      <c r="E1831" t="s">
        <v>1553</v>
      </c>
      <c r="F1831" t="s">
        <v>1554</v>
      </c>
      <c r="G1831" t="s">
        <v>101</v>
      </c>
      <c r="H1831" s="144">
        <v>5.7799228248786097E-2</v>
      </c>
    </row>
    <row r="1832" spans="1:8">
      <c r="A1832" t="str">
        <f t="shared" si="28"/>
        <v>freq_nut_2_muac.mag_6m_4NAZangba</v>
      </c>
      <c r="B1832" t="s">
        <v>1575</v>
      </c>
      <c r="C1832" t="s">
        <v>266</v>
      </c>
      <c r="D1832" t="s">
        <v>1553</v>
      </c>
      <c r="E1832" t="s">
        <v>1553</v>
      </c>
      <c r="F1832" t="s">
        <v>1554</v>
      </c>
      <c r="G1832" t="s">
        <v>56</v>
      </c>
      <c r="H1832" s="144">
        <v>0.14378224878267801</v>
      </c>
    </row>
    <row r="1833" spans="1:8">
      <c r="A1833" t="str">
        <f t="shared" si="28"/>
        <v>freq_nut_2_muac.mag_6m_4NAZemio</v>
      </c>
      <c r="B1833" t="s">
        <v>1575</v>
      </c>
      <c r="C1833" t="s">
        <v>266</v>
      </c>
      <c r="D1833" t="s">
        <v>1553</v>
      </c>
      <c r="E1833" t="s">
        <v>1553</v>
      </c>
      <c r="F1833" t="s">
        <v>1554</v>
      </c>
      <c r="G1833" t="s">
        <v>61</v>
      </c>
      <c r="H1833" s="144">
        <v>8.8917293463303092E-3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workbookViewId="0">
      <selection activeCell="B8" sqref="B8:F8"/>
    </sheetView>
  </sheetViews>
  <sheetFormatPr defaultColWidth="11.42578125" defaultRowHeight="15"/>
  <cols>
    <col min="1" max="1" width="29.5703125" bestFit="1" customWidth="1"/>
    <col min="2" max="2" width="13.28515625" customWidth="1"/>
    <col min="3" max="3" width="14.7109375" customWidth="1"/>
    <col min="4" max="4" width="13.42578125" customWidth="1"/>
    <col min="5" max="5" width="15.85546875" customWidth="1"/>
    <col min="6" max="6" width="15.7109375" customWidth="1"/>
  </cols>
  <sheetData>
    <row r="1" spans="1:6" ht="79.5" thickBot="1">
      <c r="A1" s="1" t="s">
        <v>1576</v>
      </c>
      <c r="B1" s="3" t="s">
        <v>1577</v>
      </c>
      <c r="C1" s="4" t="s">
        <v>1578</v>
      </c>
      <c r="D1" s="4" t="s">
        <v>1579</v>
      </c>
      <c r="E1" s="2" t="s">
        <v>1580</v>
      </c>
      <c r="F1" s="2" t="s">
        <v>1581</v>
      </c>
    </row>
    <row r="2" spans="1:6" ht="20.25" thickTop="1" thickBot="1">
      <c r="A2" s="5" t="s">
        <v>1582</v>
      </c>
      <c r="B2" s="6" t="s">
        <v>1583</v>
      </c>
      <c r="C2" s="7" t="s">
        <v>1584</v>
      </c>
      <c r="D2" s="7" t="s">
        <v>1585</v>
      </c>
      <c r="E2" s="8">
        <v>3</v>
      </c>
      <c r="F2" s="9">
        <v>6</v>
      </c>
    </row>
    <row r="3" spans="1:6" ht="20.25" thickTop="1" thickBot="1">
      <c r="A3" s="5" t="s">
        <v>1586</v>
      </c>
      <c r="B3" s="10" t="s">
        <v>1587</v>
      </c>
      <c r="C3" s="11" t="s">
        <v>1588</v>
      </c>
      <c r="D3" s="11" t="s">
        <v>1589</v>
      </c>
      <c r="E3" s="11">
        <v>2</v>
      </c>
      <c r="F3" s="12">
        <v>4</v>
      </c>
    </row>
    <row r="4" spans="1:6" ht="20.25" thickTop="1" thickBot="1">
      <c r="A4" s="168" t="s">
        <v>1590</v>
      </c>
      <c r="B4" s="13" t="s">
        <v>1591</v>
      </c>
      <c r="C4" s="14" t="s">
        <v>1592</v>
      </c>
      <c r="D4" s="14" t="s">
        <v>1593</v>
      </c>
      <c r="E4" s="14">
        <v>0</v>
      </c>
      <c r="F4" s="15">
        <v>3</v>
      </c>
    </row>
    <row r="5" spans="1:6" ht="33" thickTop="1" thickBot="1">
      <c r="A5" s="168" t="s">
        <v>1594</v>
      </c>
      <c r="B5" s="167" t="s">
        <v>1595</v>
      </c>
      <c r="C5" s="16" t="s">
        <v>1596</v>
      </c>
      <c r="D5" s="16" t="s">
        <v>1597</v>
      </c>
      <c r="E5" s="16">
        <v>2</v>
      </c>
      <c r="F5" s="17">
        <v>0</v>
      </c>
    </row>
    <row r="6" spans="1:6" ht="20.25" thickTop="1" thickBot="1">
      <c r="A6" s="168" t="s">
        <v>1598</v>
      </c>
      <c r="B6" s="167" t="s">
        <v>1599</v>
      </c>
      <c r="C6" s="16" t="s">
        <v>1600</v>
      </c>
      <c r="D6" s="16" t="s">
        <v>1601</v>
      </c>
      <c r="E6" s="16">
        <v>2</v>
      </c>
      <c r="F6" s="17">
        <v>1</v>
      </c>
    </row>
    <row r="7" spans="1:6" ht="20.25" thickTop="1" thickBot="1">
      <c r="A7" s="168" t="s">
        <v>1602</v>
      </c>
      <c r="B7" s="167" t="s">
        <v>1603</v>
      </c>
      <c r="C7" s="16" t="s">
        <v>1604</v>
      </c>
      <c r="D7" s="16" t="s">
        <v>1605</v>
      </c>
      <c r="E7" s="16">
        <v>0</v>
      </c>
      <c r="F7" s="17">
        <v>0</v>
      </c>
    </row>
    <row r="8" spans="1:6" ht="33" thickTop="1" thickBot="1">
      <c r="A8" s="168" t="s">
        <v>1606</v>
      </c>
      <c r="B8" s="167" t="s">
        <v>1607</v>
      </c>
      <c r="C8" s="16" t="s">
        <v>1608</v>
      </c>
      <c r="D8" s="16" t="s">
        <v>1609</v>
      </c>
      <c r="E8" s="16">
        <v>11</v>
      </c>
      <c r="F8" s="17">
        <v>1</v>
      </c>
    </row>
    <row r="9" spans="1:6" ht="15.4" customHeight="1" thickTop="1" thickBot="1">
      <c r="A9" s="195" t="s">
        <v>1610</v>
      </c>
      <c r="B9" s="191" t="s">
        <v>1611</v>
      </c>
      <c r="C9" s="191" t="s">
        <v>1612</v>
      </c>
      <c r="D9" s="191" t="s">
        <v>1613</v>
      </c>
      <c r="E9" s="191">
        <v>6</v>
      </c>
      <c r="F9" s="193">
        <v>3</v>
      </c>
    </row>
    <row r="10" spans="1:6" ht="15.4" customHeight="1" thickTop="1" thickBot="1">
      <c r="A10" s="195"/>
      <c r="B10" s="192"/>
      <c r="C10" s="192"/>
      <c r="D10" s="192"/>
      <c r="E10" s="192"/>
      <c r="F10" s="194"/>
    </row>
    <row r="11" spans="1:6" ht="15.75" thickTop="1"/>
  </sheetData>
  <mergeCells count="6">
    <mergeCell ref="E9:E10"/>
    <mergeCell ref="F9:F10"/>
    <mergeCell ref="A9:A10"/>
    <mergeCell ref="B9:B10"/>
    <mergeCell ref="C9:C10"/>
    <mergeCell ref="D9:D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CCB767ECA2945A2972C1B8C4B2FAF" ma:contentTypeVersion="14" ma:contentTypeDescription="Create a new document." ma:contentTypeScope="" ma:versionID="3b89e6419715cc261c64de49832ea87d">
  <xsd:schema xmlns:xsd="http://www.w3.org/2001/XMLSchema" xmlns:xs="http://www.w3.org/2001/XMLSchema" xmlns:p="http://schemas.microsoft.com/office/2006/metadata/properties" xmlns:ns2="60b383c8-d514-46d9-801f-d9bf9d31236e" xmlns:ns3="d1d1d275-8768-4d4a-979e-aa04a4efa952" targetNamespace="http://schemas.microsoft.com/office/2006/metadata/properties" ma:root="true" ma:fieldsID="de1cc85bcf6387031f34ca1355193270" ns2:_="" ns3:_="">
    <xsd:import namespace="60b383c8-d514-46d9-801f-d9bf9d31236e"/>
    <xsd:import namespace="d1d1d275-8768-4d4a-979e-aa04a4efa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b383c8-d514-46d9-801f-d9bf9d3123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40eee1e-ad38-437e-be40-fc9f033adc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1d275-8768-4d4a-979e-aa04a4efa95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ac474ac-1042-4b67-8499-cc006b33c5f0}" ma:internalName="TaxCatchAll" ma:showField="CatchAllData" ma:web="d1d1d275-8768-4d4a-979e-aa04a4efa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b383c8-d514-46d9-801f-d9bf9d31236e">
      <Terms xmlns="http://schemas.microsoft.com/office/infopath/2007/PartnerControls"/>
    </lcf76f155ced4ddcb4097134ff3c332f>
    <TaxCatchAll xmlns="d1d1d275-8768-4d4a-979e-aa04a4efa952" xsi:nil="true"/>
  </documentManagement>
</p:properties>
</file>

<file path=customXml/itemProps1.xml><?xml version="1.0" encoding="utf-8"?>
<ds:datastoreItem xmlns:ds="http://schemas.openxmlformats.org/officeDocument/2006/customXml" ds:itemID="{30C03FAE-4E27-41CE-AAE7-3777CB3DA6E2}"/>
</file>

<file path=customXml/itemProps2.xml><?xml version="1.0" encoding="utf-8"?>
<ds:datastoreItem xmlns:ds="http://schemas.openxmlformats.org/officeDocument/2006/customXml" ds:itemID="{54490B93-0C56-48D4-8971-86260FC53432}"/>
</file>

<file path=customXml/itemProps3.xml><?xml version="1.0" encoding="utf-8"?>
<ds:datastoreItem xmlns:ds="http://schemas.openxmlformats.org/officeDocument/2006/customXml" ds:itemID="{6AD84B67-E582-4C17-80EB-5DBDC46FD6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RAONIVELO</dc:creator>
  <cp:keywords/>
  <dc:description/>
  <cp:lastModifiedBy/>
  <cp:revision/>
  <dcterms:created xsi:type="dcterms:W3CDTF">2018-05-30T14:54:32Z</dcterms:created>
  <dcterms:modified xsi:type="dcterms:W3CDTF">2021-06-17T10:00:29Z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0x0101009C8CCB767ECA2945A2972C1B8C4B2FAF</vt:lpwstr>
  </property>
</Properties>
</file>